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3425" yWindow="-105" windowWidth="14430" windowHeight="12840"/>
  </bookViews>
  <sheets>
    <sheet name="AKSELERASJONSFELT" sheetId="7" r:id="rId1"/>
    <sheet name="GRAF AKS-VEG-FART" sheetId="10" state="hidden" r:id="rId2"/>
    <sheet name="BEREGNINGER" sheetId="2" state="hidden" r:id="rId3"/>
    <sheet name="TABELLER" sheetId="8" state="hidden" r:id="rId4"/>
  </sheets>
  <definedNames>
    <definedName name="GyldigeFartsgrenser">TABELLER!$Y$80:$Y$88</definedName>
    <definedName name="GyldigeKjt">TABELLER!$B$10:$B$12</definedName>
    <definedName name="GyldigeRampefarter">TABELLER!$W$68:$W$87</definedName>
    <definedName name="GyldigeStigninger">TABELLER!$W$93:$W$105</definedName>
    <definedName name="GyldigeV0">TABELLER!$W$68:$W$87</definedName>
    <definedName name="GyldigeVF">TABELLER!$Y$74:$Y$88</definedName>
    <definedName name="_xlnm.Print_Area" localSheetId="0">AKSELERASJONSFELT!$A$1:$J$83</definedName>
  </definedNames>
  <calcPr calcId="145621"/>
</workbook>
</file>

<file path=xl/calcChain.xml><?xml version="1.0" encoding="utf-8"?>
<calcChain xmlns="http://schemas.openxmlformats.org/spreadsheetml/2006/main">
  <c r="Z68" i="8" l="1"/>
  <c r="B106" i="8" s="1"/>
  <c r="C18" i="7"/>
  <c r="E19" i="2" l="1"/>
  <c r="B87" i="8"/>
  <c r="B68" i="8"/>
  <c r="E32" i="2"/>
  <c r="X93" i="8" l="1"/>
  <c r="B14" i="8"/>
  <c r="B67" i="8"/>
  <c r="B86" i="8"/>
  <c r="F86" i="8" s="1"/>
  <c r="B105" i="8"/>
  <c r="M105" i="8" s="1"/>
  <c r="E18" i="2"/>
  <c r="I48" i="2" s="1"/>
  <c r="H48" i="2"/>
  <c r="J29" i="2"/>
  <c r="G48" i="2"/>
  <c r="Y48" i="2" l="1"/>
  <c r="X48" i="2"/>
  <c r="Z48" i="2"/>
  <c r="P12" i="8"/>
  <c r="O11" i="8"/>
  <c r="P11" i="8"/>
  <c r="O10" i="8"/>
  <c r="P10" i="8"/>
  <c r="O12" i="8"/>
  <c r="C67" i="8"/>
  <c r="G67" i="8"/>
  <c r="K67" i="8"/>
  <c r="O67" i="8"/>
  <c r="U67" i="8"/>
  <c r="T67" i="8"/>
  <c r="N67" i="8"/>
  <c r="D67" i="8"/>
  <c r="H67" i="8"/>
  <c r="L67" i="8"/>
  <c r="P67" i="8"/>
  <c r="S67" i="8"/>
  <c r="J67" i="8"/>
  <c r="E67" i="8"/>
  <c r="I67" i="8"/>
  <c r="M67" i="8"/>
  <c r="Q67" i="8"/>
  <c r="F67" i="8"/>
  <c r="R67" i="8"/>
  <c r="N646" i="2"/>
  <c r="N642" i="2"/>
  <c r="N638" i="2"/>
  <c r="N634" i="2"/>
  <c r="N630" i="2"/>
  <c r="N626" i="2"/>
  <c r="N622" i="2"/>
  <c r="N618" i="2"/>
  <c r="N614" i="2"/>
  <c r="N610" i="2"/>
  <c r="N606" i="2"/>
  <c r="N602" i="2"/>
  <c r="N598" i="2"/>
  <c r="N594" i="2"/>
  <c r="N590" i="2"/>
  <c r="N586" i="2"/>
  <c r="N582" i="2"/>
  <c r="N578" i="2"/>
  <c r="N574" i="2"/>
  <c r="N570" i="2"/>
  <c r="N566" i="2"/>
  <c r="N562" i="2"/>
  <c r="N558" i="2"/>
  <c r="N554" i="2"/>
  <c r="N550" i="2"/>
  <c r="N546" i="2"/>
  <c r="N542" i="2"/>
  <c r="N538" i="2"/>
  <c r="N534" i="2"/>
  <c r="N530" i="2"/>
  <c r="N526" i="2"/>
  <c r="N522" i="2"/>
  <c r="N518" i="2"/>
  <c r="N514" i="2"/>
  <c r="N510" i="2"/>
  <c r="N506" i="2"/>
  <c r="N502" i="2"/>
  <c r="N498" i="2"/>
  <c r="N494" i="2"/>
  <c r="N490" i="2"/>
  <c r="N486" i="2"/>
  <c r="N482" i="2"/>
  <c r="N478" i="2"/>
  <c r="N474" i="2"/>
  <c r="N470" i="2"/>
  <c r="N466" i="2"/>
  <c r="N462" i="2"/>
  <c r="N458" i="2"/>
  <c r="N454" i="2"/>
  <c r="N450" i="2"/>
  <c r="N446" i="2"/>
  <c r="N442" i="2"/>
  <c r="N438" i="2"/>
  <c r="N434" i="2"/>
  <c r="N430" i="2"/>
  <c r="N426" i="2"/>
  <c r="N422" i="2"/>
  <c r="N418" i="2"/>
  <c r="N414" i="2"/>
  <c r="N410" i="2"/>
  <c r="N406" i="2"/>
  <c r="N402" i="2"/>
  <c r="N398" i="2"/>
  <c r="N394" i="2"/>
  <c r="N390" i="2"/>
  <c r="N386" i="2"/>
  <c r="N382" i="2"/>
  <c r="N378" i="2"/>
  <c r="N374" i="2"/>
  <c r="N370" i="2"/>
  <c r="N366" i="2"/>
  <c r="N362" i="2"/>
  <c r="N358" i="2"/>
  <c r="N354" i="2"/>
  <c r="N350" i="2"/>
  <c r="N346" i="2"/>
  <c r="N342" i="2"/>
  <c r="N338" i="2"/>
  <c r="N334" i="2"/>
  <c r="N330" i="2"/>
  <c r="N326" i="2"/>
  <c r="N322" i="2"/>
  <c r="N318" i="2"/>
  <c r="N314" i="2"/>
  <c r="N310" i="2"/>
  <c r="N648" i="2"/>
  <c r="N643" i="2"/>
  <c r="N637" i="2"/>
  <c r="N632" i="2"/>
  <c r="N627" i="2"/>
  <c r="N621" i="2"/>
  <c r="N616" i="2"/>
  <c r="N611" i="2"/>
  <c r="N605" i="2"/>
  <c r="N600" i="2"/>
  <c r="N595" i="2"/>
  <c r="N589" i="2"/>
  <c r="N584" i="2"/>
  <c r="N579" i="2"/>
  <c r="N573" i="2"/>
  <c r="N568" i="2"/>
  <c r="N563" i="2"/>
  <c r="N557" i="2"/>
  <c r="N552" i="2"/>
  <c r="N547" i="2"/>
  <c r="N541" i="2"/>
  <c r="N536" i="2"/>
  <c r="N531" i="2"/>
  <c r="N525" i="2"/>
  <c r="N520" i="2"/>
  <c r="N515" i="2"/>
  <c r="N509" i="2"/>
  <c r="N504" i="2"/>
  <c r="N499" i="2"/>
  <c r="N493" i="2"/>
  <c r="N488" i="2"/>
  <c r="N483" i="2"/>
  <c r="N477" i="2"/>
  <c r="N472" i="2"/>
  <c r="N467" i="2"/>
  <c r="N461" i="2"/>
  <c r="N456" i="2"/>
  <c r="N451" i="2"/>
  <c r="N445" i="2"/>
  <c r="N440" i="2"/>
  <c r="N435" i="2"/>
  <c r="N429" i="2"/>
  <c r="N424" i="2"/>
  <c r="N419" i="2"/>
  <c r="N413" i="2"/>
  <c r="N408" i="2"/>
  <c r="N403" i="2"/>
  <c r="N397" i="2"/>
  <c r="N392" i="2"/>
  <c r="N387" i="2"/>
  <c r="N381" i="2"/>
  <c r="N376" i="2"/>
  <c r="N371" i="2"/>
  <c r="N365" i="2"/>
  <c r="N360" i="2"/>
  <c r="N355" i="2"/>
  <c r="N349" i="2"/>
  <c r="N344" i="2"/>
  <c r="N339" i="2"/>
  <c r="N333" i="2"/>
  <c r="N328" i="2"/>
  <c r="N323" i="2"/>
  <c r="N317" i="2"/>
  <c r="N312" i="2"/>
  <c r="N307" i="2"/>
  <c r="N303" i="2"/>
  <c r="N299" i="2"/>
  <c r="N295" i="2"/>
  <c r="N291" i="2"/>
  <c r="N287" i="2"/>
  <c r="N283" i="2"/>
  <c r="N279" i="2"/>
  <c r="N275" i="2"/>
  <c r="N271" i="2"/>
  <c r="N267" i="2"/>
  <c r="N263" i="2"/>
  <c r="N259" i="2"/>
  <c r="N255" i="2"/>
  <c r="N251" i="2"/>
  <c r="N247" i="2"/>
  <c r="N243" i="2"/>
  <c r="N239" i="2"/>
  <c r="N235" i="2"/>
  <c r="N231" i="2"/>
  <c r="N227" i="2"/>
  <c r="N645" i="2"/>
  <c r="N640" i="2"/>
  <c r="N635" i="2"/>
  <c r="N629" i="2"/>
  <c r="N624" i="2"/>
  <c r="N619" i="2"/>
  <c r="N613" i="2"/>
  <c r="N608" i="2"/>
  <c r="N603" i="2"/>
  <c r="N597" i="2"/>
  <c r="N592" i="2"/>
  <c r="N587" i="2"/>
  <c r="N581" i="2"/>
  <c r="N576" i="2"/>
  <c r="N571" i="2"/>
  <c r="N565" i="2"/>
  <c r="N560" i="2"/>
  <c r="N555" i="2"/>
  <c r="N549" i="2"/>
  <c r="N544" i="2"/>
  <c r="N539" i="2"/>
  <c r="N533" i="2"/>
  <c r="N528" i="2"/>
  <c r="N523" i="2"/>
  <c r="N517" i="2"/>
  <c r="N512" i="2"/>
  <c r="N507" i="2"/>
  <c r="N501" i="2"/>
  <c r="N496" i="2"/>
  <c r="N491" i="2"/>
  <c r="N485" i="2"/>
  <c r="N480" i="2"/>
  <c r="N475" i="2"/>
  <c r="N469" i="2"/>
  <c r="N464" i="2"/>
  <c r="N459" i="2"/>
  <c r="N453" i="2"/>
  <c r="N448" i="2"/>
  <c r="N443" i="2"/>
  <c r="N437" i="2"/>
  <c r="N432" i="2"/>
  <c r="N427" i="2"/>
  <c r="N421" i="2"/>
  <c r="N416" i="2"/>
  <c r="N411" i="2"/>
  <c r="N405" i="2"/>
  <c r="N400" i="2"/>
  <c r="N395" i="2"/>
  <c r="N389" i="2"/>
  <c r="N384" i="2"/>
  <c r="N379" i="2"/>
  <c r="N373" i="2"/>
  <c r="N368" i="2"/>
  <c r="N363" i="2"/>
  <c r="N357" i="2"/>
  <c r="N352" i="2"/>
  <c r="N347" i="2"/>
  <c r="N341" i="2"/>
  <c r="N336" i="2"/>
  <c r="N331" i="2"/>
  <c r="N325" i="2"/>
  <c r="N320" i="2"/>
  <c r="N315" i="2"/>
  <c r="N309" i="2"/>
  <c r="N305" i="2"/>
  <c r="N301" i="2"/>
  <c r="N297" i="2"/>
  <c r="N293" i="2"/>
  <c r="N289" i="2"/>
  <c r="N285" i="2"/>
  <c r="N281" i="2"/>
  <c r="N277" i="2"/>
  <c r="N273" i="2"/>
  <c r="N269" i="2"/>
  <c r="N265" i="2"/>
  <c r="N261" i="2"/>
  <c r="N257" i="2"/>
  <c r="N253" i="2"/>
  <c r="N249" i="2"/>
  <c r="N245" i="2"/>
  <c r="N241" i="2"/>
  <c r="N237" i="2"/>
  <c r="N233" i="2"/>
  <c r="N229" i="2"/>
  <c r="N225" i="2"/>
  <c r="N221" i="2"/>
  <c r="N217" i="2"/>
  <c r="N213" i="2"/>
  <c r="N209" i="2"/>
  <c r="N205" i="2"/>
  <c r="N201" i="2"/>
  <c r="N197" i="2"/>
  <c r="N193" i="2"/>
  <c r="N189" i="2"/>
  <c r="N185" i="2"/>
  <c r="N181" i="2"/>
  <c r="N177" i="2"/>
  <c r="N647" i="2"/>
  <c r="N636" i="2"/>
  <c r="N625" i="2"/>
  <c r="N615" i="2"/>
  <c r="N604" i="2"/>
  <c r="N593" i="2"/>
  <c r="N583" i="2"/>
  <c r="N572" i="2"/>
  <c r="N561" i="2"/>
  <c r="N551" i="2"/>
  <c r="N540" i="2"/>
  <c r="N529" i="2"/>
  <c r="N519" i="2"/>
  <c r="N508" i="2"/>
  <c r="N497" i="2"/>
  <c r="N487" i="2"/>
  <c r="N476" i="2"/>
  <c r="N465" i="2"/>
  <c r="N455" i="2"/>
  <c r="N444" i="2"/>
  <c r="N433" i="2"/>
  <c r="N423" i="2"/>
  <c r="N412" i="2"/>
  <c r="N401" i="2"/>
  <c r="N391" i="2"/>
  <c r="N380" i="2"/>
  <c r="N369" i="2"/>
  <c r="N359" i="2"/>
  <c r="N348" i="2"/>
  <c r="N337" i="2"/>
  <c r="N327" i="2"/>
  <c r="N316" i="2"/>
  <c r="N306" i="2"/>
  <c r="N298" i="2"/>
  <c r="N290" i="2"/>
  <c r="N282" i="2"/>
  <c r="N274" i="2"/>
  <c r="N266" i="2"/>
  <c r="N258" i="2"/>
  <c r="N250" i="2"/>
  <c r="N242" i="2"/>
  <c r="N234" i="2"/>
  <c r="N226" i="2"/>
  <c r="N220" i="2"/>
  <c r="N215" i="2"/>
  <c r="N210" i="2"/>
  <c r="N204" i="2"/>
  <c r="N199" i="2"/>
  <c r="N194" i="2"/>
  <c r="N188" i="2"/>
  <c r="N183" i="2"/>
  <c r="N178" i="2"/>
  <c r="N173" i="2"/>
  <c r="N169" i="2"/>
  <c r="N165" i="2"/>
  <c r="N161" i="2"/>
  <c r="N157" i="2"/>
  <c r="N153" i="2"/>
  <c r="N149" i="2"/>
  <c r="N145" i="2"/>
  <c r="N141" i="2"/>
  <c r="N137" i="2"/>
  <c r="N133" i="2"/>
  <c r="N129" i="2"/>
  <c r="N125" i="2"/>
  <c r="N121" i="2"/>
  <c r="N117" i="2"/>
  <c r="N113" i="2"/>
  <c r="N109" i="2"/>
  <c r="N105" i="2"/>
  <c r="N101" i="2"/>
  <c r="N97" i="2"/>
  <c r="N93" i="2"/>
  <c r="N89" i="2"/>
  <c r="N85" i="2"/>
  <c r="N81" i="2"/>
  <c r="N77" i="2"/>
  <c r="N73" i="2"/>
  <c r="N69" i="2"/>
  <c r="N65" i="2"/>
  <c r="N61" i="2"/>
  <c r="N57" i="2"/>
  <c r="N53" i="2"/>
  <c r="N49" i="2"/>
  <c r="N644" i="2"/>
  <c r="N633" i="2"/>
  <c r="N623" i="2"/>
  <c r="N612" i="2"/>
  <c r="N601" i="2"/>
  <c r="N591" i="2"/>
  <c r="N580" i="2"/>
  <c r="N569" i="2"/>
  <c r="N559" i="2"/>
  <c r="N548" i="2"/>
  <c r="N537" i="2"/>
  <c r="N527" i="2"/>
  <c r="N516" i="2"/>
  <c r="N505" i="2"/>
  <c r="N495" i="2"/>
  <c r="N484" i="2"/>
  <c r="N473" i="2"/>
  <c r="N463" i="2"/>
  <c r="N452" i="2"/>
  <c r="N441" i="2"/>
  <c r="N431" i="2"/>
  <c r="N420" i="2"/>
  <c r="N409" i="2"/>
  <c r="N399" i="2"/>
  <c r="N388" i="2"/>
  <c r="N377" i="2"/>
  <c r="N367" i="2"/>
  <c r="N356" i="2"/>
  <c r="N345" i="2"/>
  <c r="N335" i="2"/>
  <c r="N324" i="2"/>
  <c r="N313" i="2"/>
  <c r="N304" i="2"/>
  <c r="N296" i="2"/>
  <c r="N288" i="2"/>
  <c r="N280" i="2"/>
  <c r="N272" i="2"/>
  <c r="N264" i="2"/>
  <c r="N256" i="2"/>
  <c r="N248" i="2"/>
  <c r="N240" i="2"/>
  <c r="N232" i="2"/>
  <c r="N224" i="2"/>
  <c r="N219" i="2"/>
  <c r="N214" i="2"/>
  <c r="N208" i="2"/>
  <c r="N203" i="2"/>
  <c r="N198" i="2"/>
  <c r="N192" i="2"/>
  <c r="N187" i="2"/>
  <c r="N182" i="2"/>
  <c r="N176" i="2"/>
  <c r="N172" i="2"/>
  <c r="N168" i="2"/>
  <c r="N164" i="2"/>
  <c r="N160" i="2"/>
  <c r="N156" i="2"/>
  <c r="N152" i="2"/>
  <c r="N148" i="2"/>
  <c r="N144" i="2"/>
  <c r="N140" i="2"/>
  <c r="N136" i="2"/>
  <c r="N132" i="2"/>
  <c r="N128" i="2"/>
  <c r="N120" i="2"/>
  <c r="N116" i="2"/>
  <c r="N108" i="2"/>
  <c r="N100" i="2"/>
  <c r="N92" i="2"/>
  <c r="N641" i="2"/>
  <c r="N631" i="2"/>
  <c r="N620" i="2"/>
  <c r="N609" i="2"/>
  <c r="N599" i="2"/>
  <c r="N588" i="2"/>
  <c r="N577" i="2"/>
  <c r="N567" i="2"/>
  <c r="N556" i="2"/>
  <c r="N545" i="2"/>
  <c r="N535" i="2"/>
  <c r="N524" i="2"/>
  <c r="N513" i="2"/>
  <c r="N503" i="2"/>
  <c r="N492" i="2"/>
  <c r="N481" i="2"/>
  <c r="N471" i="2"/>
  <c r="N460" i="2"/>
  <c r="N449" i="2"/>
  <c r="N439" i="2"/>
  <c r="N428" i="2"/>
  <c r="N417" i="2"/>
  <c r="N407" i="2"/>
  <c r="N396" i="2"/>
  <c r="N385" i="2"/>
  <c r="N375" i="2"/>
  <c r="N364" i="2"/>
  <c r="N353" i="2"/>
  <c r="N343" i="2"/>
  <c r="N332" i="2"/>
  <c r="N321" i="2"/>
  <c r="N311" i="2"/>
  <c r="N302" i="2"/>
  <c r="N294" i="2"/>
  <c r="N286" i="2"/>
  <c r="N278" i="2"/>
  <c r="N270" i="2"/>
  <c r="N262" i="2"/>
  <c r="N254" i="2"/>
  <c r="N246" i="2"/>
  <c r="N238" i="2"/>
  <c r="N230" i="2"/>
  <c r="N223" i="2"/>
  <c r="N218" i="2"/>
  <c r="N212" i="2"/>
  <c r="N207" i="2"/>
  <c r="N202" i="2"/>
  <c r="N196" i="2"/>
  <c r="N191" i="2"/>
  <c r="N186" i="2"/>
  <c r="N180" i="2"/>
  <c r="N175" i="2"/>
  <c r="N171" i="2"/>
  <c r="N167" i="2"/>
  <c r="N163" i="2"/>
  <c r="N159" i="2"/>
  <c r="N155" i="2"/>
  <c r="N151" i="2"/>
  <c r="N147" i="2"/>
  <c r="N143" i="2"/>
  <c r="N139" i="2"/>
  <c r="N135" i="2"/>
  <c r="N131" i="2"/>
  <c r="N127" i="2"/>
  <c r="N123" i="2"/>
  <c r="N119" i="2"/>
  <c r="N115" i="2"/>
  <c r="N111" i="2"/>
  <c r="N107" i="2"/>
  <c r="N103" i="2"/>
  <c r="N99" i="2"/>
  <c r="N95" i="2"/>
  <c r="N91" i="2"/>
  <c r="N87" i="2"/>
  <c r="N83" i="2"/>
  <c r="N79" i="2"/>
  <c r="N75" i="2"/>
  <c r="N71" i="2"/>
  <c r="N67" i="2"/>
  <c r="N63" i="2"/>
  <c r="N59" i="2"/>
  <c r="N55" i="2"/>
  <c r="N51" i="2"/>
  <c r="N639" i="2"/>
  <c r="N628" i="2"/>
  <c r="N617" i="2"/>
  <c r="N607" i="2"/>
  <c r="N596" i="2"/>
  <c r="N585" i="2"/>
  <c r="N575" i="2"/>
  <c r="N564" i="2"/>
  <c r="N553" i="2"/>
  <c r="N543" i="2"/>
  <c r="N532" i="2"/>
  <c r="N521" i="2"/>
  <c r="N511" i="2"/>
  <c r="N500" i="2"/>
  <c r="N489" i="2"/>
  <c r="N479" i="2"/>
  <c r="N468" i="2"/>
  <c r="N457" i="2"/>
  <c r="N447" i="2"/>
  <c r="N436" i="2"/>
  <c r="N425" i="2"/>
  <c r="N415" i="2"/>
  <c r="N404" i="2"/>
  <c r="N393" i="2"/>
  <c r="N383" i="2"/>
  <c r="N372" i="2"/>
  <c r="N361" i="2"/>
  <c r="N351" i="2"/>
  <c r="N340" i="2"/>
  <c r="N329" i="2"/>
  <c r="N319" i="2"/>
  <c r="N308" i="2"/>
  <c r="N300" i="2"/>
  <c r="N292" i="2"/>
  <c r="N284" i="2"/>
  <c r="N276" i="2"/>
  <c r="N268" i="2"/>
  <c r="N260" i="2"/>
  <c r="N252" i="2"/>
  <c r="N244" i="2"/>
  <c r="N236" i="2"/>
  <c r="N228" i="2"/>
  <c r="N222" i="2"/>
  <c r="N216" i="2"/>
  <c r="N211" i="2"/>
  <c r="N206" i="2"/>
  <c r="N200" i="2"/>
  <c r="N195" i="2"/>
  <c r="N190" i="2"/>
  <c r="N184" i="2"/>
  <c r="N179" i="2"/>
  <c r="N174" i="2"/>
  <c r="N170" i="2"/>
  <c r="N166" i="2"/>
  <c r="N162" i="2"/>
  <c r="N158" i="2"/>
  <c r="N154" i="2"/>
  <c r="N150" i="2"/>
  <c r="N146" i="2"/>
  <c r="N142" i="2"/>
  <c r="N138" i="2"/>
  <c r="N134" i="2"/>
  <c r="N130" i="2"/>
  <c r="N126" i="2"/>
  <c r="N122" i="2"/>
  <c r="N118" i="2"/>
  <c r="N114" i="2"/>
  <c r="N110" i="2"/>
  <c r="N106" i="2"/>
  <c r="N102" i="2"/>
  <c r="N98" i="2"/>
  <c r="N94" i="2"/>
  <c r="N90" i="2"/>
  <c r="N86" i="2"/>
  <c r="N82" i="2"/>
  <c r="N78" i="2"/>
  <c r="N74" i="2"/>
  <c r="N70" i="2"/>
  <c r="N66" i="2"/>
  <c r="N62" i="2"/>
  <c r="N58" i="2"/>
  <c r="N54" i="2"/>
  <c r="N50" i="2"/>
  <c r="N124" i="2"/>
  <c r="N112" i="2"/>
  <c r="N104" i="2"/>
  <c r="N96" i="2"/>
  <c r="N88" i="2"/>
  <c r="N72" i="2"/>
  <c r="N52" i="2"/>
  <c r="N80" i="2"/>
  <c r="N64" i="2"/>
  <c r="N48" i="2"/>
  <c r="N76" i="2"/>
  <c r="N60" i="2"/>
  <c r="N56" i="2"/>
  <c r="N84" i="2"/>
  <c r="N68" i="2"/>
  <c r="L14" i="8"/>
  <c r="H14" i="8"/>
  <c r="E20" i="2" s="1"/>
  <c r="D14" i="8"/>
  <c r="E23" i="2" s="1"/>
  <c r="K14" i="8"/>
  <c r="J26" i="2" s="1"/>
  <c r="G14" i="8"/>
  <c r="E21" i="2" s="1"/>
  <c r="C14" i="8"/>
  <c r="E24" i="2" s="1"/>
  <c r="N14" i="8"/>
  <c r="J14" i="8"/>
  <c r="F14" i="8"/>
  <c r="E14" i="2" s="1"/>
  <c r="M14" i="8"/>
  <c r="I14" i="8"/>
  <c r="E14" i="8"/>
  <c r="E13" i="2" s="1"/>
  <c r="N86" i="8"/>
  <c r="P86" i="8"/>
  <c r="K86" i="8"/>
  <c r="I86" i="8"/>
  <c r="J86" i="8"/>
  <c r="N105" i="8"/>
  <c r="O86" i="8"/>
  <c r="C86" i="8"/>
  <c r="M86" i="8"/>
  <c r="L86" i="8"/>
  <c r="G86" i="8"/>
  <c r="H86" i="8"/>
  <c r="Q86" i="8"/>
  <c r="E86" i="8"/>
  <c r="D86" i="8"/>
  <c r="O105" i="8"/>
  <c r="J105" i="8"/>
  <c r="G105" i="8"/>
  <c r="L105" i="8"/>
  <c r="J48" i="2"/>
  <c r="AA48" i="2"/>
  <c r="I105" i="8"/>
  <c r="Q105" i="8"/>
  <c r="E105" i="8"/>
  <c r="P105" i="8"/>
  <c r="K105" i="8"/>
  <c r="D105" i="8"/>
  <c r="F105" i="8"/>
  <c r="C105" i="8"/>
  <c r="H105" i="8"/>
  <c r="Q11" i="8" l="1"/>
  <c r="Q10" i="8"/>
  <c r="Q12" i="8"/>
  <c r="U68" i="8"/>
  <c r="Q68" i="8"/>
  <c r="O14" i="8"/>
  <c r="K25" i="2" s="1"/>
  <c r="P14" i="8"/>
  <c r="J25" i="2"/>
  <c r="Q87" i="8"/>
  <c r="Q106" i="8"/>
  <c r="K601" i="2"/>
  <c r="K345" i="2"/>
  <c r="K424" i="2"/>
  <c r="K116" i="2"/>
  <c r="K414" i="2"/>
  <c r="K559" i="2"/>
  <c r="K181" i="2"/>
  <c r="K437" i="2"/>
  <c r="K196" i="2"/>
  <c r="K452" i="2"/>
  <c r="K635" i="2"/>
  <c r="K121" i="2"/>
  <c r="K360" i="2"/>
  <c r="K409" i="2"/>
  <c r="K222" i="2"/>
  <c r="K478" i="2"/>
  <c r="K72" i="2"/>
  <c r="K245" i="2"/>
  <c r="K501" i="2"/>
  <c r="K260" i="2"/>
  <c r="K516" i="2"/>
  <c r="K79" i="2"/>
  <c r="K259" i="2"/>
  <c r="K527" i="2"/>
  <c r="K378" i="2"/>
  <c r="K634" i="2"/>
  <c r="K157" i="2"/>
  <c r="K401" i="2"/>
  <c r="K117" i="2"/>
  <c r="K416" i="2"/>
  <c r="K543" i="2"/>
  <c r="K162" i="2"/>
  <c r="K415" i="2"/>
  <c r="K278" i="2"/>
  <c r="K534" i="2"/>
  <c r="K100" i="2"/>
  <c r="K301" i="2"/>
  <c r="K557" i="2"/>
  <c r="K316" i="2"/>
  <c r="K572" i="2"/>
  <c r="K107" i="2"/>
  <c r="K315" i="2"/>
  <c r="K178" i="2"/>
  <c r="K434" i="2"/>
  <c r="K639" i="2"/>
  <c r="K201" i="2"/>
  <c r="K457" i="2"/>
  <c r="K216" i="2"/>
  <c r="K472" i="2"/>
  <c r="K57" i="2"/>
  <c r="K215" i="2"/>
  <c r="K471" i="2"/>
  <c r="K612" i="2"/>
  <c r="K355" i="2"/>
  <c r="K474" i="2"/>
  <c r="K241" i="2"/>
  <c r="K192" i="2"/>
  <c r="K623" i="2"/>
  <c r="K383" i="2"/>
  <c r="K374" i="2"/>
  <c r="K84" i="2"/>
  <c r="K397" i="2"/>
  <c r="K348" i="2"/>
  <c r="K91" i="2"/>
  <c r="K411" i="2"/>
  <c r="K402" i="2"/>
  <c r="K137" i="2"/>
  <c r="K489" i="2"/>
  <c r="K312" i="2"/>
  <c r="K591" i="2"/>
  <c r="K247" i="2"/>
  <c r="K206" i="2"/>
  <c r="K462" i="2"/>
  <c r="K64" i="2"/>
  <c r="K229" i="2"/>
  <c r="K485" i="2"/>
  <c r="K244" i="2"/>
  <c r="K500" i="2"/>
  <c r="K71" i="2"/>
  <c r="K243" i="2"/>
  <c r="K503" i="2"/>
  <c r="K362" i="2"/>
  <c r="K618" i="2"/>
  <c r="K149" i="2"/>
  <c r="K385" i="2"/>
  <c r="K615" i="2"/>
  <c r="K400" i="2"/>
  <c r="K515" i="2"/>
  <c r="K154" i="2"/>
  <c r="K399" i="2"/>
  <c r="K262" i="2"/>
  <c r="K518" i="2"/>
  <c r="K92" i="2"/>
  <c r="K285" i="2"/>
  <c r="K541" i="2"/>
  <c r="K300" i="2"/>
  <c r="K423" i="2"/>
  <c r="K350" i="2"/>
  <c r="K143" i="2"/>
  <c r="K641" i="2"/>
  <c r="K644" i="2"/>
  <c r="K323" i="2"/>
  <c r="K250" i="2"/>
  <c r="K570" i="2"/>
  <c r="K209" i="2"/>
  <c r="K529" i="2"/>
  <c r="K352" i="2"/>
  <c r="K61" i="2"/>
  <c r="K287" i="2"/>
  <c r="K214" i="2"/>
  <c r="K598" i="2"/>
  <c r="K173" i="2"/>
  <c r="K493" i="2"/>
  <c r="K380" i="2"/>
  <c r="K607" i="2"/>
  <c r="K251" i="2"/>
  <c r="K242" i="2"/>
  <c r="K562" i="2"/>
  <c r="K153" i="2"/>
  <c r="K521" i="2"/>
  <c r="K344" i="2"/>
  <c r="K531" i="2"/>
  <c r="K279" i="2"/>
  <c r="K469" i="2"/>
  <c r="K227" i="2"/>
  <c r="K602" i="2"/>
  <c r="K433" i="2"/>
  <c r="K576" i="2"/>
  <c r="K447" i="2"/>
  <c r="K566" i="2"/>
  <c r="K333" i="2"/>
  <c r="K476" i="2"/>
  <c r="K219" i="2"/>
  <c r="K338" i="2"/>
  <c r="K169" i="2"/>
  <c r="K617" i="2"/>
  <c r="K568" i="2"/>
  <c r="K311" i="2"/>
  <c r="K334" i="2"/>
  <c r="K629" i="2"/>
  <c r="K293" i="2"/>
  <c r="K613" i="2"/>
  <c r="K436" i="2"/>
  <c r="K103" i="2"/>
  <c r="K371" i="2"/>
  <c r="K298" i="2"/>
  <c r="K611" i="2"/>
  <c r="K257" i="2"/>
  <c r="K577" i="2"/>
  <c r="K464" i="2"/>
  <c r="K85" i="2"/>
  <c r="K335" i="2"/>
  <c r="K326" i="2"/>
  <c r="K646" i="2"/>
  <c r="K221" i="2"/>
  <c r="K605" i="2"/>
  <c r="K428" i="2"/>
  <c r="K567" i="2"/>
  <c r="K171" i="2"/>
  <c r="K427" i="2"/>
  <c r="K290" i="2"/>
  <c r="K546" i="2"/>
  <c r="K106" i="2"/>
  <c r="K313" i="2"/>
  <c r="K569" i="2"/>
  <c r="K328" i="2"/>
  <c r="K584" i="2"/>
  <c r="K113" i="2"/>
  <c r="K327" i="2"/>
  <c r="K190" i="2"/>
  <c r="K446" i="2"/>
  <c r="K56" i="2"/>
  <c r="K213" i="2"/>
  <c r="K533" i="2"/>
  <c r="K292" i="2"/>
  <c r="K547" i="2"/>
  <c r="K419" i="2"/>
  <c r="K538" i="2"/>
  <c r="K369" i="2"/>
  <c r="K384" i="2"/>
  <c r="K191" i="2"/>
  <c r="K555" i="2"/>
  <c r="K616" i="2"/>
  <c r="K104" i="2"/>
  <c r="K324" i="2"/>
  <c r="K148" i="2"/>
  <c r="K186" i="2"/>
  <c r="K54" i="2"/>
  <c r="K337" i="2"/>
  <c r="K288" i="2"/>
  <c r="K93" i="2"/>
  <c r="K479" i="2"/>
  <c r="K470" i="2"/>
  <c r="K237" i="2"/>
  <c r="K188" i="2"/>
  <c r="K636" i="2"/>
  <c r="K379" i="2"/>
  <c r="K370" i="2"/>
  <c r="K114" i="2"/>
  <c r="K585" i="2"/>
  <c r="K536" i="2"/>
  <c r="K158" i="2"/>
  <c r="K420" i="2"/>
  <c r="K218" i="2"/>
  <c r="K305" i="2"/>
  <c r="K109" i="2"/>
  <c r="K246" i="2"/>
  <c r="K205" i="2"/>
  <c r="K540" i="2"/>
  <c r="K619" i="2"/>
  <c r="K66" i="2"/>
  <c r="K248" i="2"/>
  <c r="K105" i="2"/>
  <c r="K270" i="2"/>
  <c r="K96" i="2"/>
  <c r="K421" i="2"/>
  <c r="K372" i="2"/>
  <c r="K140" i="2"/>
  <c r="K170" i="2"/>
  <c r="K554" i="2"/>
  <c r="K321" i="2"/>
  <c r="K272" i="2"/>
  <c r="K50" i="2"/>
  <c r="K463" i="2"/>
  <c r="K454" i="2"/>
  <c r="K163" i="2"/>
  <c r="K172" i="2"/>
  <c r="K556" i="2"/>
  <c r="K136" i="2"/>
  <c r="K491" i="2"/>
  <c r="K418" i="2"/>
  <c r="K74" i="2"/>
  <c r="K377" i="2"/>
  <c r="K200" i="2"/>
  <c r="K520" i="2"/>
  <c r="K150" i="2"/>
  <c r="K455" i="2"/>
  <c r="K382" i="2"/>
  <c r="K88" i="2"/>
  <c r="K341" i="2"/>
  <c r="K228" i="2"/>
  <c r="K95" i="2"/>
  <c r="K282" i="2"/>
  <c r="K177" i="2"/>
  <c r="K512" i="2"/>
  <c r="K519" i="2"/>
  <c r="K123" i="2"/>
  <c r="K220" i="2"/>
  <c r="K160" i="2"/>
  <c r="K466" i="2"/>
  <c r="K425" i="2"/>
  <c r="K142" i="2"/>
  <c r="K599" i="2"/>
  <c r="K381" i="2"/>
  <c r="K268" i="2"/>
  <c r="K588" i="2"/>
  <c r="K203" i="2"/>
  <c r="K551" i="2"/>
  <c r="K450" i="2"/>
  <c r="K129" i="2"/>
  <c r="K238" i="2"/>
  <c r="K494" i="2"/>
  <c r="K80" i="2"/>
  <c r="K261" i="2"/>
  <c r="K517" i="2"/>
  <c r="K276" i="2"/>
  <c r="K134" i="2"/>
  <c r="K542" i="2"/>
  <c r="K565" i="2"/>
  <c r="K195" i="2"/>
  <c r="K442" i="2"/>
  <c r="K273" i="2"/>
  <c r="K480" i="2"/>
  <c r="K223" i="2"/>
  <c r="K406" i="2"/>
  <c r="K365" i="2"/>
  <c r="K444" i="2"/>
  <c r="K187" i="2"/>
  <c r="K498" i="2"/>
  <c r="K329" i="2"/>
  <c r="K408" i="2"/>
  <c r="K343" i="2"/>
  <c r="K132" i="2"/>
  <c r="K141" i="2"/>
  <c r="K146" i="2"/>
  <c r="K630" i="2"/>
  <c r="K284" i="2"/>
  <c r="K210" i="2"/>
  <c r="K361" i="2"/>
  <c r="K73" i="2"/>
  <c r="K398" i="2"/>
  <c r="K167" i="2"/>
  <c r="K308" i="2"/>
  <c r="K179" i="2"/>
  <c r="K426" i="2"/>
  <c r="K193" i="2"/>
  <c r="K336" i="2"/>
  <c r="K207" i="2"/>
  <c r="K390" i="2"/>
  <c r="K349" i="2"/>
  <c r="K364" i="2"/>
  <c r="K99" i="2"/>
  <c r="K118" i="2"/>
  <c r="K610" i="2"/>
  <c r="K249" i="2"/>
  <c r="K264" i="2"/>
  <c r="K647" i="2"/>
  <c r="K391" i="2"/>
  <c r="K510" i="2"/>
  <c r="K159" i="2"/>
  <c r="K119" i="2"/>
  <c r="K164" i="2"/>
  <c r="K166" i="2"/>
  <c r="K606" i="2"/>
  <c r="K388" i="2"/>
  <c r="K387" i="2"/>
  <c r="K506" i="2"/>
  <c r="K465" i="2"/>
  <c r="K544" i="2"/>
  <c r="K351" i="2"/>
  <c r="K645" i="2"/>
  <c r="K429" i="2"/>
  <c r="K508" i="2"/>
  <c r="K443" i="2"/>
  <c r="K626" i="2"/>
  <c r="K393" i="2"/>
  <c r="K600" i="2"/>
  <c r="K407" i="2"/>
  <c r="K483" i="2"/>
  <c r="K561" i="2"/>
  <c r="K255" i="2"/>
  <c r="K155" i="2"/>
  <c r="K535" i="2"/>
  <c r="K530" i="2"/>
  <c r="K553" i="2"/>
  <c r="K183" i="2"/>
  <c r="K526" i="2"/>
  <c r="K357" i="2"/>
  <c r="K564" i="2"/>
  <c r="K307" i="2"/>
  <c r="K490" i="2"/>
  <c r="K449" i="2"/>
  <c r="K528" i="2"/>
  <c r="K271" i="2"/>
  <c r="K582" i="2"/>
  <c r="K413" i="2"/>
  <c r="K492" i="2"/>
  <c r="K235" i="2"/>
  <c r="K226" i="2"/>
  <c r="K587" i="2"/>
  <c r="K441" i="2"/>
  <c r="K392" i="2"/>
  <c r="K81" i="2"/>
  <c r="K539" i="2"/>
  <c r="K574" i="2"/>
  <c r="K277" i="2"/>
  <c r="K356" i="2"/>
  <c r="K291" i="2"/>
  <c r="K102" i="2"/>
  <c r="K640" i="2"/>
  <c r="K502" i="2"/>
  <c r="K589" i="2"/>
  <c r="K283" i="2"/>
  <c r="K98" i="2"/>
  <c r="K632" i="2"/>
  <c r="K108" i="2"/>
  <c r="K573" i="2"/>
  <c r="K524" i="2"/>
  <c r="K267" i="2"/>
  <c r="K258" i="2"/>
  <c r="K58" i="2"/>
  <c r="K302" i="2"/>
  <c r="K622" i="2"/>
  <c r="K197" i="2"/>
  <c r="K581" i="2"/>
  <c r="K404" i="2"/>
  <c r="K523" i="2"/>
  <c r="K156" i="2"/>
  <c r="K403" i="2"/>
  <c r="K266" i="2"/>
  <c r="K522" i="2"/>
  <c r="K94" i="2"/>
  <c r="K289" i="2"/>
  <c r="K545" i="2"/>
  <c r="K304" i="2"/>
  <c r="K560" i="2"/>
  <c r="K101" i="2"/>
  <c r="K303" i="2"/>
  <c r="K230" i="2"/>
  <c r="K486" i="2"/>
  <c r="K253" i="2"/>
  <c r="K495" i="2"/>
  <c r="K578" i="2"/>
  <c r="K488" i="2"/>
  <c r="K295" i="2"/>
  <c r="K537" i="2"/>
  <c r="X63" i="8"/>
  <c r="K359" i="2"/>
  <c r="K309" i="2"/>
  <c r="K580" i="2"/>
  <c r="K451" i="2"/>
  <c r="K86" i="2"/>
  <c r="K593" i="2"/>
  <c r="K608" i="2"/>
  <c r="K51" i="2"/>
  <c r="K68" i="2"/>
  <c r="K625" i="2"/>
  <c r="K75" i="2"/>
  <c r="K511" i="2"/>
  <c r="K82" i="2"/>
  <c r="K643" i="2"/>
  <c r="K89" i="2"/>
  <c r="K595" i="2"/>
  <c r="K346" i="2"/>
  <c r="K320" i="2"/>
  <c r="K182" i="2"/>
  <c r="K525" i="2"/>
  <c r="K128" i="2"/>
  <c r="K594" i="2"/>
  <c r="K440" i="2"/>
  <c r="K439" i="2"/>
  <c r="K590" i="2"/>
  <c r="K549" i="2"/>
  <c r="K628" i="2"/>
  <c r="K435" i="2"/>
  <c r="K78" i="2"/>
  <c r="K513" i="2"/>
  <c r="K592" i="2"/>
  <c r="K563" i="2"/>
  <c r="K60" i="2"/>
  <c r="K477" i="2"/>
  <c r="K620" i="2"/>
  <c r="K299" i="2"/>
  <c r="K354" i="2"/>
  <c r="K145" i="2"/>
  <c r="K505" i="2"/>
  <c r="K456" i="2"/>
  <c r="K199" i="2"/>
  <c r="K254" i="2"/>
  <c r="K638" i="2"/>
  <c r="K405" i="2"/>
  <c r="K484" i="2"/>
  <c r="K53" i="2"/>
  <c r="K497" i="2"/>
  <c r="K77" i="2"/>
  <c r="K49" i="2"/>
  <c r="K412" i="2"/>
  <c r="K475" i="2"/>
  <c r="K233" i="2"/>
  <c r="K375" i="2"/>
  <c r="K189" i="2"/>
  <c r="K204" i="2"/>
  <c r="K48" i="2"/>
  <c r="K331" i="2"/>
  <c r="K386" i="2"/>
  <c r="K217" i="2"/>
  <c r="K366" i="2"/>
  <c r="K627" i="2"/>
  <c r="K325" i="2"/>
  <c r="K631" i="2"/>
  <c r="K468" i="2"/>
  <c r="K55" i="2"/>
  <c r="K211" i="2"/>
  <c r="K467" i="2"/>
  <c r="K330" i="2"/>
  <c r="K586" i="2"/>
  <c r="K133" i="2"/>
  <c r="K353" i="2"/>
  <c r="K609" i="2"/>
  <c r="K368" i="2"/>
  <c r="K624" i="2"/>
  <c r="K138" i="2"/>
  <c r="K367" i="2"/>
  <c r="K294" i="2"/>
  <c r="K614" i="2"/>
  <c r="K445" i="2"/>
  <c r="K152" i="2"/>
  <c r="K487" i="2"/>
  <c r="K232" i="2"/>
  <c r="K97" i="2"/>
  <c r="K161" i="2"/>
  <c r="K286" i="2"/>
  <c r="K373" i="2"/>
  <c r="K224" i="2"/>
  <c r="K252" i="2"/>
  <c r="K280" i="2"/>
  <c r="K448" i="2"/>
  <c r="K297" i="2"/>
  <c r="K180" i="2"/>
  <c r="K208" i="2"/>
  <c r="K236" i="2"/>
  <c r="K185" i="2"/>
  <c r="K318" i="2"/>
  <c r="K410" i="2"/>
  <c r="K319" i="2"/>
  <c r="K604" i="2"/>
  <c r="K184" i="2"/>
  <c r="K317" i="2"/>
  <c r="K83" i="2"/>
  <c r="K514" i="2"/>
  <c r="K430" i="2"/>
  <c r="K389" i="2"/>
  <c r="K532" i="2"/>
  <c r="K275" i="2"/>
  <c r="K394" i="2"/>
  <c r="K165" i="2"/>
  <c r="K176" i="2"/>
  <c r="K571" i="2"/>
  <c r="K499" i="2"/>
  <c r="K76" i="2"/>
  <c r="K395" i="2"/>
  <c r="K473" i="2"/>
  <c r="K111" i="2"/>
  <c r="K130" i="2"/>
  <c r="K144" i="2"/>
  <c r="K126" i="2"/>
  <c r="K438" i="2"/>
  <c r="K504" i="2"/>
  <c r="K583" i="2"/>
  <c r="K122" i="2"/>
  <c r="K67" i="2"/>
  <c r="K575" i="2"/>
  <c r="K127" i="2"/>
  <c r="K168" i="2"/>
  <c r="K310" i="2"/>
  <c r="K59" i="2"/>
  <c r="K376" i="2"/>
  <c r="K509" i="2"/>
  <c r="K115" i="2"/>
  <c r="K642" i="2"/>
  <c r="K558" i="2"/>
  <c r="K453" i="2"/>
  <c r="K596" i="2"/>
  <c r="K339" i="2"/>
  <c r="K458" i="2"/>
  <c r="K225" i="2"/>
  <c r="K240" i="2"/>
  <c r="K69" i="2"/>
  <c r="K120" i="2"/>
  <c r="K147" i="2"/>
  <c r="K322" i="2"/>
  <c r="K90" i="2"/>
  <c r="K314" i="2"/>
  <c r="K342" i="2"/>
  <c r="K306" i="2"/>
  <c r="K63" i="2"/>
  <c r="K52" i="2"/>
  <c r="K507" i="2"/>
  <c r="K234" i="2"/>
  <c r="K198" i="2"/>
  <c r="K363" i="2"/>
  <c r="K648" i="2"/>
  <c r="K597" i="2"/>
  <c r="K633" i="2"/>
  <c r="K269" i="2"/>
  <c r="K274" i="2"/>
  <c r="K431" i="2"/>
  <c r="K332" i="2"/>
  <c r="K459" i="2"/>
  <c r="K281" i="2"/>
  <c r="K112" i="2"/>
  <c r="K212" i="2"/>
  <c r="K87" i="2"/>
  <c r="K579" i="2"/>
  <c r="K621" i="2"/>
  <c r="K417" i="2"/>
  <c r="K432" i="2"/>
  <c r="K175" i="2"/>
  <c r="K358" i="2"/>
  <c r="K603" i="2"/>
  <c r="K231" i="2"/>
  <c r="K552" i="2"/>
  <c r="K125" i="2"/>
  <c r="K139" i="2"/>
  <c r="K265" i="2"/>
  <c r="K70" i="2"/>
  <c r="K347" i="2"/>
  <c r="K135" i="2"/>
  <c r="K110" i="2"/>
  <c r="K131" i="2"/>
  <c r="K482" i="2"/>
  <c r="K263" i="2"/>
  <c r="K548" i="2"/>
  <c r="K256" i="2"/>
  <c r="K461" i="2"/>
  <c r="K637" i="2"/>
  <c r="K550" i="2"/>
  <c r="K460" i="2"/>
  <c r="K194" i="2"/>
  <c r="K174" i="2"/>
  <c r="K151" i="2"/>
  <c r="K340" i="2"/>
  <c r="K124" i="2"/>
  <c r="K202" i="2"/>
  <c r="K62" i="2"/>
  <c r="K481" i="2"/>
  <c r="K496" i="2"/>
  <c r="K239" i="2"/>
  <c r="K422" i="2"/>
  <c r="K396" i="2"/>
  <c r="K65" i="2"/>
  <c r="K296" i="2"/>
  <c r="T48" i="2"/>
  <c r="S594" i="2"/>
  <c r="S624" i="2"/>
  <c r="S166" i="2"/>
  <c r="S551" i="2"/>
  <c r="S485" i="2"/>
  <c r="S359" i="2"/>
  <c r="S603" i="2"/>
  <c r="S92" i="2"/>
  <c r="S463" i="2"/>
  <c r="S269" i="2"/>
  <c r="S307" i="2"/>
  <c r="S274" i="2"/>
  <c r="S460" i="2"/>
  <c r="S476" i="2"/>
  <c r="S51" i="2"/>
  <c r="S259" i="2"/>
  <c r="S297" i="2"/>
  <c r="S266" i="2"/>
  <c r="S143" i="2"/>
  <c r="S498" i="2"/>
  <c r="S406" i="2"/>
  <c r="S288" i="2"/>
  <c r="S268" i="2"/>
  <c r="S295" i="2"/>
  <c r="S86" i="2"/>
  <c r="S392" i="2"/>
  <c r="S316" i="2"/>
  <c r="S290" i="2"/>
  <c r="S110" i="2"/>
  <c r="S172" i="2"/>
  <c r="S557" i="2"/>
  <c r="S450" i="2"/>
  <c r="S138" i="2"/>
  <c r="S568" i="2"/>
  <c r="S386" i="2"/>
  <c r="S604" i="2"/>
  <c r="S426" i="2"/>
  <c r="S416" i="2"/>
  <c r="S637" i="2"/>
  <c r="S273" i="2"/>
  <c r="S429" i="2"/>
  <c r="S394" i="2"/>
  <c r="S236" i="2"/>
  <c r="S355" i="2"/>
  <c r="S405" i="2"/>
  <c r="S578" i="2"/>
  <c r="S481" i="2"/>
  <c r="S84" i="2"/>
  <c r="S504" i="2"/>
  <c r="S614" i="2"/>
  <c r="S299" i="2"/>
  <c r="S574" i="2"/>
  <c r="S472" i="2"/>
  <c r="S633" i="2"/>
  <c r="S393" i="2"/>
  <c r="S388" i="2"/>
  <c r="S155" i="2"/>
  <c r="S433" i="2"/>
  <c r="S184" i="2"/>
  <c r="S164" i="2"/>
  <c r="S423" i="2"/>
  <c r="S608" i="2"/>
  <c r="S410" i="2"/>
  <c r="S605" i="2"/>
  <c r="S61" i="2"/>
  <c r="S298" i="2"/>
  <c r="S469" i="2"/>
  <c r="S308" i="2"/>
  <c r="S495" i="2"/>
  <c r="S564" i="2"/>
  <c r="S105" i="2"/>
  <c r="S585" i="2"/>
  <c r="S286" i="2"/>
  <c r="S474" i="2"/>
  <c r="S249" i="2"/>
  <c r="S623" i="2"/>
  <c r="S133" i="2"/>
  <c r="S329" i="2"/>
  <c r="S438" i="2"/>
  <c r="S75" i="2"/>
  <c r="S310" i="2"/>
  <c r="S330" i="2"/>
  <c r="S451" i="2"/>
  <c r="S559" i="2"/>
  <c r="S118" i="2"/>
  <c r="S531" i="2"/>
  <c r="S205" i="2"/>
  <c r="S58" i="2"/>
  <c r="S631" i="2"/>
  <c r="S579" i="2"/>
  <c r="S97" i="2"/>
  <c r="S599" i="2"/>
  <c r="S74" i="2"/>
  <c r="S500" i="2"/>
  <c r="S493" i="2"/>
  <c r="S413" i="2"/>
  <c r="S555" i="2"/>
  <c r="S487" i="2"/>
  <c r="S560" i="2"/>
  <c r="S229" i="2"/>
  <c r="S553" i="2"/>
  <c r="S356" i="2"/>
  <c r="S349" i="2"/>
  <c r="S72" i="2"/>
  <c r="S226" i="2"/>
  <c r="S634" i="2"/>
  <c r="S468" i="2"/>
  <c r="S475" i="2"/>
  <c r="S533" i="2"/>
  <c r="S150" i="2"/>
  <c r="S466" i="2"/>
  <c r="S465" i="2"/>
  <c r="S336" i="2"/>
  <c r="S315" i="2"/>
  <c r="S48" i="2"/>
  <c r="S544" i="2"/>
  <c r="S311" i="2"/>
  <c r="S499" i="2"/>
  <c r="S173" i="2"/>
  <c r="S508" i="2"/>
  <c r="S488" i="2"/>
  <c r="S312" i="2"/>
  <c r="S314" i="2"/>
  <c r="S381" i="2"/>
  <c r="S457" i="2"/>
  <c r="S588" i="2"/>
  <c r="S235" i="2"/>
  <c r="S301" i="2"/>
  <c r="S411" i="2"/>
  <c r="S365" i="2"/>
  <c r="S219" i="2"/>
  <c r="S371" i="2"/>
  <c r="S622" i="2"/>
  <c r="S575" i="2"/>
  <c r="S54" i="2"/>
  <c r="S435" i="2"/>
  <c r="S387" i="2"/>
  <c r="S507" i="2"/>
  <c r="S369" i="2"/>
  <c r="S142" i="2"/>
  <c r="S277" i="2"/>
  <c r="S252" i="2"/>
  <c r="S147" i="2"/>
  <c r="S635" i="2"/>
  <c r="S237" i="2"/>
  <c r="S306" i="2"/>
  <c r="S621" i="2"/>
  <c r="S98" i="2"/>
  <c r="S325" i="2"/>
  <c r="S462" i="2"/>
  <c r="S328" i="2"/>
  <c r="S222" i="2"/>
  <c r="S641" i="2"/>
  <c r="S224" i="2"/>
  <c r="S146" i="2"/>
  <c r="S549" i="2"/>
  <c r="S341" i="2"/>
  <c r="S478" i="2"/>
  <c r="S592" i="2"/>
  <c r="S601" i="2"/>
  <c r="S444" i="2"/>
  <c r="S94" i="2"/>
  <c r="S430" i="2"/>
  <c r="S123" i="2"/>
  <c r="S178" i="2"/>
  <c r="S186" i="2"/>
  <c r="S194" i="2"/>
  <c r="S309" i="2"/>
  <c r="S169" i="2"/>
  <c r="S93" i="2"/>
  <c r="S175" i="2"/>
  <c r="S613" i="2"/>
  <c r="S79" i="2"/>
  <c r="S217" i="2"/>
  <c r="S287" i="2"/>
  <c r="S335" i="2"/>
  <c r="S525" i="2"/>
  <c r="S337" i="2"/>
  <c r="S300" i="2"/>
  <c r="S492" i="2"/>
  <c r="S64" i="2"/>
  <c r="S289" i="2"/>
  <c r="S501" i="2"/>
  <c r="S127" i="2"/>
  <c r="S87" i="2"/>
  <c r="S331" i="2"/>
  <c r="S265" i="2"/>
  <c r="S112" i="2"/>
  <c r="S285" i="2"/>
  <c r="S293" i="2"/>
  <c r="S439" i="2"/>
  <c r="S543" i="2"/>
  <c r="S197" i="2"/>
  <c r="S448" i="2"/>
  <c r="S612" i="2"/>
  <c r="S154" i="2"/>
  <c r="S282" i="2"/>
  <c r="S437" i="2"/>
  <c r="S502" i="2"/>
  <c r="S267" i="2"/>
  <c r="S59" i="2"/>
  <c r="S77" i="2"/>
  <c r="S104" i="2"/>
  <c r="S597" i="2"/>
  <c r="S231" i="2"/>
  <c r="S153" i="2"/>
  <c r="S364" i="2"/>
  <c r="S390" i="2"/>
  <c r="S640" i="2"/>
  <c r="S366" i="2"/>
  <c r="S202" i="2"/>
  <c r="S562" i="2"/>
  <c r="S348" i="2"/>
  <c r="S627" i="2"/>
  <c r="S62" i="2"/>
  <c r="S129" i="2"/>
  <c r="S81" i="2"/>
  <c r="S616" i="2"/>
  <c r="S281" i="2"/>
  <c r="S245" i="2"/>
  <c r="S168" i="2"/>
  <c r="S232" i="2"/>
  <c r="S165" i="2"/>
  <c r="S103" i="2"/>
  <c r="S201" i="2"/>
  <c r="S424" i="2"/>
  <c r="S227" i="2"/>
  <c r="S511" i="2"/>
  <c r="S378" i="2"/>
  <c r="S428" i="2"/>
  <c r="S401" i="2"/>
  <c r="S358" i="2"/>
  <c r="S362" i="2"/>
  <c r="S140" i="2"/>
  <c r="S263" i="2"/>
  <c r="S113" i="2"/>
  <c r="S368" i="2"/>
  <c r="S102" i="2"/>
  <c r="S323" i="2"/>
  <c r="S209" i="2"/>
  <c r="S581" i="2"/>
  <c r="S119" i="2"/>
  <c r="S620" i="2"/>
  <c r="S526" i="2"/>
  <c r="S181" i="2"/>
  <c r="S213" i="2"/>
  <c r="S185" i="2"/>
  <c r="S257" i="2"/>
  <c r="S151" i="2"/>
  <c r="S550" i="2"/>
  <c r="S199" i="2"/>
  <c r="S532" i="2"/>
  <c r="S223" i="2"/>
  <c r="S486" i="2"/>
  <c r="S321" i="2"/>
  <c r="S188" i="2"/>
  <c r="S117" i="2"/>
  <c r="S606" i="2"/>
  <c r="S220" i="2"/>
  <c r="S558" i="2"/>
  <c r="S404" i="2"/>
  <c r="S333" i="2"/>
  <c r="S67" i="2"/>
  <c r="S643" i="2"/>
  <c r="S228" i="2"/>
  <c r="S171" i="2"/>
  <c r="S198" i="2"/>
  <c r="S479" i="2"/>
  <c r="S324" i="2"/>
  <c r="S576" i="2"/>
  <c r="S279" i="2"/>
  <c r="S66" i="2"/>
  <c r="S347" i="2"/>
  <c r="S111" i="2"/>
  <c r="E26" i="2"/>
  <c r="S65" i="2"/>
  <c r="S109" i="2"/>
  <c r="S421" i="2"/>
  <c r="S124" i="2"/>
  <c r="S221" i="2"/>
  <c r="S538" i="2"/>
  <c r="S458" i="2"/>
  <c r="S611" i="2"/>
  <c r="S645" i="2"/>
  <c r="S121" i="2"/>
  <c r="S415" i="2"/>
  <c r="S283" i="2"/>
  <c r="S589" i="2"/>
  <c r="S372" i="2"/>
  <c r="S353" i="2"/>
  <c r="S317" i="2"/>
  <c r="S241" i="2"/>
  <c r="S471" i="2"/>
  <c r="S377" i="2"/>
  <c r="S101" i="2"/>
  <c r="S291" i="2"/>
  <c r="S618" i="2"/>
  <c r="S647" i="2"/>
  <c r="S403" i="2"/>
  <c r="S521" i="2"/>
  <c r="S524" i="2"/>
  <c r="S275" i="2"/>
  <c r="S503" i="2"/>
  <c r="S638" i="2"/>
  <c r="S527" i="2"/>
  <c r="S180" i="2"/>
  <c r="S580" i="2"/>
  <c r="S586" i="2"/>
  <c r="S571" i="2"/>
  <c r="S346" i="2"/>
  <c r="S230" i="2"/>
  <c r="S212" i="2"/>
  <c r="S242" i="2"/>
  <c r="S208" i="2"/>
  <c r="S360" i="2"/>
  <c r="S565" i="2"/>
  <c r="S53" i="2"/>
  <c r="S57" i="2"/>
  <c r="S484" i="2"/>
  <c r="S334" i="2"/>
  <c r="S383" i="2"/>
  <c r="S602" i="2"/>
  <c r="S108" i="2"/>
  <c r="S116" i="2"/>
  <c r="S122" i="2"/>
  <c r="S318" i="2"/>
  <c r="S276" i="2"/>
  <c r="S244" i="2"/>
  <c r="S134" i="2"/>
  <c r="S206" i="2"/>
  <c r="S200" i="2"/>
  <c r="S477" i="2"/>
  <c r="S343" i="2"/>
  <c r="S191" i="2"/>
  <c r="S453" i="2"/>
  <c r="S619" i="2"/>
  <c r="S214" i="2"/>
  <c r="S535" i="2"/>
  <c r="S455" i="2"/>
  <c r="S78" i="2"/>
  <c r="S417" i="2"/>
  <c r="S512" i="2"/>
  <c r="S152" i="2"/>
  <c r="S192" i="2"/>
  <c r="S60" i="2"/>
  <c r="S141" i="2"/>
  <c r="S128" i="2"/>
  <c r="S610" i="2"/>
  <c r="S345" i="2"/>
  <c r="S280" i="2"/>
  <c r="S442" i="2"/>
  <c r="S412" i="2"/>
  <c r="S556" i="2"/>
  <c r="S296" i="2"/>
  <c r="S320" i="2"/>
  <c r="S55" i="2"/>
  <c r="S626" i="2"/>
  <c r="S332" i="2"/>
  <c r="S96" i="2"/>
  <c r="S425" i="2"/>
  <c r="S473" i="2"/>
  <c r="S547" i="2"/>
  <c r="S233" i="2"/>
  <c r="S639" i="2"/>
  <c r="S534" i="2"/>
  <c r="S418" i="2"/>
  <c r="S167" i="2"/>
  <c r="S396" i="2"/>
  <c r="S234" i="2"/>
  <c r="S590" i="2"/>
  <c r="S256" i="2"/>
  <c r="S159" i="2"/>
  <c r="S248" i="2"/>
  <c r="S338" i="2"/>
  <c r="S326" i="2"/>
  <c r="S445" i="2"/>
  <c r="S537" i="2"/>
  <c r="S361" i="2"/>
  <c r="S250" i="2"/>
  <c r="S583" i="2"/>
  <c r="S210" i="2"/>
  <c r="S644" i="2"/>
  <c r="S52" i="2"/>
  <c r="S461" i="2"/>
  <c r="S90" i="2"/>
  <c r="S540" i="2"/>
  <c r="S264" i="2"/>
  <c r="S629" i="2"/>
  <c r="S71" i="2"/>
  <c r="S344" i="2"/>
  <c r="S211" i="2"/>
  <c r="S157" i="2"/>
  <c r="S319" i="2"/>
  <c r="S85" i="2"/>
  <c r="S375" i="2"/>
  <c r="S170" i="2"/>
  <c r="S506" i="2"/>
  <c r="S459" i="2"/>
  <c r="S467" i="2"/>
  <c r="S408" i="2"/>
  <c r="S419" i="2"/>
  <c r="S514" i="2"/>
  <c r="S577" i="2"/>
  <c r="S238" i="2"/>
  <c r="S505" i="2"/>
  <c r="S294" i="2"/>
  <c r="S596" i="2"/>
  <c r="S625" i="2"/>
  <c r="S490" i="2"/>
  <c r="S189" i="2"/>
  <c r="S258" i="2"/>
  <c r="S125" i="2"/>
  <c r="S584" i="2"/>
  <c r="S646" i="2"/>
  <c r="S215" i="2"/>
  <c r="S389" i="2"/>
  <c r="S262" i="2"/>
  <c r="S434" i="2"/>
  <c r="S563" i="2"/>
  <c r="S510" i="2"/>
  <c r="S247" i="2"/>
  <c r="S351" i="2"/>
  <c r="S517" i="2"/>
  <c r="S91" i="2"/>
  <c r="S367" i="2"/>
  <c r="S615" i="2"/>
  <c r="S379" i="2"/>
  <c r="S190" i="2"/>
  <c r="S420" i="2"/>
  <c r="S399" i="2"/>
  <c r="S145" i="2"/>
  <c r="S225" i="2"/>
  <c r="S63" i="2"/>
  <c r="S373" i="2"/>
  <c r="S491" i="2"/>
  <c r="S88" i="2"/>
  <c r="S552" i="2"/>
  <c r="S385" i="2"/>
  <c r="S114" i="2"/>
  <c r="S523" i="2"/>
  <c r="S179" i="2"/>
  <c r="S216" i="2"/>
  <c r="S609" i="2"/>
  <c r="S642" i="2"/>
  <c r="S414" i="2"/>
  <c r="S292" i="2"/>
  <c r="S99" i="2"/>
  <c r="S95" i="2"/>
  <c r="S441" i="2"/>
  <c r="S380" i="2"/>
  <c r="S187" i="2"/>
  <c r="S350" i="2"/>
  <c r="S422" i="2"/>
  <c r="S520" i="2"/>
  <c r="S160" i="2"/>
  <c r="S136" i="2"/>
  <c r="S546" i="2"/>
  <c r="S617" i="2"/>
  <c r="S107" i="2"/>
  <c r="S126" i="2"/>
  <c r="S400" i="2"/>
  <c r="S397" i="2"/>
  <c r="S100" i="2"/>
  <c r="S513" i="2"/>
  <c r="S177" i="2"/>
  <c r="S440" i="2"/>
  <c r="S313" i="2"/>
  <c r="S427" i="2"/>
  <c r="S352" i="2"/>
  <c r="S541" i="2"/>
  <c r="S246" i="2"/>
  <c r="S398" i="2"/>
  <c r="S148" i="2"/>
  <c r="S598" i="2"/>
  <c r="S50" i="2"/>
  <c r="S322" i="2"/>
  <c r="S204" i="2"/>
  <c r="S539" i="2"/>
  <c r="S591" i="2"/>
  <c r="S496" i="2"/>
  <c r="S340" i="2"/>
  <c r="S548" i="2"/>
  <c r="S607" i="2"/>
  <c r="S203" i="2"/>
  <c r="S182" i="2"/>
  <c r="S162" i="2"/>
  <c r="S83" i="2"/>
  <c r="S270" i="2"/>
  <c r="S243" i="2"/>
  <c r="S327" i="2"/>
  <c r="S489" i="2"/>
  <c r="S515" i="2"/>
  <c r="S305" i="2"/>
  <c r="S82" i="2"/>
  <c r="S251" i="2"/>
  <c r="R48" i="2"/>
  <c r="S447" i="2"/>
  <c r="S303" i="2"/>
  <c r="S470" i="2"/>
  <c r="S570" i="2"/>
  <c r="S409" i="2"/>
  <c r="S218" i="2"/>
  <c r="S384" i="2"/>
  <c r="S391" i="2"/>
  <c r="S278" i="2"/>
  <c r="S255" i="2"/>
  <c r="S554" i="2"/>
  <c r="S261" i="2"/>
  <c r="S304" i="2"/>
  <c r="S443" i="2"/>
  <c r="S518" i="2"/>
  <c r="S464" i="2"/>
  <c r="S494" i="2"/>
  <c r="S600" i="2"/>
  <c r="S436" i="2"/>
  <c r="S196" i="2"/>
  <c r="S239" i="2"/>
  <c r="S497" i="2"/>
  <c r="S446" i="2"/>
  <c r="S139" i="2"/>
  <c r="S76" i="2"/>
  <c r="S648" i="2"/>
  <c r="S431" i="2"/>
  <c r="S132" i="2"/>
  <c r="S483" i="2"/>
  <c r="S482" i="2"/>
  <c r="S106" i="2"/>
  <c r="S354" i="2"/>
  <c r="S376" i="2"/>
  <c r="S567" i="2"/>
  <c r="S156" i="2"/>
  <c r="S456" i="2"/>
  <c r="S115" i="2"/>
  <c r="S176" i="2"/>
  <c r="S432" i="2"/>
  <c r="S302" i="2"/>
  <c r="S545" i="2"/>
  <c r="S56" i="2"/>
  <c r="S587" i="2"/>
  <c r="S593" i="2"/>
  <c r="S628" i="2"/>
  <c r="S131" i="2"/>
  <c r="S161" i="2"/>
  <c r="S73" i="2"/>
  <c r="S536" i="2"/>
  <c r="S149" i="2"/>
  <c r="S195" i="2"/>
  <c r="S528" i="2"/>
  <c r="S49" i="2"/>
  <c r="S595" i="2"/>
  <c r="S370" i="2"/>
  <c r="S636" i="2"/>
  <c r="S452" i="2"/>
  <c r="S402" i="2"/>
  <c r="S573" i="2"/>
  <c r="S522" i="2"/>
  <c r="S163" i="2"/>
  <c r="S509" i="2"/>
  <c r="S284" i="2"/>
  <c r="S130" i="2"/>
  <c r="S357" i="2"/>
  <c r="S407" i="2"/>
  <c r="S516" i="2"/>
  <c r="S582" i="2"/>
  <c r="S339" i="2"/>
  <c r="S454" i="2"/>
  <c r="S253" i="2"/>
  <c r="S70" i="2"/>
  <c r="S193" i="2"/>
  <c r="S342" i="2"/>
  <c r="S80" i="2"/>
  <c r="S271" i="2"/>
  <c r="S183" i="2"/>
  <c r="S89" i="2"/>
  <c r="S120" i="2"/>
  <c r="S137" i="2"/>
  <c r="S272" i="2"/>
  <c r="S566" i="2"/>
  <c r="S572" i="2"/>
  <c r="S144" i="2"/>
  <c r="S207" i="2"/>
  <c r="S158" i="2"/>
  <c r="S519" i="2"/>
  <c r="S174" i="2"/>
  <c r="S240" i="2"/>
  <c r="S630" i="2"/>
  <c r="S135" i="2"/>
  <c r="S374" i="2"/>
  <c r="S68" i="2"/>
  <c r="S632" i="2"/>
  <c r="S530" i="2"/>
  <c r="S542" i="2"/>
  <c r="S561" i="2"/>
  <c r="S395" i="2"/>
  <c r="S254" i="2"/>
  <c r="S529" i="2"/>
  <c r="S382" i="2"/>
  <c r="S449" i="2"/>
  <c r="S260" i="2"/>
  <c r="S480" i="2"/>
  <c r="S69" i="2"/>
  <c r="S569" i="2"/>
  <c r="S363" i="2"/>
  <c r="E25" i="2"/>
  <c r="E27" i="2" s="1"/>
  <c r="E29" i="2" s="1"/>
  <c r="C23" i="8" l="1"/>
  <c r="C24" i="8"/>
  <c r="C34" i="8"/>
  <c r="C22" i="8"/>
  <c r="Q108" i="8"/>
  <c r="E7" i="2" s="1"/>
  <c r="Q14" i="8"/>
  <c r="C31" i="8" s="1"/>
  <c r="K26" i="2"/>
  <c r="U48" i="2"/>
  <c r="E28" i="2"/>
  <c r="C49" i="2" l="1"/>
  <c r="C33" i="8"/>
  <c r="C32" i="8"/>
  <c r="C29" i="8"/>
  <c r="C28" i="8"/>
  <c r="C30" i="8"/>
  <c r="C26" i="8"/>
  <c r="C25" i="8"/>
  <c r="C27" i="8"/>
  <c r="K27" i="2"/>
  <c r="O48" i="2" s="1"/>
  <c r="P48" i="2" s="1"/>
  <c r="Q48" i="2" s="1"/>
  <c r="V48" i="2" s="1"/>
  <c r="L48" i="2" s="1"/>
  <c r="D49" i="2" l="1"/>
  <c r="C50" i="2"/>
  <c r="D50" i="2" s="1"/>
  <c r="M48" i="2"/>
  <c r="J49" i="2" s="1"/>
  <c r="T49" i="2" s="1"/>
  <c r="I49" i="2" l="1"/>
  <c r="E49" i="2"/>
  <c r="G49" i="2" s="1"/>
  <c r="AB48" i="2" s="1"/>
  <c r="C51" i="2"/>
  <c r="D51" i="2" s="1"/>
  <c r="R49" i="2"/>
  <c r="U49" i="2" s="1"/>
  <c r="AA49" i="2"/>
  <c r="O49" i="2"/>
  <c r="P49" i="2" s="1"/>
  <c r="Q49" i="2" s="1"/>
  <c r="Z49" i="2" l="1"/>
  <c r="Y49" i="2"/>
  <c r="X49" i="2"/>
  <c r="C52" i="2"/>
  <c r="C53" i="2" s="1"/>
  <c r="D53" i="2" s="1"/>
  <c r="F49" i="2"/>
  <c r="H49" i="2" s="1"/>
  <c r="V49" i="2"/>
  <c r="L49" i="2" s="1"/>
  <c r="M49" i="2" s="1"/>
  <c r="E50" i="2" s="1"/>
  <c r="G50" i="2" s="1"/>
  <c r="C54" i="2" l="1"/>
  <c r="D54" i="2" s="1"/>
  <c r="D52" i="2"/>
  <c r="J50" i="2"/>
  <c r="I50" i="2" s="1"/>
  <c r="AB49" i="2"/>
  <c r="C55" i="2"/>
  <c r="C56" i="2" s="1"/>
  <c r="D56" i="2" s="1"/>
  <c r="AA50" i="2" l="1"/>
  <c r="Z50" i="2"/>
  <c r="Y50" i="2"/>
  <c r="X50" i="2"/>
  <c r="T50" i="2"/>
  <c r="O50" i="2"/>
  <c r="P50" i="2" s="1"/>
  <c r="Q50" i="2" s="1"/>
  <c r="C57" i="2"/>
  <c r="C58" i="2" s="1"/>
  <c r="D55" i="2"/>
  <c r="R50" i="2"/>
  <c r="F50" i="2"/>
  <c r="H50" i="2" s="1"/>
  <c r="U50" i="2" l="1"/>
  <c r="V50" i="2" s="1"/>
  <c r="L50" i="2" s="1"/>
  <c r="M50" i="2" s="1"/>
  <c r="J51" i="2" s="1"/>
  <c r="D57" i="2"/>
  <c r="D58" i="2"/>
  <c r="C59" i="2"/>
  <c r="E51" i="2" l="1"/>
  <c r="G51" i="2" s="1"/>
  <c r="I51" i="2"/>
  <c r="T51" i="2"/>
  <c r="D59" i="2"/>
  <c r="C60" i="2"/>
  <c r="X51" i="2" l="1"/>
  <c r="Z51" i="2"/>
  <c r="Y51" i="2"/>
  <c r="AB50" i="2"/>
  <c r="O51" i="2"/>
  <c r="P51" i="2" s="1"/>
  <c r="Q51" i="2" s="1"/>
  <c r="D60" i="2"/>
  <c r="C61" i="2"/>
  <c r="AA51" i="2"/>
  <c r="D61" i="2" l="1"/>
  <c r="C62" i="2"/>
  <c r="R51" i="2"/>
  <c r="U51" i="2" s="1"/>
  <c r="V51" i="2" s="1"/>
  <c r="L51" i="2" s="1"/>
  <c r="M51" i="2" s="1"/>
  <c r="F51" i="2"/>
  <c r="H51" i="2" s="1"/>
  <c r="C63" i="2" l="1"/>
  <c r="D62" i="2"/>
  <c r="J52" i="2"/>
  <c r="E52" i="2"/>
  <c r="I52" i="2" l="1"/>
  <c r="T52" i="2"/>
  <c r="D63" i="2"/>
  <c r="C64" i="2"/>
  <c r="G52" i="2"/>
  <c r="Y52" i="2" l="1"/>
  <c r="X52" i="2"/>
  <c r="Z52" i="2"/>
  <c r="AB51" i="2"/>
  <c r="O52" i="2"/>
  <c r="P52" i="2" s="1"/>
  <c r="Q52" i="2" s="1"/>
  <c r="AA52" i="2"/>
  <c r="C65" i="2"/>
  <c r="D64" i="2"/>
  <c r="C66" i="2" l="1"/>
  <c r="D65" i="2"/>
  <c r="R52" i="2"/>
  <c r="U52" i="2" s="1"/>
  <c r="V52" i="2" s="1"/>
  <c r="L52" i="2" s="1"/>
  <c r="M52" i="2" s="1"/>
  <c r="F52" i="2"/>
  <c r="H52" i="2" s="1"/>
  <c r="E53" i="2" l="1"/>
  <c r="J53" i="2"/>
  <c r="D66" i="2"/>
  <c r="C67" i="2"/>
  <c r="G53" i="2" l="1"/>
  <c r="C68" i="2"/>
  <c r="D67" i="2"/>
  <c r="I53" i="2"/>
  <c r="T53" i="2"/>
  <c r="Z53" i="2" l="1"/>
  <c r="Y53" i="2"/>
  <c r="X53" i="2"/>
  <c r="AB52" i="2"/>
  <c r="O53" i="2"/>
  <c r="P53" i="2" s="1"/>
  <c r="Q53" i="2" s="1"/>
  <c r="AA53" i="2"/>
  <c r="C69" i="2"/>
  <c r="D68" i="2"/>
  <c r="R53" i="2" l="1"/>
  <c r="U53" i="2" s="1"/>
  <c r="V53" i="2" s="1"/>
  <c r="L53" i="2" s="1"/>
  <c r="M53" i="2" s="1"/>
  <c r="F53" i="2"/>
  <c r="H53" i="2" s="1"/>
  <c r="D69" i="2"/>
  <c r="C70" i="2"/>
  <c r="J54" i="2" l="1"/>
  <c r="E54" i="2"/>
  <c r="C71" i="2"/>
  <c r="D70" i="2"/>
  <c r="I54" i="2" l="1"/>
  <c r="T54" i="2"/>
  <c r="G54" i="2"/>
  <c r="C72" i="2"/>
  <c r="D71" i="2"/>
  <c r="Z54" i="2" l="1"/>
  <c r="Y54" i="2"/>
  <c r="X54" i="2"/>
  <c r="AB53" i="2"/>
  <c r="O54" i="2"/>
  <c r="P54" i="2" s="1"/>
  <c r="Q54" i="2" s="1"/>
  <c r="AA54" i="2"/>
  <c r="D72" i="2"/>
  <c r="C73" i="2"/>
  <c r="C74" i="2" l="1"/>
  <c r="D73" i="2"/>
  <c r="R54" i="2"/>
  <c r="U54" i="2" s="1"/>
  <c r="V54" i="2" s="1"/>
  <c r="L54" i="2" s="1"/>
  <c r="M54" i="2" s="1"/>
  <c r="F54" i="2"/>
  <c r="H54" i="2" s="1"/>
  <c r="J55" i="2" l="1"/>
  <c r="E55" i="2"/>
  <c r="D74" i="2"/>
  <c r="C75" i="2"/>
  <c r="I55" i="2" l="1"/>
  <c r="T55" i="2"/>
  <c r="D75" i="2"/>
  <c r="C76" i="2"/>
  <c r="G55" i="2"/>
  <c r="X55" i="2" l="1"/>
  <c r="Z55" i="2"/>
  <c r="Y55" i="2"/>
  <c r="AB54" i="2"/>
  <c r="O55" i="2"/>
  <c r="P55" i="2" s="1"/>
  <c r="Q55" i="2" s="1"/>
  <c r="AA55" i="2"/>
  <c r="C77" i="2"/>
  <c r="D76" i="2"/>
  <c r="R55" i="2" l="1"/>
  <c r="U55" i="2" s="1"/>
  <c r="V55" i="2" s="1"/>
  <c r="L55" i="2" s="1"/>
  <c r="M55" i="2" s="1"/>
  <c r="F55" i="2"/>
  <c r="H55" i="2" s="1"/>
  <c r="D77" i="2"/>
  <c r="C78" i="2"/>
  <c r="E56" i="2" l="1"/>
  <c r="J56" i="2"/>
  <c r="D78" i="2"/>
  <c r="C79" i="2"/>
  <c r="G56" i="2" l="1"/>
  <c r="C80" i="2"/>
  <c r="D79" i="2"/>
  <c r="I56" i="2"/>
  <c r="T56" i="2"/>
  <c r="Y56" i="2" l="1"/>
  <c r="X56" i="2"/>
  <c r="Z56" i="2"/>
  <c r="AB55" i="2"/>
  <c r="O56" i="2"/>
  <c r="P56" i="2" s="1"/>
  <c r="Q56" i="2" s="1"/>
  <c r="AA56" i="2"/>
  <c r="C81" i="2"/>
  <c r="D80" i="2"/>
  <c r="D81" i="2" l="1"/>
  <c r="C82" i="2"/>
  <c r="R56" i="2"/>
  <c r="U56" i="2" s="1"/>
  <c r="V56" i="2" s="1"/>
  <c r="L56" i="2" s="1"/>
  <c r="M56" i="2" s="1"/>
  <c r="F56" i="2"/>
  <c r="H56" i="2" s="1"/>
  <c r="J57" i="2" l="1"/>
  <c r="E57" i="2"/>
  <c r="D82" i="2"/>
  <c r="C83" i="2"/>
  <c r="I57" i="2" l="1"/>
  <c r="T57" i="2"/>
  <c r="D83" i="2"/>
  <c r="C84" i="2"/>
  <c r="G57" i="2"/>
  <c r="Z57" i="2" l="1"/>
  <c r="Y57" i="2"/>
  <c r="X57" i="2"/>
  <c r="AB56" i="2"/>
  <c r="O57" i="2"/>
  <c r="P57" i="2" s="1"/>
  <c r="Q57" i="2" s="1"/>
  <c r="AA57" i="2"/>
  <c r="C85" i="2"/>
  <c r="D84" i="2"/>
  <c r="C86" i="2" l="1"/>
  <c r="D85" i="2"/>
  <c r="R57" i="2"/>
  <c r="U57" i="2" s="1"/>
  <c r="V57" i="2" s="1"/>
  <c r="L57" i="2" s="1"/>
  <c r="M57" i="2" s="1"/>
  <c r="F57" i="2"/>
  <c r="H57" i="2" s="1"/>
  <c r="J58" i="2" l="1"/>
  <c r="E58" i="2"/>
  <c r="C87" i="2"/>
  <c r="D86" i="2"/>
  <c r="I58" i="2" l="1"/>
  <c r="T58" i="2"/>
  <c r="G58" i="2"/>
  <c r="C88" i="2"/>
  <c r="D87" i="2"/>
  <c r="Z58" i="2" l="1"/>
  <c r="Y58" i="2"/>
  <c r="X58" i="2"/>
  <c r="AB57" i="2"/>
  <c r="O58" i="2"/>
  <c r="P58" i="2" s="1"/>
  <c r="Q58" i="2" s="1"/>
  <c r="D88" i="2"/>
  <c r="C89" i="2"/>
  <c r="AA58" i="2"/>
  <c r="D89" i="2" l="1"/>
  <c r="C90" i="2"/>
  <c r="R58" i="2"/>
  <c r="U58" i="2" s="1"/>
  <c r="V58" i="2" s="1"/>
  <c r="L58" i="2" s="1"/>
  <c r="M58" i="2" s="1"/>
  <c r="F58" i="2"/>
  <c r="H58" i="2" s="1"/>
  <c r="J59" i="2" l="1"/>
  <c r="E59" i="2"/>
  <c r="C91" i="2"/>
  <c r="D90" i="2"/>
  <c r="I59" i="2" l="1"/>
  <c r="T59" i="2"/>
  <c r="G59" i="2"/>
  <c r="C92" i="2"/>
  <c r="D91" i="2"/>
  <c r="X59" i="2" l="1"/>
  <c r="Z59" i="2"/>
  <c r="Y59" i="2"/>
  <c r="AB58" i="2"/>
  <c r="O59" i="2"/>
  <c r="P59" i="2" s="1"/>
  <c r="Q59" i="2" s="1"/>
  <c r="C93" i="2"/>
  <c r="D92" i="2"/>
  <c r="AA59" i="2"/>
  <c r="D93" i="2" l="1"/>
  <c r="C94" i="2"/>
  <c r="R59" i="2"/>
  <c r="U59" i="2" s="1"/>
  <c r="V59" i="2" s="1"/>
  <c r="L59" i="2" s="1"/>
  <c r="M59" i="2" s="1"/>
  <c r="F59" i="2"/>
  <c r="H59" i="2" s="1"/>
  <c r="J60" i="2" l="1"/>
  <c r="E60" i="2"/>
  <c r="C95" i="2"/>
  <c r="D94" i="2"/>
  <c r="I60" i="2" l="1"/>
  <c r="T60" i="2"/>
  <c r="G60" i="2"/>
  <c r="C96" i="2"/>
  <c r="D95" i="2"/>
  <c r="Y60" i="2" l="1"/>
  <c r="X60" i="2"/>
  <c r="Z60" i="2"/>
  <c r="AB59" i="2"/>
  <c r="O60" i="2"/>
  <c r="P60" i="2" s="1"/>
  <c r="Q60" i="2" s="1"/>
  <c r="D96" i="2"/>
  <c r="C97" i="2"/>
  <c r="AA60" i="2"/>
  <c r="C98" i="2" l="1"/>
  <c r="D97" i="2"/>
  <c r="R60" i="2"/>
  <c r="U60" i="2" s="1"/>
  <c r="V60" i="2" s="1"/>
  <c r="L60" i="2" s="1"/>
  <c r="M60" i="2" s="1"/>
  <c r="F60" i="2"/>
  <c r="H60" i="2" s="1"/>
  <c r="J61" i="2" l="1"/>
  <c r="E61" i="2"/>
  <c r="D98" i="2"/>
  <c r="C99" i="2"/>
  <c r="I61" i="2" l="1"/>
  <c r="T61" i="2"/>
  <c r="D99" i="2"/>
  <c r="C100" i="2"/>
  <c r="G61" i="2"/>
  <c r="Z61" i="2" l="1"/>
  <c r="Y61" i="2"/>
  <c r="X61" i="2"/>
  <c r="AB60" i="2"/>
  <c r="O61" i="2"/>
  <c r="P61" i="2" s="1"/>
  <c r="Q61" i="2" s="1"/>
  <c r="AA61" i="2"/>
  <c r="C101" i="2"/>
  <c r="D100" i="2"/>
  <c r="D101" i="2" l="1"/>
  <c r="C102" i="2"/>
  <c r="R61" i="2"/>
  <c r="U61" i="2" s="1"/>
  <c r="V61" i="2" s="1"/>
  <c r="L61" i="2" s="1"/>
  <c r="M61" i="2" s="1"/>
  <c r="F61" i="2"/>
  <c r="H61" i="2" s="1"/>
  <c r="J62" i="2" l="1"/>
  <c r="E62" i="2"/>
  <c r="D102" i="2"/>
  <c r="C103" i="2"/>
  <c r="I62" i="2" l="1"/>
  <c r="T62" i="2"/>
  <c r="C104" i="2"/>
  <c r="D103" i="2"/>
  <c r="G62" i="2"/>
  <c r="Z62" i="2" l="1"/>
  <c r="Y62" i="2"/>
  <c r="X62" i="2"/>
  <c r="AB61" i="2"/>
  <c r="O62" i="2"/>
  <c r="P62" i="2" s="1"/>
  <c r="Q62" i="2" s="1"/>
  <c r="AA62" i="2"/>
  <c r="D104" i="2"/>
  <c r="C105" i="2"/>
  <c r="R62" i="2" l="1"/>
  <c r="U62" i="2" s="1"/>
  <c r="V62" i="2" s="1"/>
  <c r="L62" i="2" s="1"/>
  <c r="M62" i="2" s="1"/>
  <c r="F62" i="2"/>
  <c r="H62" i="2" s="1"/>
  <c r="C106" i="2"/>
  <c r="D105" i="2"/>
  <c r="J63" i="2" l="1"/>
  <c r="E63" i="2"/>
  <c r="D106" i="2"/>
  <c r="C107" i="2"/>
  <c r="I63" i="2" l="1"/>
  <c r="T63" i="2"/>
  <c r="C108" i="2"/>
  <c r="D107" i="2"/>
  <c r="G63" i="2"/>
  <c r="X63" i="2" l="1"/>
  <c r="Z63" i="2"/>
  <c r="Y63" i="2"/>
  <c r="AB62" i="2"/>
  <c r="O63" i="2"/>
  <c r="P63" i="2" s="1"/>
  <c r="Q63" i="2" s="1"/>
  <c r="AA63" i="2"/>
  <c r="D108" i="2"/>
  <c r="C109" i="2"/>
  <c r="R63" i="2" l="1"/>
  <c r="U63" i="2" s="1"/>
  <c r="V63" i="2" s="1"/>
  <c r="L63" i="2" s="1"/>
  <c r="M63" i="2" s="1"/>
  <c r="F63" i="2"/>
  <c r="H63" i="2" s="1"/>
  <c r="C110" i="2"/>
  <c r="D109" i="2"/>
  <c r="E64" i="2" l="1"/>
  <c r="J64" i="2"/>
  <c r="C111" i="2"/>
  <c r="D110" i="2"/>
  <c r="G64" i="2" l="1"/>
  <c r="I64" i="2"/>
  <c r="T64" i="2"/>
  <c r="C112" i="2"/>
  <c r="D111" i="2"/>
  <c r="Y64" i="2" l="1"/>
  <c r="X64" i="2"/>
  <c r="Z64" i="2"/>
  <c r="AB63" i="2"/>
  <c r="O64" i="2"/>
  <c r="P64" i="2" s="1"/>
  <c r="Q64" i="2" s="1"/>
  <c r="C113" i="2"/>
  <c r="D112" i="2"/>
  <c r="AA64" i="2"/>
  <c r="D113" i="2" l="1"/>
  <c r="C114" i="2"/>
  <c r="R64" i="2"/>
  <c r="U64" i="2" s="1"/>
  <c r="V64" i="2" s="1"/>
  <c r="L64" i="2" s="1"/>
  <c r="M64" i="2" s="1"/>
  <c r="F64" i="2"/>
  <c r="H64" i="2" s="1"/>
  <c r="J65" i="2" l="1"/>
  <c r="E65" i="2"/>
  <c r="C115" i="2"/>
  <c r="D114" i="2"/>
  <c r="I65" i="2" l="1"/>
  <c r="T65" i="2"/>
  <c r="G65" i="2"/>
  <c r="D115" i="2"/>
  <c r="C116" i="2"/>
  <c r="Z65" i="2" l="1"/>
  <c r="Y65" i="2"/>
  <c r="X65" i="2"/>
  <c r="AB64" i="2"/>
  <c r="O65" i="2"/>
  <c r="P65" i="2" s="1"/>
  <c r="Q65" i="2" s="1"/>
  <c r="AA65" i="2"/>
  <c r="D116" i="2"/>
  <c r="C117" i="2"/>
  <c r="D117" i="2" l="1"/>
  <c r="C118" i="2"/>
  <c r="R65" i="2"/>
  <c r="U65" i="2" s="1"/>
  <c r="V65" i="2" s="1"/>
  <c r="L65" i="2" s="1"/>
  <c r="M65" i="2" s="1"/>
  <c r="F65" i="2"/>
  <c r="H65" i="2" s="1"/>
  <c r="J66" i="2" l="1"/>
  <c r="E66" i="2"/>
  <c r="D118" i="2"/>
  <c r="C119" i="2"/>
  <c r="I66" i="2" l="1"/>
  <c r="T66" i="2"/>
  <c r="D119" i="2"/>
  <c r="C120" i="2"/>
  <c r="G66" i="2"/>
  <c r="Z66" i="2" l="1"/>
  <c r="Y66" i="2"/>
  <c r="X66" i="2"/>
  <c r="AB65" i="2"/>
  <c r="O66" i="2"/>
  <c r="P66" i="2" s="1"/>
  <c r="Q66" i="2" s="1"/>
  <c r="AA66" i="2"/>
  <c r="D120" i="2"/>
  <c r="C121" i="2"/>
  <c r="C122" i="2" l="1"/>
  <c r="D121" i="2"/>
  <c r="R66" i="2"/>
  <c r="U66" i="2" s="1"/>
  <c r="V66" i="2" s="1"/>
  <c r="L66" i="2" s="1"/>
  <c r="M66" i="2" s="1"/>
  <c r="F66" i="2"/>
  <c r="H66" i="2" s="1"/>
  <c r="C123" i="2" l="1"/>
  <c r="D122" i="2"/>
  <c r="J67" i="2"/>
  <c r="E67" i="2"/>
  <c r="I67" i="2" l="1"/>
  <c r="T67" i="2"/>
  <c r="C124" i="2"/>
  <c r="D123" i="2"/>
  <c r="G67" i="2"/>
  <c r="X67" i="2" l="1"/>
  <c r="Z67" i="2"/>
  <c r="Y67" i="2"/>
  <c r="AB66" i="2"/>
  <c r="O67" i="2"/>
  <c r="P67" i="2" s="1"/>
  <c r="Q67" i="2" s="1"/>
  <c r="C125" i="2"/>
  <c r="D124" i="2"/>
  <c r="AA67" i="2"/>
  <c r="D125" i="2" l="1"/>
  <c r="C126" i="2"/>
  <c r="R67" i="2"/>
  <c r="U67" i="2" s="1"/>
  <c r="V67" i="2" s="1"/>
  <c r="L67" i="2" s="1"/>
  <c r="M67" i="2" s="1"/>
  <c r="F67" i="2"/>
  <c r="H67" i="2" s="1"/>
  <c r="E68" i="2" l="1"/>
  <c r="J68" i="2"/>
  <c r="D126" i="2"/>
  <c r="C127" i="2"/>
  <c r="G68" i="2" l="1"/>
  <c r="C128" i="2"/>
  <c r="D127" i="2"/>
  <c r="I68" i="2"/>
  <c r="T68" i="2"/>
  <c r="Y68" i="2" l="1"/>
  <c r="X68" i="2"/>
  <c r="Z68" i="2"/>
  <c r="AB67" i="2"/>
  <c r="O68" i="2"/>
  <c r="P68" i="2" s="1"/>
  <c r="Q68" i="2" s="1"/>
  <c r="AA68" i="2"/>
  <c r="D128" i="2"/>
  <c r="C129" i="2"/>
  <c r="R68" i="2" l="1"/>
  <c r="U68" i="2" s="1"/>
  <c r="V68" i="2" s="1"/>
  <c r="L68" i="2" s="1"/>
  <c r="M68" i="2" s="1"/>
  <c r="F68" i="2"/>
  <c r="H68" i="2" s="1"/>
  <c r="C130" i="2"/>
  <c r="D129" i="2"/>
  <c r="J69" i="2" l="1"/>
  <c r="E69" i="2"/>
  <c r="C131" i="2"/>
  <c r="D130" i="2"/>
  <c r="I69" i="2" l="1"/>
  <c r="T69" i="2"/>
  <c r="G69" i="2"/>
  <c r="C132" i="2"/>
  <c r="D131" i="2"/>
  <c r="Z69" i="2" l="1"/>
  <c r="Y69" i="2"/>
  <c r="X69" i="2"/>
  <c r="AB68" i="2"/>
  <c r="O69" i="2"/>
  <c r="P69" i="2" s="1"/>
  <c r="Q69" i="2" s="1"/>
  <c r="AA69" i="2"/>
  <c r="D132" i="2"/>
  <c r="C133" i="2"/>
  <c r="R69" i="2" l="1"/>
  <c r="U69" i="2" s="1"/>
  <c r="V69" i="2" s="1"/>
  <c r="L69" i="2" s="1"/>
  <c r="M69" i="2" s="1"/>
  <c r="F69" i="2"/>
  <c r="H69" i="2" s="1"/>
  <c r="D133" i="2"/>
  <c r="C134" i="2"/>
  <c r="E70" i="2" l="1"/>
  <c r="J70" i="2"/>
  <c r="D134" i="2"/>
  <c r="C135" i="2"/>
  <c r="G70" i="2" l="1"/>
  <c r="C136" i="2"/>
  <c r="D135" i="2"/>
  <c r="I70" i="2"/>
  <c r="T70" i="2"/>
  <c r="Z70" i="2" l="1"/>
  <c r="Y70" i="2"/>
  <c r="X70" i="2"/>
  <c r="AB69" i="2"/>
  <c r="O70" i="2"/>
  <c r="P70" i="2" s="1"/>
  <c r="Q70" i="2" s="1"/>
  <c r="AA70" i="2"/>
  <c r="C137" i="2"/>
  <c r="D136" i="2"/>
  <c r="R70" i="2" l="1"/>
  <c r="U70" i="2" s="1"/>
  <c r="V70" i="2" s="1"/>
  <c r="L70" i="2" s="1"/>
  <c r="M70" i="2" s="1"/>
  <c r="F70" i="2"/>
  <c r="H70" i="2" s="1"/>
  <c r="D137" i="2"/>
  <c r="C138" i="2"/>
  <c r="D138" i="2" l="1"/>
  <c r="C139" i="2"/>
  <c r="E71" i="2"/>
  <c r="J71" i="2"/>
  <c r="I71" i="2" l="1"/>
  <c r="T71" i="2"/>
  <c r="D139" i="2"/>
  <c r="C140" i="2"/>
  <c r="G71" i="2"/>
  <c r="X71" i="2" l="1"/>
  <c r="Z71" i="2"/>
  <c r="Y71" i="2"/>
  <c r="AB70" i="2"/>
  <c r="O71" i="2"/>
  <c r="P71" i="2" s="1"/>
  <c r="Q71" i="2" s="1"/>
  <c r="C141" i="2"/>
  <c r="D140" i="2"/>
  <c r="AA71" i="2"/>
  <c r="R71" i="2" l="1"/>
  <c r="U71" i="2" s="1"/>
  <c r="V71" i="2" s="1"/>
  <c r="L71" i="2" s="1"/>
  <c r="M71" i="2" s="1"/>
  <c r="F71" i="2"/>
  <c r="H71" i="2" s="1"/>
  <c r="D141" i="2"/>
  <c r="C142" i="2"/>
  <c r="J72" i="2" l="1"/>
  <c r="E72" i="2"/>
  <c r="C143" i="2"/>
  <c r="D142" i="2"/>
  <c r="I72" i="2" l="1"/>
  <c r="T72" i="2"/>
  <c r="G72" i="2"/>
  <c r="C144" i="2"/>
  <c r="D143" i="2"/>
  <c r="Y72" i="2" l="1"/>
  <c r="X72" i="2"/>
  <c r="Z72" i="2"/>
  <c r="AB71" i="2"/>
  <c r="O72" i="2"/>
  <c r="P72" i="2" s="1"/>
  <c r="Q72" i="2" s="1"/>
  <c r="C145" i="2"/>
  <c r="D144" i="2"/>
  <c r="AA72" i="2"/>
  <c r="R72" i="2" l="1"/>
  <c r="U72" i="2" s="1"/>
  <c r="V72" i="2" s="1"/>
  <c r="L72" i="2" s="1"/>
  <c r="M72" i="2" s="1"/>
  <c r="F72" i="2"/>
  <c r="H72" i="2" s="1"/>
  <c r="C146" i="2"/>
  <c r="D145" i="2"/>
  <c r="J73" i="2" l="1"/>
  <c r="E73" i="2"/>
  <c r="C147" i="2"/>
  <c r="D146" i="2"/>
  <c r="I73" i="2" l="1"/>
  <c r="T73" i="2"/>
  <c r="G73" i="2"/>
  <c r="D147" i="2"/>
  <c r="C148" i="2"/>
  <c r="Z73" i="2" l="1"/>
  <c r="Y73" i="2"/>
  <c r="X73" i="2"/>
  <c r="AB72" i="2"/>
  <c r="O73" i="2"/>
  <c r="P73" i="2" s="1"/>
  <c r="Q73" i="2" s="1"/>
  <c r="AA73" i="2"/>
  <c r="C149" i="2"/>
  <c r="D148" i="2"/>
  <c r="R73" i="2" l="1"/>
  <c r="U73" i="2" s="1"/>
  <c r="V73" i="2" s="1"/>
  <c r="L73" i="2" s="1"/>
  <c r="M73" i="2" s="1"/>
  <c r="F73" i="2"/>
  <c r="H73" i="2" s="1"/>
  <c r="C150" i="2"/>
  <c r="D149" i="2"/>
  <c r="J74" i="2" l="1"/>
  <c r="E74" i="2"/>
  <c r="C151" i="2"/>
  <c r="D150" i="2"/>
  <c r="I74" i="2" l="1"/>
  <c r="T74" i="2"/>
  <c r="G74" i="2"/>
  <c r="D151" i="2"/>
  <c r="C152" i="2"/>
  <c r="Z74" i="2" l="1"/>
  <c r="Y74" i="2"/>
  <c r="X74" i="2"/>
  <c r="AB73" i="2"/>
  <c r="O74" i="2"/>
  <c r="P74" i="2" s="1"/>
  <c r="Q74" i="2" s="1"/>
  <c r="AA74" i="2"/>
  <c r="D152" i="2"/>
  <c r="C153" i="2"/>
  <c r="C154" i="2" l="1"/>
  <c r="D153" i="2"/>
  <c r="R74" i="2"/>
  <c r="U74" i="2" s="1"/>
  <c r="V74" i="2" s="1"/>
  <c r="L74" i="2" s="1"/>
  <c r="M74" i="2" s="1"/>
  <c r="F74" i="2"/>
  <c r="H74" i="2" s="1"/>
  <c r="C155" i="2" l="1"/>
  <c r="D154" i="2"/>
  <c r="E75" i="2"/>
  <c r="J75" i="2"/>
  <c r="I75" i="2" l="1"/>
  <c r="T75" i="2"/>
  <c r="C156" i="2"/>
  <c r="D155" i="2"/>
  <c r="G75" i="2"/>
  <c r="X75" i="2" l="1"/>
  <c r="Z75" i="2"/>
  <c r="Y75" i="2"/>
  <c r="AB74" i="2"/>
  <c r="O75" i="2"/>
  <c r="P75" i="2" s="1"/>
  <c r="Q75" i="2" s="1"/>
  <c r="C157" i="2"/>
  <c r="D156" i="2"/>
  <c r="AA75" i="2"/>
  <c r="C158" i="2" l="1"/>
  <c r="D157" i="2"/>
  <c r="R75" i="2"/>
  <c r="U75" i="2" s="1"/>
  <c r="V75" i="2" s="1"/>
  <c r="L75" i="2" s="1"/>
  <c r="M75" i="2" s="1"/>
  <c r="F75" i="2"/>
  <c r="H75" i="2" s="1"/>
  <c r="E76" i="2" l="1"/>
  <c r="J76" i="2"/>
  <c r="C159" i="2"/>
  <c r="D158" i="2"/>
  <c r="G76" i="2" l="1"/>
  <c r="I76" i="2"/>
  <c r="T76" i="2"/>
  <c r="D159" i="2"/>
  <c r="C160" i="2"/>
  <c r="Y76" i="2" l="1"/>
  <c r="X76" i="2"/>
  <c r="Z76" i="2"/>
  <c r="AB75" i="2"/>
  <c r="O76" i="2"/>
  <c r="P76" i="2" s="1"/>
  <c r="Q76" i="2" s="1"/>
  <c r="C161" i="2"/>
  <c r="D160" i="2"/>
  <c r="AA76" i="2"/>
  <c r="C162" i="2" l="1"/>
  <c r="D161" i="2"/>
  <c r="R76" i="2"/>
  <c r="U76" i="2" s="1"/>
  <c r="V76" i="2" s="1"/>
  <c r="L76" i="2" s="1"/>
  <c r="M76" i="2" s="1"/>
  <c r="F76" i="2"/>
  <c r="H76" i="2" s="1"/>
  <c r="J77" i="2" l="1"/>
  <c r="E77" i="2"/>
  <c r="D162" i="2"/>
  <c r="C163" i="2"/>
  <c r="C164" i="2" l="1"/>
  <c r="D163" i="2"/>
  <c r="I77" i="2"/>
  <c r="T77" i="2"/>
  <c r="G77" i="2"/>
  <c r="Z77" i="2" l="1"/>
  <c r="Y77" i="2"/>
  <c r="X77" i="2"/>
  <c r="AB76" i="2"/>
  <c r="O77" i="2"/>
  <c r="P77" i="2" s="1"/>
  <c r="Q77" i="2" s="1"/>
  <c r="D164" i="2"/>
  <c r="C165" i="2"/>
  <c r="AA77" i="2"/>
  <c r="R77" i="2" l="1"/>
  <c r="U77" i="2" s="1"/>
  <c r="V77" i="2" s="1"/>
  <c r="L77" i="2" s="1"/>
  <c r="M77" i="2" s="1"/>
  <c r="F77" i="2"/>
  <c r="H77" i="2" s="1"/>
  <c r="D165" i="2"/>
  <c r="C166" i="2"/>
  <c r="J78" i="2" l="1"/>
  <c r="E78" i="2"/>
  <c r="D166" i="2"/>
  <c r="C167" i="2"/>
  <c r="I78" i="2" l="1"/>
  <c r="T78" i="2"/>
  <c r="D167" i="2"/>
  <c r="C168" i="2"/>
  <c r="G78" i="2"/>
  <c r="Z78" i="2" l="1"/>
  <c r="Y78" i="2"/>
  <c r="X78" i="2"/>
  <c r="AB77" i="2"/>
  <c r="O78" i="2"/>
  <c r="P78" i="2" s="1"/>
  <c r="Q78" i="2" s="1"/>
  <c r="AA78" i="2"/>
  <c r="C169" i="2"/>
  <c r="D168" i="2"/>
  <c r="D169" i="2" l="1"/>
  <c r="C170" i="2"/>
  <c r="R78" i="2"/>
  <c r="U78" i="2" s="1"/>
  <c r="V78" i="2" s="1"/>
  <c r="L78" i="2" s="1"/>
  <c r="M78" i="2" s="1"/>
  <c r="F78" i="2"/>
  <c r="H78" i="2" s="1"/>
  <c r="E79" i="2" l="1"/>
  <c r="J79" i="2"/>
  <c r="C171" i="2"/>
  <c r="D170" i="2"/>
  <c r="G79" i="2" l="1"/>
  <c r="D171" i="2"/>
  <c r="C172" i="2"/>
  <c r="I79" i="2"/>
  <c r="T79" i="2"/>
  <c r="X79" i="2" l="1"/>
  <c r="Z79" i="2"/>
  <c r="Y79" i="2"/>
  <c r="AB78" i="2"/>
  <c r="O79" i="2"/>
  <c r="P79" i="2" s="1"/>
  <c r="Q79" i="2" s="1"/>
  <c r="C173" i="2"/>
  <c r="D172" i="2"/>
  <c r="AA79" i="2"/>
  <c r="D173" i="2" l="1"/>
  <c r="C174" i="2"/>
  <c r="R79" i="2"/>
  <c r="U79" i="2" s="1"/>
  <c r="V79" i="2" s="1"/>
  <c r="L79" i="2" s="1"/>
  <c r="M79" i="2" s="1"/>
  <c r="F79" i="2"/>
  <c r="H79" i="2" s="1"/>
  <c r="J80" i="2" l="1"/>
  <c r="E80" i="2"/>
  <c r="D174" i="2"/>
  <c r="C175" i="2"/>
  <c r="D175" i="2" l="1"/>
  <c r="C176" i="2"/>
  <c r="I80" i="2"/>
  <c r="T80" i="2"/>
  <c r="G80" i="2"/>
  <c r="Y80" i="2" l="1"/>
  <c r="X80" i="2"/>
  <c r="Z80" i="2"/>
  <c r="AB79" i="2"/>
  <c r="O80" i="2"/>
  <c r="P80" i="2" s="1"/>
  <c r="Q80" i="2" s="1"/>
  <c r="C177" i="2"/>
  <c r="D176" i="2"/>
  <c r="AA80" i="2"/>
  <c r="D177" i="2" l="1"/>
  <c r="C178" i="2"/>
  <c r="R80" i="2"/>
  <c r="U80" i="2" s="1"/>
  <c r="V80" i="2" s="1"/>
  <c r="L80" i="2" s="1"/>
  <c r="M80" i="2" s="1"/>
  <c r="F80" i="2"/>
  <c r="H80" i="2" s="1"/>
  <c r="J81" i="2" l="1"/>
  <c r="E81" i="2"/>
  <c r="D178" i="2"/>
  <c r="C179" i="2"/>
  <c r="C180" i="2" l="1"/>
  <c r="D179" i="2"/>
  <c r="I81" i="2"/>
  <c r="T81" i="2"/>
  <c r="G81" i="2"/>
  <c r="Z81" i="2" l="1"/>
  <c r="Y81" i="2"/>
  <c r="X81" i="2"/>
  <c r="AB80" i="2"/>
  <c r="O81" i="2"/>
  <c r="P81" i="2" s="1"/>
  <c r="Q81" i="2" s="1"/>
  <c r="C181" i="2"/>
  <c r="D180" i="2"/>
  <c r="AA81" i="2"/>
  <c r="R81" i="2" l="1"/>
  <c r="U81" i="2" s="1"/>
  <c r="V81" i="2" s="1"/>
  <c r="L81" i="2" s="1"/>
  <c r="M81" i="2" s="1"/>
  <c r="F81" i="2"/>
  <c r="H81" i="2" s="1"/>
  <c r="C182" i="2"/>
  <c r="D181" i="2"/>
  <c r="E82" i="2" l="1"/>
  <c r="J82" i="2"/>
  <c r="C183" i="2"/>
  <c r="D182" i="2"/>
  <c r="G82" i="2" l="1"/>
  <c r="I82" i="2"/>
  <c r="T82" i="2"/>
  <c r="C184" i="2"/>
  <c r="D183" i="2"/>
  <c r="Z82" i="2" l="1"/>
  <c r="Y82" i="2"/>
  <c r="X82" i="2"/>
  <c r="AB81" i="2"/>
  <c r="O82" i="2"/>
  <c r="P82" i="2" s="1"/>
  <c r="Q82" i="2" s="1"/>
  <c r="D184" i="2"/>
  <c r="C185" i="2"/>
  <c r="AA82" i="2"/>
  <c r="R82" i="2" l="1"/>
  <c r="U82" i="2" s="1"/>
  <c r="V82" i="2" s="1"/>
  <c r="L82" i="2" s="1"/>
  <c r="M82" i="2" s="1"/>
  <c r="F82" i="2"/>
  <c r="H82" i="2" s="1"/>
  <c r="C186" i="2"/>
  <c r="D185" i="2"/>
  <c r="J83" i="2" l="1"/>
  <c r="E83" i="2"/>
  <c r="D186" i="2"/>
  <c r="C187" i="2"/>
  <c r="I83" i="2" l="1"/>
  <c r="T83" i="2"/>
  <c r="G83" i="2"/>
  <c r="D187" i="2"/>
  <c r="C188" i="2"/>
  <c r="X83" i="2" l="1"/>
  <c r="Y83" i="2"/>
  <c r="Z83" i="2"/>
  <c r="AB82" i="2"/>
  <c r="O83" i="2"/>
  <c r="P83" i="2" s="1"/>
  <c r="Q83" i="2" s="1"/>
  <c r="C189" i="2"/>
  <c r="D188" i="2"/>
  <c r="AA83" i="2"/>
  <c r="C190" i="2" l="1"/>
  <c r="D189" i="2"/>
  <c r="R83" i="2"/>
  <c r="U83" i="2" s="1"/>
  <c r="V83" i="2" s="1"/>
  <c r="L83" i="2" s="1"/>
  <c r="M83" i="2" s="1"/>
  <c r="F83" i="2"/>
  <c r="H83" i="2" s="1"/>
  <c r="E84" i="2" l="1"/>
  <c r="J84" i="2"/>
  <c r="C191" i="2"/>
  <c r="D190" i="2"/>
  <c r="G84" i="2" l="1"/>
  <c r="I84" i="2"/>
  <c r="T84" i="2"/>
  <c r="C192" i="2"/>
  <c r="D191" i="2"/>
  <c r="Y84" i="2" l="1"/>
  <c r="X84" i="2"/>
  <c r="Z84" i="2"/>
  <c r="AB83" i="2"/>
  <c r="O84" i="2"/>
  <c r="P84" i="2" s="1"/>
  <c r="Q84" i="2" s="1"/>
  <c r="C193" i="2"/>
  <c r="D192" i="2"/>
  <c r="AA84" i="2"/>
  <c r="R84" i="2" l="1"/>
  <c r="U84" i="2" s="1"/>
  <c r="V84" i="2" s="1"/>
  <c r="L84" i="2" s="1"/>
  <c r="M84" i="2" s="1"/>
  <c r="F84" i="2"/>
  <c r="H84" i="2" s="1"/>
  <c r="D193" i="2"/>
  <c r="C194" i="2"/>
  <c r="E85" i="2" l="1"/>
  <c r="J85" i="2"/>
  <c r="D194" i="2"/>
  <c r="C195" i="2"/>
  <c r="G85" i="2" l="1"/>
  <c r="D195" i="2"/>
  <c r="C196" i="2"/>
  <c r="I85" i="2"/>
  <c r="T85" i="2"/>
  <c r="Z85" i="2" l="1"/>
  <c r="Y85" i="2"/>
  <c r="X85" i="2"/>
  <c r="AB84" i="2"/>
  <c r="O85" i="2"/>
  <c r="P85" i="2" s="1"/>
  <c r="Q85" i="2" s="1"/>
  <c r="D196" i="2"/>
  <c r="C197" i="2"/>
  <c r="AA85" i="2"/>
  <c r="R85" i="2" l="1"/>
  <c r="U85" i="2" s="1"/>
  <c r="V85" i="2" s="1"/>
  <c r="L85" i="2" s="1"/>
  <c r="M85" i="2" s="1"/>
  <c r="F85" i="2"/>
  <c r="H85" i="2" s="1"/>
  <c r="C198" i="2"/>
  <c r="D197" i="2"/>
  <c r="E86" i="2" l="1"/>
  <c r="J86" i="2"/>
  <c r="C199" i="2"/>
  <c r="D198" i="2"/>
  <c r="G86" i="2" l="1"/>
  <c r="I86" i="2"/>
  <c r="T86" i="2"/>
  <c r="D199" i="2"/>
  <c r="C200" i="2"/>
  <c r="Z86" i="2" l="1"/>
  <c r="Y86" i="2"/>
  <c r="X86" i="2"/>
  <c r="AB85" i="2"/>
  <c r="O86" i="2"/>
  <c r="P86" i="2" s="1"/>
  <c r="Q86" i="2" s="1"/>
  <c r="D200" i="2"/>
  <c r="C201" i="2"/>
  <c r="AA86" i="2"/>
  <c r="C202" i="2" l="1"/>
  <c r="D201" i="2"/>
  <c r="R86" i="2"/>
  <c r="U86" i="2" s="1"/>
  <c r="V86" i="2" s="1"/>
  <c r="L86" i="2" s="1"/>
  <c r="M86" i="2" s="1"/>
  <c r="F86" i="2"/>
  <c r="H86" i="2" s="1"/>
  <c r="C203" i="2" l="1"/>
  <c r="D202" i="2"/>
  <c r="E87" i="2"/>
  <c r="J87" i="2"/>
  <c r="I87" i="2" l="1"/>
  <c r="T87" i="2"/>
  <c r="D203" i="2"/>
  <c r="C204" i="2"/>
  <c r="G87" i="2"/>
  <c r="X87" i="2" l="1"/>
  <c r="Y87" i="2"/>
  <c r="Z87" i="2"/>
  <c r="AB86" i="2"/>
  <c r="O87" i="2"/>
  <c r="P87" i="2" s="1"/>
  <c r="Q87" i="2" s="1"/>
  <c r="AA87" i="2"/>
  <c r="C205" i="2"/>
  <c r="D204" i="2"/>
  <c r="R87" i="2" l="1"/>
  <c r="U87" i="2" s="1"/>
  <c r="V87" i="2" s="1"/>
  <c r="L87" i="2" s="1"/>
  <c r="M87" i="2" s="1"/>
  <c r="F87" i="2"/>
  <c r="H87" i="2" s="1"/>
  <c r="D205" i="2"/>
  <c r="C206" i="2"/>
  <c r="J88" i="2" l="1"/>
  <c r="E88" i="2"/>
  <c r="D206" i="2"/>
  <c r="C207" i="2"/>
  <c r="T88" i="2" l="1"/>
  <c r="I88" i="2"/>
  <c r="C208" i="2"/>
  <c r="D207" i="2"/>
  <c r="G88" i="2"/>
  <c r="Y88" i="2" l="1"/>
  <c r="X88" i="2"/>
  <c r="Z88" i="2"/>
  <c r="AB87" i="2"/>
  <c r="O88" i="2"/>
  <c r="P88" i="2" s="1"/>
  <c r="Q88" i="2" s="1"/>
  <c r="C209" i="2"/>
  <c r="D208" i="2"/>
  <c r="AA88" i="2"/>
  <c r="R88" i="2" l="1"/>
  <c r="U88" i="2" s="1"/>
  <c r="V88" i="2" s="1"/>
  <c r="L88" i="2" s="1"/>
  <c r="M88" i="2" s="1"/>
  <c r="F88" i="2"/>
  <c r="H88" i="2" s="1"/>
  <c r="D209" i="2"/>
  <c r="C210" i="2"/>
  <c r="E89" i="2" l="1"/>
  <c r="J89" i="2"/>
  <c r="D210" i="2"/>
  <c r="C211" i="2"/>
  <c r="G89" i="2" l="1"/>
  <c r="D211" i="2"/>
  <c r="C212" i="2"/>
  <c r="T89" i="2"/>
  <c r="I89" i="2"/>
  <c r="Z89" i="2" l="1"/>
  <c r="Y89" i="2"/>
  <c r="X89" i="2"/>
  <c r="AB88" i="2"/>
  <c r="O89" i="2"/>
  <c r="P89" i="2" s="1"/>
  <c r="Q89" i="2" s="1"/>
  <c r="AA89" i="2"/>
  <c r="D212" i="2"/>
  <c r="C213" i="2"/>
  <c r="C214" i="2" l="1"/>
  <c r="D213" i="2"/>
  <c r="R89" i="2"/>
  <c r="U89" i="2" s="1"/>
  <c r="V89" i="2" s="1"/>
  <c r="L89" i="2" s="1"/>
  <c r="M89" i="2" s="1"/>
  <c r="F89" i="2"/>
  <c r="H89" i="2" s="1"/>
  <c r="J90" i="2" l="1"/>
  <c r="E90" i="2"/>
  <c r="C215" i="2"/>
  <c r="D214" i="2"/>
  <c r="D215" i="2" l="1"/>
  <c r="C216" i="2"/>
  <c r="I90" i="2"/>
  <c r="T90" i="2"/>
  <c r="G90" i="2"/>
  <c r="X90" i="2" l="1"/>
  <c r="Z90" i="2"/>
  <c r="Y90" i="2"/>
  <c r="AB89" i="2"/>
  <c r="O90" i="2"/>
  <c r="P90" i="2" s="1"/>
  <c r="Q90" i="2" s="1"/>
  <c r="D216" i="2"/>
  <c r="C217" i="2"/>
  <c r="AA90" i="2"/>
  <c r="D217" i="2" l="1"/>
  <c r="C218" i="2"/>
  <c r="R90" i="2"/>
  <c r="U90" i="2" s="1"/>
  <c r="V90" i="2" s="1"/>
  <c r="L90" i="2" s="1"/>
  <c r="M90" i="2" s="1"/>
  <c r="F90" i="2"/>
  <c r="H90" i="2" s="1"/>
  <c r="J91" i="2" l="1"/>
  <c r="E91" i="2"/>
  <c r="C219" i="2"/>
  <c r="D218" i="2"/>
  <c r="T91" i="2" l="1"/>
  <c r="I91" i="2"/>
  <c r="G91" i="2"/>
  <c r="D219" i="2"/>
  <c r="C220" i="2"/>
  <c r="X91" i="2" l="1"/>
  <c r="Y91" i="2"/>
  <c r="Z91" i="2"/>
  <c r="AB90" i="2"/>
  <c r="O91" i="2"/>
  <c r="P91" i="2" s="1"/>
  <c r="Q91" i="2" s="1"/>
  <c r="D220" i="2"/>
  <c r="C221" i="2"/>
  <c r="AA91" i="2"/>
  <c r="D221" i="2" l="1"/>
  <c r="C222" i="2"/>
  <c r="R91" i="2"/>
  <c r="U91" i="2" s="1"/>
  <c r="V91" i="2" s="1"/>
  <c r="L91" i="2" s="1"/>
  <c r="M91" i="2" s="1"/>
  <c r="F91" i="2"/>
  <c r="H91" i="2" s="1"/>
  <c r="J92" i="2" l="1"/>
  <c r="E92" i="2"/>
  <c r="C223" i="2"/>
  <c r="D222" i="2"/>
  <c r="I92" i="2" l="1"/>
  <c r="T92" i="2"/>
  <c r="C224" i="2"/>
  <c r="D223" i="2"/>
  <c r="G92" i="2"/>
  <c r="Y92" i="2" l="1"/>
  <c r="X92" i="2"/>
  <c r="Z92" i="2"/>
  <c r="AB91" i="2"/>
  <c r="O92" i="2"/>
  <c r="P92" i="2" s="1"/>
  <c r="Q92" i="2" s="1"/>
  <c r="AA92" i="2"/>
  <c r="C225" i="2"/>
  <c r="D224" i="2"/>
  <c r="R92" i="2" l="1"/>
  <c r="U92" i="2" s="1"/>
  <c r="V92" i="2" s="1"/>
  <c r="L92" i="2" s="1"/>
  <c r="M92" i="2" s="1"/>
  <c r="F92" i="2"/>
  <c r="H92" i="2" s="1"/>
  <c r="C226" i="2"/>
  <c r="D225" i="2"/>
  <c r="E93" i="2" l="1"/>
  <c r="J93" i="2"/>
  <c r="C227" i="2"/>
  <c r="D226" i="2"/>
  <c r="G93" i="2" l="1"/>
  <c r="I93" i="2"/>
  <c r="T93" i="2"/>
  <c r="C228" i="2"/>
  <c r="D227" i="2"/>
  <c r="Z93" i="2" l="1"/>
  <c r="Y93" i="2"/>
  <c r="X93" i="2"/>
  <c r="AB92" i="2"/>
  <c r="O93" i="2"/>
  <c r="P93" i="2" s="1"/>
  <c r="Q93" i="2" s="1"/>
  <c r="AA93" i="2"/>
  <c r="C229" i="2"/>
  <c r="D228" i="2"/>
  <c r="C230" i="2" l="1"/>
  <c r="D229" i="2"/>
  <c r="R93" i="2"/>
  <c r="U93" i="2" s="1"/>
  <c r="V93" i="2" s="1"/>
  <c r="L93" i="2" s="1"/>
  <c r="M93" i="2" s="1"/>
  <c r="F93" i="2"/>
  <c r="H93" i="2" s="1"/>
  <c r="J94" i="2" l="1"/>
  <c r="E94" i="2"/>
  <c r="C231" i="2"/>
  <c r="D230" i="2"/>
  <c r="I94" i="2" l="1"/>
  <c r="T94" i="2"/>
  <c r="C232" i="2"/>
  <c r="D231" i="2"/>
  <c r="G94" i="2"/>
  <c r="X94" i="2" l="1"/>
  <c r="Z94" i="2"/>
  <c r="Y94" i="2"/>
  <c r="AB93" i="2"/>
  <c r="O94" i="2"/>
  <c r="P94" i="2" s="1"/>
  <c r="Q94" i="2" s="1"/>
  <c r="AA94" i="2"/>
  <c r="D232" i="2"/>
  <c r="C233" i="2"/>
  <c r="C234" i="2" l="1"/>
  <c r="D233" i="2"/>
  <c r="R94" i="2"/>
  <c r="U94" i="2" s="1"/>
  <c r="V94" i="2" s="1"/>
  <c r="L94" i="2" s="1"/>
  <c r="M94" i="2" s="1"/>
  <c r="F94" i="2"/>
  <c r="H94" i="2" s="1"/>
  <c r="E95" i="2" l="1"/>
  <c r="J95" i="2"/>
  <c r="C235" i="2"/>
  <c r="D234" i="2"/>
  <c r="G95" i="2" l="1"/>
  <c r="D235" i="2"/>
  <c r="C236" i="2"/>
  <c r="I95" i="2"/>
  <c r="T95" i="2"/>
  <c r="X95" i="2" l="1"/>
  <c r="Y95" i="2"/>
  <c r="Z95" i="2"/>
  <c r="AB94" i="2"/>
  <c r="O95" i="2"/>
  <c r="P95" i="2" s="1"/>
  <c r="Q95" i="2" s="1"/>
  <c r="AA95" i="2"/>
  <c r="C237" i="2"/>
  <c r="D236" i="2"/>
  <c r="R95" i="2" l="1"/>
  <c r="U95" i="2" s="1"/>
  <c r="V95" i="2" s="1"/>
  <c r="L95" i="2" s="1"/>
  <c r="M95" i="2" s="1"/>
  <c r="F95" i="2"/>
  <c r="H95" i="2" s="1"/>
  <c r="C238" i="2"/>
  <c r="D237" i="2"/>
  <c r="J96" i="2" l="1"/>
  <c r="E96" i="2"/>
  <c r="D238" i="2"/>
  <c r="C239" i="2"/>
  <c r="T96" i="2" l="1"/>
  <c r="I96" i="2"/>
  <c r="C240" i="2"/>
  <c r="D239" i="2"/>
  <c r="G96" i="2"/>
  <c r="Y96" i="2" l="1"/>
  <c r="X96" i="2"/>
  <c r="Z96" i="2"/>
  <c r="AB95" i="2"/>
  <c r="O96" i="2"/>
  <c r="P96" i="2" s="1"/>
  <c r="Q96" i="2" s="1"/>
  <c r="AA96" i="2"/>
  <c r="C241" i="2"/>
  <c r="D240" i="2"/>
  <c r="C242" i="2" l="1"/>
  <c r="D241" i="2"/>
  <c r="R96" i="2"/>
  <c r="U96" i="2" s="1"/>
  <c r="V96" i="2" s="1"/>
  <c r="L96" i="2" s="1"/>
  <c r="M96" i="2" s="1"/>
  <c r="F96" i="2"/>
  <c r="H96" i="2" s="1"/>
  <c r="E97" i="2" l="1"/>
  <c r="J97" i="2"/>
  <c r="D242" i="2"/>
  <c r="C243" i="2"/>
  <c r="G97" i="2" l="1"/>
  <c r="D243" i="2"/>
  <c r="C244" i="2"/>
  <c r="I97" i="2"/>
  <c r="T97" i="2"/>
  <c r="Z97" i="2" l="1"/>
  <c r="Y97" i="2"/>
  <c r="X97" i="2"/>
  <c r="AB96" i="2"/>
  <c r="O97" i="2"/>
  <c r="P97" i="2" s="1"/>
  <c r="Q97" i="2" s="1"/>
  <c r="D244" i="2"/>
  <c r="C245" i="2"/>
  <c r="AA97" i="2"/>
  <c r="R97" i="2" l="1"/>
  <c r="U97" i="2" s="1"/>
  <c r="V97" i="2" s="1"/>
  <c r="L97" i="2" s="1"/>
  <c r="M97" i="2" s="1"/>
  <c r="F97" i="2"/>
  <c r="H97" i="2" s="1"/>
  <c r="C246" i="2"/>
  <c r="D245" i="2"/>
  <c r="J98" i="2" l="1"/>
  <c r="E98" i="2"/>
  <c r="C247" i="2"/>
  <c r="D246" i="2"/>
  <c r="I98" i="2" l="1"/>
  <c r="T98" i="2"/>
  <c r="G98" i="2"/>
  <c r="C248" i="2"/>
  <c r="D247" i="2"/>
  <c r="X98" i="2" l="1"/>
  <c r="Z98" i="2"/>
  <c r="Y98" i="2"/>
  <c r="AB97" i="2"/>
  <c r="O98" i="2"/>
  <c r="P98" i="2" s="1"/>
  <c r="Q98" i="2" s="1"/>
  <c r="C249" i="2"/>
  <c r="D248" i="2"/>
  <c r="AA98" i="2"/>
  <c r="C250" i="2" l="1"/>
  <c r="D249" i="2"/>
  <c r="R98" i="2"/>
  <c r="U98" i="2" s="1"/>
  <c r="V98" i="2" s="1"/>
  <c r="L98" i="2" s="1"/>
  <c r="M98" i="2" s="1"/>
  <c r="F98" i="2"/>
  <c r="H98" i="2" s="1"/>
  <c r="J99" i="2" l="1"/>
  <c r="E99" i="2"/>
  <c r="C251" i="2"/>
  <c r="D250" i="2"/>
  <c r="I99" i="2" l="1"/>
  <c r="T99" i="2"/>
  <c r="G99" i="2"/>
  <c r="C252" i="2"/>
  <c r="D251" i="2"/>
  <c r="X99" i="2" l="1"/>
  <c r="Y99" i="2"/>
  <c r="Z99" i="2"/>
  <c r="AB98" i="2"/>
  <c r="O99" i="2"/>
  <c r="P99" i="2" s="1"/>
  <c r="Q99" i="2" s="1"/>
  <c r="C253" i="2"/>
  <c r="D252" i="2"/>
  <c r="AA99" i="2"/>
  <c r="C254" i="2" l="1"/>
  <c r="D253" i="2"/>
  <c r="R99" i="2"/>
  <c r="U99" i="2" s="1"/>
  <c r="V99" i="2" s="1"/>
  <c r="L99" i="2" s="1"/>
  <c r="M99" i="2" s="1"/>
  <c r="F99" i="2"/>
  <c r="H99" i="2" s="1"/>
  <c r="E100" i="2" l="1"/>
  <c r="J100" i="2"/>
  <c r="C255" i="2"/>
  <c r="D254" i="2"/>
  <c r="G100" i="2" l="1"/>
  <c r="I100" i="2"/>
  <c r="T100" i="2"/>
  <c r="D255" i="2"/>
  <c r="C256" i="2"/>
  <c r="Y100" i="2" l="1"/>
  <c r="X100" i="2"/>
  <c r="Z100" i="2"/>
  <c r="AB99" i="2"/>
  <c r="O100" i="2"/>
  <c r="P100" i="2" s="1"/>
  <c r="Q100" i="2" s="1"/>
  <c r="D256" i="2"/>
  <c r="C257" i="2"/>
  <c r="AA100" i="2"/>
  <c r="C258" i="2" l="1"/>
  <c r="D257" i="2"/>
  <c r="R100" i="2"/>
  <c r="U100" i="2" s="1"/>
  <c r="V100" i="2" s="1"/>
  <c r="L100" i="2" s="1"/>
  <c r="M100" i="2" s="1"/>
  <c r="F100" i="2"/>
  <c r="H100" i="2" s="1"/>
  <c r="C259" i="2" l="1"/>
  <c r="D258" i="2"/>
  <c r="J101" i="2"/>
  <c r="E101" i="2"/>
  <c r="G101" i="2" l="1"/>
  <c r="C260" i="2"/>
  <c r="D259" i="2"/>
  <c r="I101" i="2"/>
  <c r="T101" i="2"/>
  <c r="Z101" i="2" l="1"/>
  <c r="Y101" i="2"/>
  <c r="X101" i="2"/>
  <c r="AB100" i="2"/>
  <c r="O101" i="2"/>
  <c r="P101" i="2" s="1"/>
  <c r="Q101" i="2" s="1"/>
  <c r="AA101" i="2"/>
  <c r="C261" i="2"/>
  <c r="D260" i="2"/>
  <c r="C262" i="2" l="1"/>
  <c r="D261" i="2"/>
  <c r="R101" i="2"/>
  <c r="U101" i="2" s="1"/>
  <c r="V101" i="2" s="1"/>
  <c r="L101" i="2" s="1"/>
  <c r="M101" i="2" s="1"/>
  <c r="F101" i="2"/>
  <c r="H101" i="2" s="1"/>
  <c r="D262" i="2" l="1"/>
  <c r="C263" i="2"/>
  <c r="E102" i="2"/>
  <c r="J102" i="2"/>
  <c r="I102" i="2" l="1"/>
  <c r="T102" i="2"/>
  <c r="G102" i="2"/>
  <c r="D263" i="2"/>
  <c r="C264" i="2"/>
  <c r="X102" i="2" l="1"/>
  <c r="Z102" i="2"/>
  <c r="Y102" i="2"/>
  <c r="AB101" i="2"/>
  <c r="O102" i="2"/>
  <c r="P102" i="2" s="1"/>
  <c r="Q102" i="2" s="1"/>
  <c r="AA102" i="2"/>
  <c r="D264" i="2"/>
  <c r="C265" i="2"/>
  <c r="R102" i="2" l="1"/>
  <c r="U102" i="2" s="1"/>
  <c r="V102" i="2" s="1"/>
  <c r="L102" i="2" s="1"/>
  <c r="M102" i="2" s="1"/>
  <c r="F102" i="2"/>
  <c r="H102" i="2" s="1"/>
  <c r="D265" i="2"/>
  <c r="C266" i="2"/>
  <c r="J103" i="2" l="1"/>
  <c r="E103" i="2"/>
  <c r="C267" i="2"/>
  <c r="D266" i="2"/>
  <c r="I103" i="2" l="1"/>
  <c r="T103" i="2"/>
  <c r="G103" i="2"/>
  <c r="C268" i="2"/>
  <c r="D267" i="2"/>
  <c r="X103" i="2" l="1"/>
  <c r="Y103" i="2"/>
  <c r="Z103" i="2"/>
  <c r="AB102" i="2"/>
  <c r="O103" i="2"/>
  <c r="P103" i="2" s="1"/>
  <c r="Q103" i="2" s="1"/>
  <c r="AA103" i="2"/>
  <c r="D268" i="2"/>
  <c r="C269" i="2"/>
  <c r="D269" i="2" l="1"/>
  <c r="C270" i="2"/>
  <c r="R103" i="2"/>
  <c r="U103" i="2" s="1"/>
  <c r="V103" i="2" s="1"/>
  <c r="L103" i="2" s="1"/>
  <c r="M103" i="2" s="1"/>
  <c r="F103" i="2"/>
  <c r="H103" i="2" s="1"/>
  <c r="E104" i="2" l="1"/>
  <c r="J104" i="2"/>
  <c r="D270" i="2"/>
  <c r="C271" i="2"/>
  <c r="G104" i="2" l="1"/>
  <c r="D271" i="2"/>
  <c r="C272" i="2"/>
  <c r="I104" i="2"/>
  <c r="T104" i="2"/>
  <c r="Y104" i="2" l="1"/>
  <c r="X104" i="2"/>
  <c r="Z104" i="2"/>
  <c r="AB103" i="2"/>
  <c r="O104" i="2"/>
  <c r="P104" i="2" s="1"/>
  <c r="Q104" i="2" s="1"/>
  <c r="D272" i="2"/>
  <c r="C273" i="2"/>
  <c r="AA104" i="2"/>
  <c r="R104" i="2" l="1"/>
  <c r="U104" i="2" s="1"/>
  <c r="V104" i="2" s="1"/>
  <c r="L104" i="2" s="1"/>
  <c r="M104" i="2" s="1"/>
  <c r="F104" i="2"/>
  <c r="H104" i="2" s="1"/>
  <c r="C274" i="2"/>
  <c r="D273" i="2"/>
  <c r="J105" i="2" l="1"/>
  <c r="E105" i="2"/>
  <c r="C275" i="2"/>
  <c r="D274" i="2"/>
  <c r="I105" i="2" l="1"/>
  <c r="T105" i="2"/>
  <c r="G105" i="2"/>
  <c r="D275" i="2"/>
  <c r="C276" i="2"/>
  <c r="Z105" i="2" l="1"/>
  <c r="Y105" i="2"/>
  <c r="X105" i="2"/>
  <c r="AB104" i="2"/>
  <c r="O105" i="2"/>
  <c r="P105" i="2" s="1"/>
  <c r="Q105" i="2" s="1"/>
  <c r="AA105" i="2"/>
  <c r="C277" i="2"/>
  <c r="D276" i="2"/>
  <c r="C278" i="2" l="1"/>
  <c r="D277" i="2"/>
  <c r="R105" i="2"/>
  <c r="U105" i="2" s="1"/>
  <c r="V105" i="2" s="1"/>
  <c r="L105" i="2" s="1"/>
  <c r="M105" i="2" s="1"/>
  <c r="F105" i="2"/>
  <c r="H105" i="2" s="1"/>
  <c r="E106" i="2" l="1"/>
  <c r="J106" i="2"/>
  <c r="D278" i="2"/>
  <c r="C279" i="2"/>
  <c r="G106" i="2" l="1"/>
  <c r="D279" i="2"/>
  <c r="C280" i="2"/>
  <c r="T106" i="2"/>
  <c r="I106" i="2"/>
  <c r="Z106" i="2" l="1"/>
  <c r="X106" i="2"/>
  <c r="Y106" i="2"/>
  <c r="AB105" i="2"/>
  <c r="O106" i="2"/>
  <c r="P106" i="2" s="1"/>
  <c r="Q106" i="2" s="1"/>
  <c r="C281" i="2"/>
  <c r="D280" i="2"/>
  <c r="AA106" i="2"/>
  <c r="D281" i="2" l="1"/>
  <c r="C282" i="2"/>
  <c r="R106" i="2"/>
  <c r="U106" i="2" s="1"/>
  <c r="V106" i="2" s="1"/>
  <c r="L106" i="2" s="1"/>
  <c r="M106" i="2" s="1"/>
  <c r="F106" i="2"/>
  <c r="H106" i="2" s="1"/>
  <c r="E107" i="2" l="1"/>
  <c r="J107" i="2"/>
  <c r="C283" i="2"/>
  <c r="D282" i="2"/>
  <c r="G107" i="2" l="1"/>
  <c r="I107" i="2"/>
  <c r="T107" i="2"/>
  <c r="C284" i="2"/>
  <c r="D283" i="2"/>
  <c r="X107" i="2" l="1"/>
  <c r="Y107" i="2"/>
  <c r="Z107" i="2"/>
  <c r="AB106" i="2"/>
  <c r="O107" i="2"/>
  <c r="P107" i="2" s="1"/>
  <c r="Q107" i="2" s="1"/>
  <c r="D284" i="2"/>
  <c r="C285" i="2"/>
  <c r="AA107" i="2"/>
  <c r="R107" i="2" l="1"/>
  <c r="U107" i="2" s="1"/>
  <c r="V107" i="2" s="1"/>
  <c r="L107" i="2" s="1"/>
  <c r="M107" i="2" s="1"/>
  <c r="F107" i="2"/>
  <c r="H107" i="2" s="1"/>
  <c r="C286" i="2"/>
  <c r="D285" i="2"/>
  <c r="J108" i="2" l="1"/>
  <c r="E108" i="2"/>
  <c r="D286" i="2"/>
  <c r="C287" i="2"/>
  <c r="I108" i="2" l="1"/>
  <c r="T108" i="2"/>
  <c r="D287" i="2"/>
  <c r="C288" i="2"/>
  <c r="G108" i="2"/>
  <c r="Y108" i="2" l="1"/>
  <c r="X108" i="2"/>
  <c r="Z108" i="2"/>
  <c r="AB107" i="2"/>
  <c r="O108" i="2"/>
  <c r="P108" i="2" s="1"/>
  <c r="Q108" i="2" s="1"/>
  <c r="AA108" i="2"/>
  <c r="D288" i="2"/>
  <c r="C289" i="2"/>
  <c r="R108" i="2" l="1"/>
  <c r="U108" i="2" s="1"/>
  <c r="V108" i="2" s="1"/>
  <c r="L108" i="2" s="1"/>
  <c r="M108" i="2" s="1"/>
  <c r="F108" i="2"/>
  <c r="H108" i="2" s="1"/>
  <c r="C290" i="2"/>
  <c r="D289" i="2"/>
  <c r="E109" i="2" l="1"/>
  <c r="J109" i="2"/>
  <c r="C291" i="2"/>
  <c r="D290" i="2"/>
  <c r="G109" i="2" l="1"/>
  <c r="I109" i="2"/>
  <c r="T109" i="2"/>
  <c r="C292" i="2"/>
  <c r="D291" i="2"/>
  <c r="Z109" i="2" l="1"/>
  <c r="Y109" i="2"/>
  <c r="X109" i="2"/>
  <c r="AB108" i="2"/>
  <c r="O109" i="2"/>
  <c r="P109" i="2" s="1"/>
  <c r="Q109" i="2" s="1"/>
  <c r="D292" i="2"/>
  <c r="C293" i="2"/>
  <c r="AA109" i="2"/>
  <c r="R109" i="2" l="1"/>
  <c r="U109" i="2" s="1"/>
  <c r="V109" i="2" s="1"/>
  <c r="L109" i="2" s="1"/>
  <c r="M109" i="2" s="1"/>
  <c r="F109" i="2"/>
  <c r="H109" i="2" s="1"/>
  <c r="C294" i="2"/>
  <c r="D293" i="2"/>
  <c r="J110" i="2" l="1"/>
  <c r="E110" i="2"/>
  <c r="C295" i="2"/>
  <c r="D294" i="2"/>
  <c r="T110" i="2" l="1"/>
  <c r="I110" i="2"/>
  <c r="G110" i="2"/>
  <c r="D295" i="2"/>
  <c r="C296" i="2"/>
  <c r="Z110" i="2" l="1"/>
  <c r="X110" i="2"/>
  <c r="Y110" i="2"/>
  <c r="AB109" i="2"/>
  <c r="O110" i="2"/>
  <c r="P110" i="2" s="1"/>
  <c r="Q110" i="2" s="1"/>
  <c r="AA110" i="2"/>
  <c r="D296" i="2"/>
  <c r="C297" i="2"/>
  <c r="D297" i="2" l="1"/>
  <c r="C298" i="2"/>
  <c r="R110" i="2"/>
  <c r="U110" i="2" s="1"/>
  <c r="V110" i="2" s="1"/>
  <c r="L110" i="2" s="1"/>
  <c r="M110" i="2" s="1"/>
  <c r="F110" i="2"/>
  <c r="H110" i="2" s="1"/>
  <c r="J111" i="2" l="1"/>
  <c r="E111" i="2"/>
  <c r="D298" i="2"/>
  <c r="C299" i="2"/>
  <c r="I111" i="2" l="1"/>
  <c r="T111" i="2"/>
  <c r="D299" i="2"/>
  <c r="C300" i="2"/>
  <c r="G111" i="2"/>
  <c r="X111" i="2" l="1"/>
  <c r="Z111" i="2"/>
  <c r="Y111" i="2"/>
  <c r="AB110" i="2"/>
  <c r="O111" i="2"/>
  <c r="P111" i="2" s="1"/>
  <c r="Q111" i="2" s="1"/>
  <c r="AA111" i="2"/>
  <c r="D300" i="2"/>
  <c r="C301" i="2"/>
  <c r="R111" i="2" l="1"/>
  <c r="U111" i="2" s="1"/>
  <c r="V111" i="2" s="1"/>
  <c r="L111" i="2" s="1"/>
  <c r="M111" i="2" s="1"/>
  <c r="F111" i="2"/>
  <c r="H111" i="2" s="1"/>
  <c r="D301" i="2"/>
  <c r="C302" i="2"/>
  <c r="E112" i="2" l="1"/>
  <c r="J112" i="2"/>
  <c r="D302" i="2"/>
  <c r="C303" i="2"/>
  <c r="G112" i="2" l="1"/>
  <c r="C304" i="2"/>
  <c r="D303" i="2"/>
  <c r="I112" i="2"/>
  <c r="T112" i="2"/>
  <c r="Y112" i="2" l="1"/>
  <c r="Z112" i="2"/>
  <c r="X112" i="2"/>
  <c r="AB111" i="2"/>
  <c r="O112" i="2"/>
  <c r="P112" i="2" s="1"/>
  <c r="Q112" i="2" s="1"/>
  <c r="AA112" i="2"/>
  <c r="C305" i="2"/>
  <c r="D304" i="2"/>
  <c r="D305" i="2" l="1"/>
  <c r="C306" i="2"/>
  <c r="R112" i="2"/>
  <c r="U112" i="2" s="1"/>
  <c r="V112" i="2" s="1"/>
  <c r="L112" i="2" s="1"/>
  <c r="M112" i="2" s="1"/>
  <c r="F112" i="2"/>
  <c r="H112" i="2" s="1"/>
  <c r="J113" i="2" l="1"/>
  <c r="E113" i="2"/>
  <c r="D306" i="2"/>
  <c r="C307" i="2"/>
  <c r="T113" i="2" l="1"/>
  <c r="I113" i="2"/>
  <c r="C308" i="2"/>
  <c r="D307" i="2"/>
  <c r="G113" i="2"/>
  <c r="Z113" i="2" l="1"/>
  <c r="Y113" i="2"/>
  <c r="X113" i="2"/>
  <c r="AB112" i="2"/>
  <c r="O113" i="2"/>
  <c r="P113" i="2" s="1"/>
  <c r="Q113" i="2" s="1"/>
  <c r="D308" i="2"/>
  <c r="C309" i="2"/>
  <c r="AA113" i="2"/>
  <c r="R113" i="2" l="1"/>
  <c r="U113" i="2" s="1"/>
  <c r="V113" i="2" s="1"/>
  <c r="L113" i="2" s="1"/>
  <c r="M113" i="2" s="1"/>
  <c r="F113" i="2"/>
  <c r="H113" i="2" s="1"/>
  <c r="C310" i="2"/>
  <c r="D309" i="2"/>
  <c r="E114" i="2" l="1"/>
  <c r="J114" i="2"/>
  <c r="D310" i="2"/>
  <c r="C311" i="2"/>
  <c r="D311" i="2" l="1"/>
  <c r="C312" i="2"/>
  <c r="G114" i="2"/>
  <c r="I114" i="2"/>
  <c r="T114" i="2"/>
  <c r="Z114" i="2" l="1"/>
  <c r="X114" i="2"/>
  <c r="Y114" i="2"/>
  <c r="AB113" i="2"/>
  <c r="O114" i="2"/>
  <c r="P114" i="2" s="1"/>
  <c r="Q114" i="2" s="1"/>
  <c r="AA114" i="2"/>
  <c r="D312" i="2"/>
  <c r="C313" i="2"/>
  <c r="C314" i="2" l="1"/>
  <c r="D313" i="2"/>
  <c r="R114" i="2"/>
  <c r="U114" i="2" s="1"/>
  <c r="V114" i="2" s="1"/>
  <c r="L114" i="2" s="1"/>
  <c r="M114" i="2" s="1"/>
  <c r="F114" i="2"/>
  <c r="H114" i="2" s="1"/>
  <c r="E115" i="2" l="1"/>
  <c r="J115" i="2"/>
  <c r="D314" i="2"/>
  <c r="C315" i="2"/>
  <c r="C316" i="2" l="1"/>
  <c r="D315" i="2"/>
  <c r="G115" i="2"/>
  <c r="I115" i="2"/>
  <c r="T115" i="2"/>
  <c r="X115" i="2" l="1"/>
  <c r="Z115" i="2"/>
  <c r="Y115" i="2"/>
  <c r="AB114" i="2"/>
  <c r="O115" i="2"/>
  <c r="P115" i="2" s="1"/>
  <c r="Q115" i="2" s="1"/>
  <c r="C317" i="2"/>
  <c r="D316" i="2"/>
  <c r="AA115" i="2"/>
  <c r="D317" i="2" l="1"/>
  <c r="C318" i="2"/>
  <c r="R115" i="2"/>
  <c r="U115" i="2" s="1"/>
  <c r="V115" i="2" s="1"/>
  <c r="L115" i="2" s="1"/>
  <c r="M115" i="2" s="1"/>
  <c r="F115" i="2"/>
  <c r="H115" i="2" s="1"/>
  <c r="J116" i="2" l="1"/>
  <c r="E116" i="2"/>
  <c r="C319" i="2"/>
  <c r="D318" i="2"/>
  <c r="I116" i="2" l="1"/>
  <c r="T116" i="2"/>
  <c r="G116" i="2"/>
  <c r="D319" i="2"/>
  <c r="C320" i="2"/>
  <c r="Y116" i="2" l="1"/>
  <c r="Z116" i="2"/>
  <c r="X116" i="2"/>
  <c r="AB115" i="2"/>
  <c r="O116" i="2"/>
  <c r="P116" i="2" s="1"/>
  <c r="Q116" i="2" s="1"/>
  <c r="C321" i="2"/>
  <c r="D320" i="2"/>
  <c r="AA116" i="2"/>
  <c r="D321" i="2" l="1"/>
  <c r="C322" i="2"/>
  <c r="R116" i="2"/>
  <c r="U116" i="2" s="1"/>
  <c r="V116" i="2" s="1"/>
  <c r="L116" i="2" s="1"/>
  <c r="M116" i="2" s="1"/>
  <c r="F116" i="2"/>
  <c r="H116" i="2" s="1"/>
  <c r="J117" i="2" l="1"/>
  <c r="E117" i="2"/>
  <c r="C323" i="2"/>
  <c r="D322" i="2"/>
  <c r="T117" i="2" l="1"/>
  <c r="I117" i="2"/>
  <c r="D323" i="2"/>
  <c r="C324" i="2"/>
  <c r="G117" i="2"/>
  <c r="Z117" i="2" l="1"/>
  <c r="Y117" i="2"/>
  <c r="X117" i="2"/>
  <c r="AB116" i="2"/>
  <c r="O117" i="2"/>
  <c r="P117" i="2" s="1"/>
  <c r="Q117" i="2" s="1"/>
  <c r="AA117" i="2"/>
  <c r="D324" i="2"/>
  <c r="C325" i="2"/>
  <c r="R117" i="2" l="1"/>
  <c r="U117" i="2" s="1"/>
  <c r="V117" i="2" s="1"/>
  <c r="L117" i="2" s="1"/>
  <c r="M117" i="2" s="1"/>
  <c r="F117" i="2"/>
  <c r="H117" i="2" s="1"/>
  <c r="C326" i="2"/>
  <c r="D325" i="2"/>
  <c r="J118" i="2" l="1"/>
  <c r="E118" i="2"/>
  <c r="D326" i="2"/>
  <c r="C327" i="2"/>
  <c r="C328" i="2" l="1"/>
  <c r="D327" i="2"/>
  <c r="I118" i="2"/>
  <c r="T118" i="2"/>
  <c r="G118" i="2"/>
  <c r="Z118" i="2" l="1"/>
  <c r="X118" i="2"/>
  <c r="Y118" i="2"/>
  <c r="AB117" i="2"/>
  <c r="O118" i="2"/>
  <c r="P118" i="2" s="1"/>
  <c r="Q118" i="2" s="1"/>
  <c r="D328" i="2"/>
  <c r="C329" i="2"/>
  <c r="AA118" i="2"/>
  <c r="R118" i="2" l="1"/>
  <c r="U118" i="2" s="1"/>
  <c r="V118" i="2" s="1"/>
  <c r="L118" i="2" s="1"/>
  <c r="M118" i="2" s="1"/>
  <c r="F118" i="2"/>
  <c r="H118" i="2" s="1"/>
  <c r="D329" i="2"/>
  <c r="C330" i="2"/>
  <c r="J119" i="2" l="1"/>
  <c r="E119" i="2"/>
  <c r="D330" i="2"/>
  <c r="C331" i="2"/>
  <c r="D331" i="2" l="1"/>
  <c r="C332" i="2"/>
  <c r="I119" i="2"/>
  <c r="T119" i="2"/>
  <c r="G119" i="2"/>
  <c r="X119" i="2" l="1"/>
  <c r="Z119" i="2"/>
  <c r="Y119" i="2"/>
  <c r="AB118" i="2"/>
  <c r="O119" i="2"/>
  <c r="P119" i="2" s="1"/>
  <c r="Q119" i="2" s="1"/>
  <c r="D332" i="2"/>
  <c r="C333" i="2"/>
  <c r="AA119" i="2"/>
  <c r="R119" i="2" l="1"/>
  <c r="U119" i="2" s="1"/>
  <c r="V119" i="2" s="1"/>
  <c r="L119" i="2" s="1"/>
  <c r="M119" i="2" s="1"/>
  <c r="F119" i="2"/>
  <c r="H119" i="2" s="1"/>
  <c r="C334" i="2"/>
  <c r="D333" i="2"/>
  <c r="E120" i="2" l="1"/>
  <c r="J120" i="2"/>
  <c r="C335" i="2"/>
  <c r="D334" i="2"/>
  <c r="G120" i="2" l="1"/>
  <c r="I120" i="2"/>
  <c r="T120" i="2"/>
  <c r="C336" i="2"/>
  <c r="D335" i="2"/>
  <c r="Y120" i="2" l="1"/>
  <c r="Z120" i="2"/>
  <c r="X120" i="2"/>
  <c r="AB119" i="2"/>
  <c r="O120" i="2"/>
  <c r="P120" i="2" s="1"/>
  <c r="Q120" i="2" s="1"/>
  <c r="C337" i="2"/>
  <c r="D336" i="2"/>
  <c r="AA120" i="2"/>
  <c r="C338" i="2" l="1"/>
  <c r="D337" i="2"/>
  <c r="R120" i="2"/>
  <c r="U120" i="2" s="1"/>
  <c r="V120" i="2" s="1"/>
  <c r="L120" i="2" s="1"/>
  <c r="M120" i="2" s="1"/>
  <c r="F120" i="2"/>
  <c r="H120" i="2" s="1"/>
  <c r="J121" i="2" l="1"/>
  <c r="E121" i="2"/>
  <c r="C339" i="2"/>
  <c r="D338" i="2"/>
  <c r="I121" i="2" l="1"/>
  <c r="T121" i="2"/>
  <c r="D339" i="2"/>
  <c r="C340" i="2"/>
  <c r="G121" i="2"/>
  <c r="Z121" i="2" l="1"/>
  <c r="Y121" i="2"/>
  <c r="X121" i="2"/>
  <c r="AB120" i="2"/>
  <c r="O121" i="2"/>
  <c r="P121" i="2" s="1"/>
  <c r="Q121" i="2" s="1"/>
  <c r="AA121" i="2"/>
  <c r="D340" i="2"/>
  <c r="C341" i="2"/>
  <c r="R121" i="2" l="1"/>
  <c r="U121" i="2" s="1"/>
  <c r="V121" i="2" s="1"/>
  <c r="L121" i="2" s="1"/>
  <c r="M121" i="2" s="1"/>
  <c r="F121" i="2"/>
  <c r="H121" i="2" s="1"/>
  <c r="C342" i="2"/>
  <c r="D341" i="2"/>
  <c r="J122" i="2" l="1"/>
  <c r="E122" i="2"/>
  <c r="D342" i="2"/>
  <c r="C343" i="2"/>
  <c r="I122" i="2" l="1"/>
  <c r="T122" i="2"/>
  <c r="C344" i="2"/>
  <c r="D343" i="2"/>
  <c r="G122" i="2"/>
  <c r="Z122" i="2" l="1"/>
  <c r="X122" i="2"/>
  <c r="Y122" i="2"/>
  <c r="AB121" i="2"/>
  <c r="O122" i="2"/>
  <c r="P122" i="2" s="1"/>
  <c r="Q122" i="2" s="1"/>
  <c r="AA122" i="2"/>
  <c r="D344" i="2"/>
  <c r="C345" i="2"/>
  <c r="R122" i="2" l="1"/>
  <c r="U122" i="2" s="1"/>
  <c r="V122" i="2" s="1"/>
  <c r="L122" i="2" s="1"/>
  <c r="M122" i="2" s="1"/>
  <c r="F122" i="2"/>
  <c r="H122" i="2" s="1"/>
  <c r="C346" i="2"/>
  <c r="D345" i="2"/>
  <c r="J123" i="2" l="1"/>
  <c r="E123" i="2"/>
  <c r="D346" i="2"/>
  <c r="C347" i="2"/>
  <c r="I123" i="2" l="1"/>
  <c r="T123" i="2"/>
  <c r="D347" i="2"/>
  <c r="C348" i="2"/>
  <c r="G123" i="2"/>
  <c r="X123" i="2" l="1"/>
  <c r="Z123" i="2"/>
  <c r="Y123" i="2"/>
  <c r="AB122" i="2"/>
  <c r="O123" i="2"/>
  <c r="P123" i="2" s="1"/>
  <c r="Q123" i="2" s="1"/>
  <c r="D348" i="2"/>
  <c r="C349" i="2"/>
  <c r="AA123" i="2"/>
  <c r="C350" i="2" l="1"/>
  <c r="D349" i="2"/>
  <c r="R123" i="2"/>
  <c r="U123" i="2" s="1"/>
  <c r="V123" i="2" s="1"/>
  <c r="L123" i="2" s="1"/>
  <c r="M123" i="2" s="1"/>
  <c r="F123" i="2"/>
  <c r="H123" i="2" s="1"/>
  <c r="E124" i="2" l="1"/>
  <c r="J124" i="2"/>
  <c r="D350" i="2"/>
  <c r="C351" i="2"/>
  <c r="G124" i="2" l="1"/>
  <c r="D351" i="2"/>
  <c r="C352" i="2"/>
  <c r="I124" i="2"/>
  <c r="T124" i="2"/>
  <c r="Y124" i="2" l="1"/>
  <c r="Z124" i="2"/>
  <c r="X124" i="2"/>
  <c r="AB123" i="2"/>
  <c r="O124" i="2"/>
  <c r="P124" i="2" s="1"/>
  <c r="Q124" i="2" s="1"/>
  <c r="D352" i="2"/>
  <c r="C353" i="2"/>
  <c r="AA124" i="2"/>
  <c r="C354" i="2" l="1"/>
  <c r="D353" i="2"/>
  <c r="R124" i="2"/>
  <c r="U124" i="2" s="1"/>
  <c r="V124" i="2" s="1"/>
  <c r="L124" i="2" s="1"/>
  <c r="M124" i="2" s="1"/>
  <c r="F124" i="2"/>
  <c r="H124" i="2" s="1"/>
  <c r="J125" i="2" l="1"/>
  <c r="E125" i="2"/>
  <c r="C355" i="2"/>
  <c r="D354" i="2"/>
  <c r="T125" i="2" l="1"/>
  <c r="I125" i="2"/>
  <c r="C356" i="2"/>
  <c r="D355" i="2"/>
  <c r="G125" i="2"/>
  <c r="Z125" i="2" l="1"/>
  <c r="Y125" i="2"/>
  <c r="X125" i="2"/>
  <c r="AB124" i="2"/>
  <c r="O125" i="2"/>
  <c r="P125" i="2" s="1"/>
  <c r="Q125" i="2" s="1"/>
  <c r="AA125" i="2"/>
  <c r="C357" i="2"/>
  <c r="D356" i="2"/>
  <c r="C358" i="2" l="1"/>
  <c r="D357" i="2"/>
  <c r="R125" i="2"/>
  <c r="U125" i="2" s="1"/>
  <c r="V125" i="2" s="1"/>
  <c r="L125" i="2" s="1"/>
  <c r="M125" i="2" s="1"/>
  <c r="F125" i="2"/>
  <c r="H125" i="2" s="1"/>
  <c r="E126" i="2" l="1"/>
  <c r="J126" i="2"/>
  <c r="C359" i="2"/>
  <c r="D358" i="2"/>
  <c r="D359" i="2" l="1"/>
  <c r="C360" i="2"/>
  <c r="G126" i="2"/>
  <c r="T126" i="2"/>
  <c r="I126" i="2"/>
  <c r="Z126" i="2" l="1"/>
  <c r="X126" i="2"/>
  <c r="Y126" i="2"/>
  <c r="AB125" i="2"/>
  <c r="O126" i="2"/>
  <c r="P126" i="2" s="1"/>
  <c r="Q126" i="2" s="1"/>
  <c r="AA126" i="2"/>
  <c r="C361" i="2"/>
  <c r="D360" i="2"/>
  <c r="R126" i="2" l="1"/>
  <c r="U126" i="2" s="1"/>
  <c r="V126" i="2" s="1"/>
  <c r="L126" i="2" s="1"/>
  <c r="M126" i="2" s="1"/>
  <c r="F126" i="2"/>
  <c r="H126" i="2" s="1"/>
  <c r="C362" i="2"/>
  <c r="D361" i="2"/>
  <c r="J127" i="2" l="1"/>
  <c r="E127" i="2"/>
  <c r="C363" i="2"/>
  <c r="D362" i="2"/>
  <c r="T127" i="2" l="1"/>
  <c r="I127" i="2"/>
  <c r="G127" i="2"/>
  <c r="C364" i="2"/>
  <c r="D363" i="2"/>
  <c r="X127" i="2" l="1"/>
  <c r="Z127" i="2"/>
  <c r="Y127" i="2"/>
  <c r="AB126" i="2"/>
  <c r="O127" i="2"/>
  <c r="P127" i="2" s="1"/>
  <c r="Q127" i="2" s="1"/>
  <c r="D364" i="2"/>
  <c r="C365" i="2"/>
  <c r="AA127" i="2"/>
  <c r="C366" i="2" l="1"/>
  <c r="D365" i="2"/>
  <c r="R127" i="2"/>
  <c r="U127" i="2" s="1"/>
  <c r="V127" i="2" s="1"/>
  <c r="L127" i="2" s="1"/>
  <c r="M127" i="2" s="1"/>
  <c r="F127" i="2"/>
  <c r="H127" i="2" s="1"/>
  <c r="E128" i="2" l="1"/>
  <c r="J128" i="2"/>
  <c r="D366" i="2"/>
  <c r="C367" i="2"/>
  <c r="C368" i="2" l="1"/>
  <c r="D367" i="2"/>
  <c r="G128" i="2"/>
  <c r="I128" i="2"/>
  <c r="T128" i="2"/>
  <c r="Y128" i="2" l="1"/>
  <c r="Z128" i="2"/>
  <c r="X128" i="2"/>
  <c r="AB127" i="2"/>
  <c r="O128" i="2"/>
  <c r="P128" i="2" s="1"/>
  <c r="Q128" i="2" s="1"/>
  <c r="C369" i="2"/>
  <c r="D368" i="2"/>
  <c r="AA128" i="2"/>
  <c r="D369" i="2" l="1"/>
  <c r="C370" i="2"/>
  <c r="R128" i="2"/>
  <c r="U128" i="2" s="1"/>
  <c r="V128" i="2" s="1"/>
  <c r="L128" i="2" s="1"/>
  <c r="M128" i="2" s="1"/>
  <c r="F128" i="2"/>
  <c r="H128" i="2" s="1"/>
  <c r="J129" i="2" l="1"/>
  <c r="E129" i="2"/>
  <c r="C371" i="2"/>
  <c r="D370" i="2"/>
  <c r="D371" i="2" l="1"/>
  <c r="C372" i="2"/>
  <c r="T129" i="2"/>
  <c r="I129" i="2"/>
  <c r="G129" i="2"/>
  <c r="Z129" i="2" l="1"/>
  <c r="Y129" i="2"/>
  <c r="X129" i="2"/>
  <c r="AB128" i="2"/>
  <c r="O129" i="2"/>
  <c r="P129" i="2" s="1"/>
  <c r="Q129" i="2" s="1"/>
  <c r="D372" i="2"/>
  <c r="C373" i="2"/>
  <c r="AA129" i="2"/>
  <c r="R129" i="2" l="1"/>
  <c r="U129" i="2" s="1"/>
  <c r="V129" i="2" s="1"/>
  <c r="L129" i="2" s="1"/>
  <c r="M129" i="2" s="1"/>
  <c r="F129" i="2"/>
  <c r="H129" i="2" s="1"/>
  <c r="D373" i="2"/>
  <c r="C374" i="2"/>
  <c r="J130" i="2" l="1"/>
  <c r="E130" i="2"/>
  <c r="D374" i="2"/>
  <c r="C375" i="2"/>
  <c r="D375" i="2" l="1"/>
  <c r="C376" i="2"/>
  <c r="T130" i="2"/>
  <c r="I130" i="2"/>
  <c r="G130" i="2"/>
  <c r="Z130" i="2" l="1"/>
  <c r="X130" i="2"/>
  <c r="Y130" i="2"/>
  <c r="AB129" i="2"/>
  <c r="O130" i="2"/>
  <c r="P130" i="2" s="1"/>
  <c r="Q130" i="2" s="1"/>
  <c r="C377" i="2"/>
  <c r="D376" i="2"/>
  <c r="AA130" i="2"/>
  <c r="D377" i="2" l="1"/>
  <c r="C378" i="2"/>
  <c r="R130" i="2"/>
  <c r="U130" i="2" s="1"/>
  <c r="V130" i="2" s="1"/>
  <c r="L130" i="2" s="1"/>
  <c r="M130" i="2" s="1"/>
  <c r="F130" i="2"/>
  <c r="H130" i="2" s="1"/>
  <c r="E131" i="2" l="1"/>
  <c r="J131" i="2"/>
  <c r="C379" i="2"/>
  <c r="D378" i="2"/>
  <c r="G131" i="2" l="1"/>
  <c r="D379" i="2"/>
  <c r="C380" i="2"/>
  <c r="T131" i="2"/>
  <c r="I131" i="2"/>
  <c r="X131" i="2" l="1"/>
  <c r="Z131" i="2"/>
  <c r="Y131" i="2"/>
  <c r="AB130" i="2"/>
  <c r="O131" i="2"/>
  <c r="P131" i="2" s="1"/>
  <c r="Q131" i="2" s="1"/>
  <c r="AA131" i="2"/>
  <c r="D380" i="2"/>
  <c r="C381" i="2"/>
  <c r="D381" i="2" l="1"/>
  <c r="C382" i="2"/>
  <c r="R131" i="2"/>
  <c r="U131" i="2" s="1"/>
  <c r="V131" i="2" s="1"/>
  <c r="L131" i="2" s="1"/>
  <c r="M131" i="2" s="1"/>
  <c r="F131" i="2"/>
  <c r="H131" i="2" s="1"/>
  <c r="E132" i="2" l="1"/>
  <c r="J132" i="2"/>
  <c r="C383" i="2"/>
  <c r="D382" i="2"/>
  <c r="G132" i="2" l="1"/>
  <c r="I132" i="2"/>
  <c r="T132" i="2"/>
  <c r="C384" i="2"/>
  <c r="D383" i="2"/>
  <c r="Y132" i="2" l="1"/>
  <c r="Z132" i="2"/>
  <c r="X132" i="2"/>
  <c r="AB131" i="2"/>
  <c r="O132" i="2"/>
  <c r="P132" i="2" s="1"/>
  <c r="Q132" i="2" s="1"/>
  <c r="D384" i="2"/>
  <c r="C385" i="2"/>
  <c r="AA132" i="2"/>
  <c r="R132" i="2" l="1"/>
  <c r="U132" i="2" s="1"/>
  <c r="V132" i="2" s="1"/>
  <c r="L132" i="2" s="1"/>
  <c r="M132" i="2" s="1"/>
  <c r="F132" i="2"/>
  <c r="H132" i="2" s="1"/>
  <c r="C386" i="2"/>
  <c r="D385" i="2"/>
  <c r="J133" i="2" l="1"/>
  <c r="E133" i="2"/>
  <c r="D386" i="2"/>
  <c r="C387" i="2"/>
  <c r="T133" i="2" l="1"/>
  <c r="I133" i="2"/>
  <c r="D387" i="2"/>
  <c r="C388" i="2"/>
  <c r="G133" i="2"/>
  <c r="Z133" i="2" l="1"/>
  <c r="Y133" i="2"/>
  <c r="X133" i="2"/>
  <c r="AB132" i="2"/>
  <c r="O133" i="2"/>
  <c r="P133" i="2" s="1"/>
  <c r="Q133" i="2" s="1"/>
  <c r="AA133" i="2"/>
  <c r="D388" i="2"/>
  <c r="C389" i="2"/>
  <c r="C390" i="2" l="1"/>
  <c r="D389" i="2"/>
  <c r="R133" i="2"/>
  <c r="U133" i="2" s="1"/>
  <c r="V133" i="2" s="1"/>
  <c r="L133" i="2" s="1"/>
  <c r="M133" i="2" s="1"/>
  <c r="F133" i="2"/>
  <c r="H133" i="2" s="1"/>
  <c r="E134" i="2" l="1"/>
  <c r="J134" i="2"/>
  <c r="C391" i="2"/>
  <c r="D390" i="2"/>
  <c r="G134" i="2" l="1"/>
  <c r="D391" i="2"/>
  <c r="C392" i="2"/>
  <c r="I134" i="2"/>
  <c r="T134" i="2"/>
  <c r="Z134" i="2" l="1"/>
  <c r="X134" i="2"/>
  <c r="Y134" i="2"/>
  <c r="AB133" i="2"/>
  <c r="O134" i="2"/>
  <c r="P134" i="2" s="1"/>
  <c r="Q134" i="2" s="1"/>
  <c r="C393" i="2"/>
  <c r="D392" i="2"/>
  <c r="AA134" i="2"/>
  <c r="R134" i="2" l="1"/>
  <c r="U134" i="2" s="1"/>
  <c r="V134" i="2" s="1"/>
  <c r="L134" i="2" s="1"/>
  <c r="M134" i="2" s="1"/>
  <c r="F134" i="2"/>
  <c r="H134" i="2" s="1"/>
  <c r="C394" i="2"/>
  <c r="D393" i="2"/>
  <c r="E135" i="2" l="1"/>
  <c r="J135" i="2"/>
  <c r="C395" i="2"/>
  <c r="D394" i="2"/>
  <c r="G135" i="2" l="1"/>
  <c r="I135" i="2"/>
  <c r="T135" i="2"/>
  <c r="D395" i="2"/>
  <c r="C396" i="2"/>
  <c r="X135" i="2" l="1"/>
  <c r="Z135" i="2"/>
  <c r="Y135" i="2"/>
  <c r="AB134" i="2"/>
  <c r="O135" i="2"/>
  <c r="P135" i="2" s="1"/>
  <c r="Q135" i="2" s="1"/>
  <c r="C397" i="2"/>
  <c r="D396" i="2"/>
  <c r="AA135" i="2"/>
  <c r="C398" i="2" l="1"/>
  <c r="D397" i="2"/>
  <c r="R135" i="2"/>
  <c r="U135" i="2" s="1"/>
  <c r="V135" i="2" s="1"/>
  <c r="L135" i="2" s="1"/>
  <c r="M135" i="2" s="1"/>
  <c r="F135" i="2"/>
  <c r="H135" i="2" s="1"/>
  <c r="D398" i="2" l="1"/>
  <c r="C399" i="2"/>
  <c r="J136" i="2"/>
  <c r="E136" i="2"/>
  <c r="I136" i="2" l="1"/>
  <c r="T136" i="2"/>
  <c r="G136" i="2"/>
  <c r="D399" i="2"/>
  <c r="C400" i="2"/>
  <c r="Y136" i="2" l="1"/>
  <c r="Z136" i="2"/>
  <c r="X136" i="2"/>
  <c r="AB135" i="2"/>
  <c r="O136" i="2"/>
  <c r="P136" i="2" s="1"/>
  <c r="Q136" i="2" s="1"/>
  <c r="C401" i="2"/>
  <c r="D400" i="2"/>
  <c r="AA136" i="2"/>
  <c r="C402" i="2" l="1"/>
  <c r="D401" i="2"/>
  <c r="R136" i="2"/>
  <c r="U136" i="2" s="1"/>
  <c r="V136" i="2" s="1"/>
  <c r="L136" i="2" s="1"/>
  <c r="M136" i="2" s="1"/>
  <c r="F136" i="2"/>
  <c r="H136" i="2" s="1"/>
  <c r="E137" i="2" l="1"/>
  <c r="J137" i="2"/>
  <c r="C403" i="2"/>
  <c r="D402" i="2"/>
  <c r="D403" i="2" l="1"/>
  <c r="C404" i="2"/>
  <c r="G137" i="2"/>
  <c r="I137" i="2"/>
  <c r="T137" i="2"/>
  <c r="Z137" i="2" l="1"/>
  <c r="Y137" i="2"/>
  <c r="X137" i="2"/>
  <c r="AB136" i="2"/>
  <c r="O137" i="2"/>
  <c r="P137" i="2" s="1"/>
  <c r="Q137" i="2" s="1"/>
  <c r="C405" i="2"/>
  <c r="D404" i="2"/>
  <c r="AA137" i="2"/>
  <c r="R137" i="2" l="1"/>
  <c r="U137" i="2" s="1"/>
  <c r="V137" i="2" s="1"/>
  <c r="L137" i="2" s="1"/>
  <c r="M137" i="2" s="1"/>
  <c r="F137" i="2"/>
  <c r="H137" i="2" s="1"/>
  <c r="D405" i="2"/>
  <c r="C406" i="2"/>
  <c r="J138" i="2" l="1"/>
  <c r="E138" i="2"/>
  <c r="C407" i="2"/>
  <c r="D406" i="2"/>
  <c r="I138" i="2" l="1"/>
  <c r="T138" i="2"/>
  <c r="G138" i="2"/>
  <c r="D407" i="2"/>
  <c r="C408" i="2"/>
  <c r="Z138" i="2" l="1"/>
  <c r="Y138" i="2"/>
  <c r="X138" i="2"/>
  <c r="AB137" i="2"/>
  <c r="O138" i="2"/>
  <c r="P138" i="2" s="1"/>
  <c r="Q138" i="2" s="1"/>
  <c r="D408" i="2"/>
  <c r="C409" i="2"/>
  <c r="AA138" i="2"/>
  <c r="C410" i="2" l="1"/>
  <c r="D409" i="2"/>
  <c r="R138" i="2"/>
  <c r="U138" i="2" s="1"/>
  <c r="V138" i="2" s="1"/>
  <c r="L138" i="2" s="1"/>
  <c r="M138" i="2" s="1"/>
  <c r="F138" i="2"/>
  <c r="H138" i="2" s="1"/>
  <c r="E139" i="2" l="1"/>
  <c r="J139" i="2"/>
  <c r="C411" i="2"/>
  <c r="D410" i="2"/>
  <c r="C412" i="2" l="1"/>
  <c r="D411" i="2"/>
  <c r="G139" i="2"/>
  <c r="I139" i="2"/>
  <c r="T139" i="2"/>
  <c r="X139" i="2" l="1"/>
  <c r="Y139" i="2"/>
  <c r="Z139" i="2"/>
  <c r="AB138" i="2"/>
  <c r="O139" i="2"/>
  <c r="P139" i="2" s="1"/>
  <c r="Q139" i="2" s="1"/>
  <c r="C413" i="2"/>
  <c r="D412" i="2"/>
  <c r="AA139" i="2"/>
  <c r="C414" i="2" l="1"/>
  <c r="D413" i="2"/>
  <c r="R139" i="2"/>
  <c r="U139" i="2" s="1"/>
  <c r="V139" i="2" s="1"/>
  <c r="L139" i="2" s="1"/>
  <c r="M139" i="2" s="1"/>
  <c r="F139" i="2"/>
  <c r="H139" i="2" s="1"/>
  <c r="E140" i="2" l="1"/>
  <c r="J140" i="2"/>
  <c r="C415" i="2"/>
  <c r="D414" i="2"/>
  <c r="G140" i="2" l="1"/>
  <c r="T140" i="2"/>
  <c r="I140" i="2"/>
  <c r="C416" i="2"/>
  <c r="D415" i="2"/>
  <c r="Y140" i="2" l="1"/>
  <c r="Z140" i="2"/>
  <c r="X140" i="2"/>
  <c r="AB139" i="2"/>
  <c r="O140" i="2"/>
  <c r="P140" i="2" s="1"/>
  <c r="Q140" i="2" s="1"/>
  <c r="D416" i="2"/>
  <c r="C417" i="2"/>
  <c r="AA140" i="2"/>
  <c r="R140" i="2" l="1"/>
  <c r="U140" i="2" s="1"/>
  <c r="V140" i="2" s="1"/>
  <c r="L140" i="2" s="1"/>
  <c r="M140" i="2" s="1"/>
  <c r="F140" i="2"/>
  <c r="H140" i="2" s="1"/>
  <c r="C418" i="2"/>
  <c r="D417" i="2"/>
  <c r="J141" i="2" l="1"/>
  <c r="E141" i="2"/>
  <c r="C419" i="2"/>
  <c r="D418" i="2"/>
  <c r="T141" i="2" l="1"/>
  <c r="I141" i="2"/>
  <c r="G141" i="2"/>
  <c r="D419" i="2"/>
  <c r="C420" i="2"/>
  <c r="Z141" i="2" l="1"/>
  <c r="Y141" i="2"/>
  <c r="X141" i="2"/>
  <c r="AB140" i="2"/>
  <c r="O141" i="2"/>
  <c r="P141" i="2" s="1"/>
  <c r="Q141" i="2" s="1"/>
  <c r="D420" i="2"/>
  <c r="C421" i="2"/>
  <c r="AA141" i="2"/>
  <c r="R141" i="2" l="1"/>
  <c r="U141" i="2" s="1"/>
  <c r="V141" i="2" s="1"/>
  <c r="L141" i="2" s="1"/>
  <c r="M141" i="2" s="1"/>
  <c r="F141" i="2"/>
  <c r="H141" i="2" s="1"/>
  <c r="D421" i="2"/>
  <c r="C422" i="2"/>
  <c r="J142" i="2" l="1"/>
  <c r="E142" i="2"/>
  <c r="D422" i="2"/>
  <c r="C423" i="2"/>
  <c r="C424" i="2" l="1"/>
  <c r="D423" i="2"/>
  <c r="T142" i="2"/>
  <c r="I142" i="2"/>
  <c r="G142" i="2"/>
  <c r="Z142" i="2" l="1"/>
  <c r="Y142" i="2"/>
  <c r="X142" i="2"/>
  <c r="AB141" i="2"/>
  <c r="O142" i="2"/>
  <c r="P142" i="2" s="1"/>
  <c r="Q142" i="2" s="1"/>
  <c r="C425" i="2"/>
  <c r="D424" i="2"/>
  <c r="AA142" i="2"/>
  <c r="D425" i="2" l="1"/>
  <c r="C426" i="2"/>
  <c r="R142" i="2"/>
  <c r="U142" i="2" s="1"/>
  <c r="V142" i="2" s="1"/>
  <c r="L142" i="2" s="1"/>
  <c r="M142" i="2" s="1"/>
  <c r="F142" i="2"/>
  <c r="H142" i="2" s="1"/>
  <c r="J143" i="2" l="1"/>
  <c r="E143" i="2"/>
  <c r="D426" i="2"/>
  <c r="C427" i="2"/>
  <c r="T143" i="2" l="1"/>
  <c r="I143" i="2"/>
  <c r="G143" i="2"/>
  <c r="C428" i="2"/>
  <c r="D427" i="2"/>
  <c r="X143" i="2" l="1"/>
  <c r="Y143" i="2"/>
  <c r="Z143" i="2"/>
  <c r="AB142" i="2"/>
  <c r="O143" i="2"/>
  <c r="P143" i="2" s="1"/>
  <c r="Q143" i="2" s="1"/>
  <c r="C429" i="2"/>
  <c r="D428" i="2"/>
  <c r="AA143" i="2"/>
  <c r="R143" i="2" l="1"/>
  <c r="U143" i="2" s="1"/>
  <c r="V143" i="2" s="1"/>
  <c r="L143" i="2" s="1"/>
  <c r="M143" i="2" s="1"/>
  <c r="F143" i="2"/>
  <c r="H143" i="2" s="1"/>
  <c r="D429" i="2"/>
  <c r="C430" i="2"/>
  <c r="J144" i="2" l="1"/>
  <c r="E144" i="2"/>
  <c r="C431" i="2"/>
  <c r="D430" i="2"/>
  <c r="I144" i="2" l="1"/>
  <c r="T144" i="2"/>
  <c r="G144" i="2"/>
  <c r="D431" i="2"/>
  <c r="C432" i="2"/>
  <c r="Y144" i="2" l="1"/>
  <c r="Z144" i="2"/>
  <c r="X144" i="2"/>
  <c r="AB143" i="2"/>
  <c r="O144" i="2"/>
  <c r="P144" i="2" s="1"/>
  <c r="Q144" i="2" s="1"/>
  <c r="D432" i="2"/>
  <c r="C433" i="2"/>
  <c r="AA144" i="2"/>
  <c r="D433" i="2" l="1"/>
  <c r="C434" i="2"/>
  <c r="R144" i="2"/>
  <c r="U144" i="2" s="1"/>
  <c r="V144" i="2" s="1"/>
  <c r="L144" i="2" s="1"/>
  <c r="M144" i="2" s="1"/>
  <c r="F144" i="2"/>
  <c r="H144" i="2" s="1"/>
  <c r="E145" i="2" l="1"/>
  <c r="J145" i="2"/>
  <c r="C435" i="2"/>
  <c r="D434" i="2"/>
  <c r="G145" i="2" l="1"/>
  <c r="I145" i="2"/>
  <c r="T145" i="2"/>
  <c r="D435" i="2"/>
  <c r="C436" i="2"/>
  <c r="Z145" i="2" l="1"/>
  <c r="Y145" i="2"/>
  <c r="X145" i="2"/>
  <c r="AB144" i="2"/>
  <c r="O145" i="2"/>
  <c r="P145" i="2" s="1"/>
  <c r="Q145" i="2" s="1"/>
  <c r="D436" i="2"/>
  <c r="C437" i="2"/>
  <c r="AA145" i="2"/>
  <c r="C438" i="2" l="1"/>
  <c r="D437" i="2"/>
  <c r="R145" i="2"/>
  <c r="U145" i="2" s="1"/>
  <c r="V145" i="2" s="1"/>
  <c r="L145" i="2" s="1"/>
  <c r="M145" i="2" s="1"/>
  <c r="F145" i="2"/>
  <c r="H145" i="2" s="1"/>
  <c r="C439" i="2" l="1"/>
  <c r="D438" i="2"/>
  <c r="E146" i="2"/>
  <c r="J146" i="2"/>
  <c r="C440" i="2" l="1"/>
  <c r="D439" i="2"/>
  <c r="I146" i="2"/>
  <c r="T146" i="2"/>
  <c r="G146" i="2"/>
  <c r="Z146" i="2" l="1"/>
  <c r="Y146" i="2"/>
  <c r="X146" i="2"/>
  <c r="AB145" i="2"/>
  <c r="O146" i="2"/>
  <c r="P146" i="2" s="1"/>
  <c r="Q146" i="2" s="1"/>
  <c r="D440" i="2"/>
  <c r="C441" i="2"/>
  <c r="AA146" i="2"/>
  <c r="C442" i="2" l="1"/>
  <c r="D441" i="2"/>
  <c r="R146" i="2"/>
  <c r="U146" i="2" s="1"/>
  <c r="V146" i="2" s="1"/>
  <c r="L146" i="2" s="1"/>
  <c r="M146" i="2" s="1"/>
  <c r="F146" i="2"/>
  <c r="H146" i="2" s="1"/>
  <c r="J147" i="2" l="1"/>
  <c r="E147" i="2"/>
  <c r="D442" i="2"/>
  <c r="C443" i="2"/>
  <c r="I147" i="2" l="1"/>
  <c r="T147" i="2"/>
  <c r="G147" i="2"/>
  <c r="D443" i="2"/>
  <c r="C444" i="2"/>
  <c r="X147" i="2" l="1"/>
  <c r="Y147" i="2"/>
  <c r="Z147" i="2"/>
  <c r="AB146" i="2"/>
  <c r="O147" i="2"/>
  <c r="P147" i="2" s="1"/>
  <c r="Q147" i="2" s="1"/>
  <c r="D444" i="2"/>
  <c r="C445" i="2"/>
  <c r="AA147" i="2"/>
  <c r="D445" i="2" l="1"/>
  <c r="C446" i="2"/>
  <c r="R147" i="2"/>
  <c r="U147" i="2" s="1"/>
  <c r="V147" i="2" s="1"/>
  <c r="L147" i="2" s="1"/>
  <c r="M147" i="2" s="1"/>
  <c r="F147" i="2"/>
  <c r="H147" i="2" s="1"/>
  <c r="C447" i="2" l="1"/>
  <c r="D446" i="2"/>
  <c r="E148" i="2"/>
  <c r="J148" i="2"/>
  <c r="T148" i="2" l="1"/>
  <c r="I148" i="2"/>
  <c r="D447" i="2"/>
  <c r="C448" i="2"/>
  <c r="G148" i="2"/>
  <c r="Y148" i="2" l="1"/>
  <c r="Z148" i="2"/>
  <c r="X148" i="2"/>
  <c r="AB147" i="2"/>
  <c r="O148" i="2"/>
  <c r="P148" i="2" s="1"/>
  <c r="Q148" i="2" s="1"/>
  <c r="AA148" i="2"/>
  <c r="D448" i="2"/>
  <c r="C449" i="2"/>
  <c r="R148" i="2" l="1"/>
  <c r="U148" i="2" s="1"/>
  <c r="V148" i="2" s="1"/>
  <c r="L148" i="2" s="1"/>
  <c r="M148" i="2" s="1"/>
  <c r="F148" i="2"/>
  <c r="H148" i="2" s="1"/>
  <c r="D449" i="2"/>
  <c r="C450" i="2"/>
  <c r="J149" i="2" l="1"/>
  <c r="E149" i="2"/>
  <c r="D450" i="2"/>
  <c r="C451" i="2"/>
  <c r="T149" i="2" l="1"/>
  <c r="I149" i="2"/>
  <c r="G149" i="2"/>
  <c r="D451" i="2"/>
  <c r="C452" i="2"/>
  <c r="Z149" i="2" l="1"/>
  <c r="Y149" i="2"/>
  <c r="X149" i="2"/>
  <c r="AB148" i="2"/>
  <c r="O149" i="2"/>
  <c r="P149" i="2" s="1"/>
  <c r="Q149" i="2" s="1"/>
  <c r="D452" i="2"/>
  <c r="C453" i="2"/>
  <c r="AA149" i="2"/>
  <c r="D453" i="2" l="1"/>
  <c r="C454" i="2"/>
  <c r="R149" i="2"/>
  <c r="U149" i="2" s="1"/>
  <c r="V149" i="2" s="1"/>
  <c r="L149" i="2" s="1"/>
  <c r="M149" i="2" s="1"/>
  <c r="F149" i="2"/>
  <c r="H149" i="2" s="1"/>
  <c r="C455" i="2" l="1"/>
  <c r="D454" i="2"/>
  <c r="J150" i="2"/>
  <c r="E150" i="2"/>
  <c r="D455" i="2" l="1"/>
  <c r="C456" i="2"/>
  <c r="I150" i="2"/>
  <c r="T150" i="2"/>
  <c r="G150" i="2"/>
  <c r="Z150" i="2" l="1"/>
  <c r="Y150" i="2"/>
  <c r="X150" i="2"/>
  <c r="AB149" i="2"/>
  <c r="O150" i="2"/>
  <c r="P150" i="2" s="1"/>
  <c r="Q150" i="2" s="1"/>
  <c r="D456" i="2"/>
  <c r="C457" i="2"/>
  <c r="AA150" i="2"/>
  <c r="C458" i="2" l="1"/>
  <c r="D457" i="2"/>
  <c r="R150" i="2"/>
  <c r="U150" i="2" s="1"/>
  <c r="V150" i="2" s="1"/>
  <c r="L150" i="2" s="1"/>
  <c r="M150" i="2" s="1"/>
  <c r="F150" i="2"/>
  <c r="H150" i="2" s="1"/>
  <c r="D458" i="2" l="1"/>
  <c r="C459" i="2"/>
  <c r="J151" i="2"/>
  <c r="E151" i="2"/>
  <c r="G151" i="2" l="1"/>
  <c r="T151" i="2"/>
  <c r="I151" i="2"/>
  <c r="D459" i="2"/>
  <c r="C460" i="2"/>
  <c r="X151" i="2" l="1"/>
  <c r="Y151" i="2"/>
  <c r="Z151" i="2"/>
  <c r="AB150" i="2"/>
  <c r="O151" i="2"/>
  <c r="P151" i="2" s="1"/>
  <c r="Q151" i="2" s="1"/>
  <c r="C461" i="2"/>
  <c r="D460" i="2"/>
  <c r="AA151" i="2"/>
  <c r="C462" i="2" l="1"/>
  <c r="D461" i="2"/>
  <c r="R151" i="2"/>
  <c r="U151" i="2" s="1"/>
  <c r="V151" i="2" s="1"/>
  <c r="L151" i="2" s="1"/>
  <c r="M151" i="2" s="1"/>
  <c r="F151" i="2"/>
  <c r="H151" i="2" s="1"/>
  <c r="E152" i="2" l="1"/>
  <c r="J152" i="2"/>
  <c r="C463" i="2"/>
  <c r="D462" i="2"/>
  <c r="G152" i="2" l="1"/>
  <c r="I152" i="2"/>
  <c r="T152" i="2"/>
  <c r="C464" i="2"/>
  <c r="D463" i="2"/>
  <c r="Y152" i="2" l="1"/>
  <c r="Z152" i="2"/>
  <c r="X152" i="2"/>
  <c r="AB151" i="2"/>
  <c r="O152" i="2"/>
  <c r="P152" i="2" s="1"/>
  <c r="Q152" i="2" s="1"/>
  <c r="C465" i="2"/>
  <c r="D464" i="2"/>
  <c r="AA152" i="2"/>
  <c r="R152" i="2" l="1"/>
  <c r="U152" i="2" s="1"/>
  <c r="V152" i="2" s="1"/>
  <c r="L152" i="2" s="1"/>
  <c r="M152" i="2" s="1"/>
  <c r="F152" i="2"/>
  <c r="H152" i="2" s="1"/>
  <c r="C466" i="2"/>
  <c r="D465" i="2"/>
  <c r="J153" i="2" l="1"/>
  <c r="E153" i="2"/>
  <c r="C467" i="2"/>
  <c r="D466" i="2"/>
  <c r="I153" i="2" l="1"/>
  <c r="T153" i="2"/>
  <c r="G153" i="2"/>
  <c r="D467" i="2"/>
  <c r="C468" i="2"/>
  <c r="Z153" i="2" l="1"/>
  <c r="Y153" i="2"/>
  <c r="X153" i="2"/>
  <c r="AB152" i="2"/>
  <c r="O153" i="2"/>
  <c r="P153" i="2" s="1"/>
  <c r="Q153" i="2" s="1"/>
  <c r="C469" i="2"/>
  <c r="D468" i="2"/>
  <c r="AA153" i="2"/>
  <c r="C470" i="2" l="1"/>
  <c r="D469" i="2"/>
  <c r="R153" i="2"/>
  <c r="U153" i="2" s="1"/>
  <c r="V153" i="2" s="1"/>
  <c r="L153" i="2" s="1"/>
  <c r="M153" i="2" s="1"/>
  <c r="F153" i="2"/>
  <c r="H153" i="2" s="1"/>
  <c r="E154" i="2" l="1"/>
  <c r="J154" i="2"/>
  <c r="C471" i="2"/>
  <c r="D470" i="2"/>
  <c r="G154" i="2" l="1"/>
  <c r="T154" i="2"/>
  <c r="I154" i="2"/>
  <c r="C472" i="2"/>
  <c r="D471" i="2"/>
  <c r="Z154" i="2" l="1"/>
  <c r="X154" i="2"/>
  <c r="Y154" i="2"/>
  <c r="AB153" i="2"/>
  <c r="O154" i="2"/>
  <c r="P154" i="2" s="1"/>
  <c r="Q154" i="2" s="1"/>
  <c r="D472" i="2"/>
  <c r="C473" i="2"/>
  <c r="AA154" i="2"/>
  <c r="R154" i="2" l="1"/>
  <c r="U154" i="2" s="1"/>
  <c r="V154" i="2" s="1"/>
  <c r="L154" i="2" s="1"/>
  <c r="M154" i="2" s="1"/>
  <c r="F154" i="2"/>
  <c r="H154" i="2" s="1"/>
  <c r="D473" i="2"/>
  <c r="C474" i="2"/>
  <c r="J155" i="2" l="1"/>
  <c r="E155" i="2"/>
  <c r="D474" i="2"/>
  <c r="C475" i="2"/>
  <c r="T155" i="2" l="1"/>
  <c r="I155" i="2"/>
  <c r="C476" i="2"/>
  <c r="D475" i="2"/>
  <c r="G155" i="2"/>
  <c r="X155" i="2" l="1"/>
  <c r="Z155" i="2"/>
  <c r="Y155" i="2"/>
  <c r="AB154" i="2"/>
  <c r="O155" i="2"/>
  <c r="P155" i="2" s="1"/>
  <c r="Q155" i="2" s="1"/>
  <c r="AA155" i="2"/>
  <c r="D476" i="2"/>
  <c r="C477" i="2"/>
  <c r="R155" i="2" l="1"/>
  <c r="U155" i="2" s="1"/>
  <c r="V155" i="2" s="1"/>
  <c r="L155" i="2" s="1"/>
  <c r="M155" i="2" s="1"/>
  <c r="F155" i="2"/>
  <c r="H155" i="2" s="1"/>
  <c r="D477" i="2"/>
  <c r="C478" i="2"/>
  <c r="J156" i="2" l="1"/>
  <c r="E156" i="2"/>
  <c r="C479" i="2"/>
  <c r="D478" i="2"/>
  <c r="I156" i="2" l="1"/>
  <c r="T156" i="2"/>
  <c r="G156" i="2"/>
  <c r="D479" i="2"/>
  <c r="C480" i="2"/>
  <c r="Y156" i="2" l="1"/>
  <c r="Z156" i="2"/>
  <c r="X156" i="2"/>
  <c r="AB155" i="2"/>
  <c r="O156" i="2"/>
  <c r="P156" i="2" s="1"/>
  <c r="Q156" i="2" s="1"/>
  <c r="C481" i="2"/>
  <c r="D480" i="2"/>
  <c r="AA156" i="2"/>
  <c r="D481" i="2" l="1"/>
  <c r="C482" i="2"/>
  <c r="R156" i="2"/>
  <c r="U156" i="2" s="1"/>
  <c r="V156" i="2" s="1"/>
  <c r="L156" i="2" s="1"/>
  <c r="M156" i="2" s="1"/>
  <c r="F156" i="2"/>
  <c r="H156" i="2" s="1"/>
  <c r="E157" i="2" l="1"/>
  <c r="J157" i="2"/>
  <c r="D482" i="2"/>
  <c r="C483" i="2"/>
  <c r="G157" i="2" l="1"/>
  <c r="C484" i="2"/>
  <c r="D483" i="2"/>
  <c r="T157" i="2"/>
  <c r="I157" i="2"/>
  <c r="Z157" i="2" l="1"/>
  <c r="Y157" i="2"/>
  <c r="X157" i="2"/>
  <c r="AB156" i="2"/>
  <c r="O157" i="2"/>
  <c r="P157" i="2" s="1"/>
  <c r="Q157" i="2" s="1"/>
  <c r="AA157" i="2"/>
  <c r="C485" i="2"/>
  <c r="D484" i="2"/>
  <c r="C486" i="2" l="1"/>
  <c r="D485" i="2"/>
  <c r="R157" i="2"/>
  <c r="U157" i="2" s="1"/>
  <c r="V157" i="2" s="1"/>
  <c r="L157" i="2" s="1"/>
  <c r="M157" i="2" s="1"/>
  <c r="F157" i="2"/>
  <c r="H157" i="2" s="1"/>
  <c r="E158" i="2" l="1"/>
  <c r="J158" i="2"/>
  <c r="D486" i="2"/>
  <c r="C487" i="2"/>
  <c r="G158" i="2" l="1"/>
  <c r="D487" i="2"/>
  <c r="C488" i="2"/>
  <c r="I158" i="2"/>
  <c r="T158" i="2"/>
  <c r="Z158" i="2" l="1"/>
  <c r="X158" i="2"/>
  <c r="Y158" i="2"/>
  <c r="AB157" i="2"/>
  <c r="O158" i="2"/>
  <c r="P158" i="2" s="1"/>
  <c r="Q158" i="2" s="1"/>
  <c r="C489" i="2"/>
  <c r="D488" i="2"/>
  <c r="AA158" i="2"/>
  <c r="C490" i="2" l="1"/>
  <c r="D489" i="2"/>
  <c r="R158" i="2"/>
  <c r="U158" i="2" s="1"/>
  <c r="V158" i="2" s="1"/>
  <c r="L158" i="2" s="1"/>
  <c r="M158" i="2" s="1"/>
  <c r="F158" i="2"/>
  <c r="H158" i="2" s="1"/>
  <c r="E159" i="2" l="1"/>
  <c r="J159" i="2"/>
  <c r="D490" i="2"/>
  <c r="C491" i="2"/>
  <c r="G159" i="2" l="1"/>
  <c r="C492" i="2"/>
  <c r="D491" i="2"/>
  <c r="I159" i="2"/>
  <c r="T159" i="2"/>
  <c r="X159" i="2" l="1"/>
  <c r="Y159" i="2"/>
  <c r="Z159" i="2"/>
  <c r="AB158" i="2"/>
  <c r="O159" i="2"/>
  <c r="P159" i="2" s="1"/>
  <c r="Q159" i="2" s="1"/>
  <c r="AA159" i="2"/>
  <c r="D492" i="2"/>
  <c r="C493" i="2"/>
  <c r="D493" i="2" l="1"/>
  <c r="C494" i="2"/>
  <c r="R159" i="2"/>
  <c r="U159" i="2" s="1"/>
  <c r="V159" i="2" s="1"/>
  <c r="L159" i="2" s="1"/>
  <c r="M159" i="2" s="1"/>
  <c r="F159" i="2"/>
  <c r="H159" i="2" s="1"/>
  <c r="E160" i="2" l="1"/>
  <c r="J160" i="2"/>
  <c r="D494" i="2"/>
  <c r="C495" i="2"/>
  <c r="G160" i="2" l="1"/>
  <c r="D495" i="2"/>
  <c r="C496" i="2"/>
  <c r="T160" i="2"/>
  <c r="I160" i="2"/>
  <c r="Y160" i="2" l="1"/>
  <c r="X160" i="2"/>
  <c r="Z160" i="2"/>
  <c r="AB159" i="2"/>
  <c r="O160" i="2"/>
  <c r="P160" i="2" s="1"/>
  <c r="Q160" i="2" s="1"/>
  <c r="D496" i="2"/>
  <c r="C497" i="2"/>
  <c r="AA160" i="2"/>
  <c r="C498" i="2" l="1"/>
  <c r="D497" i="2"/>
  <c r="R160" i="2"/>
  <c r="U160" i="2" s="1"/>
  <c r="V160" i="2" s="1"/>
  <c r="L160" i="2" s="1"/>
  <c r="M160" i="2" s="1"/>
  <c r="F160" i="2"/>
  <c r="H160" i="2" s="1"/>
  <c r="E161" i="2" l="1"/>
  <c r="J161" i="2"/>
  <c r="C499" i="2"/>
  <c r="D498" i="2"/>
  <c r="G161" i="2" l="1"/>
  <c r="T161" i="2"/>
  <c r="I161" i="2"/>
  <c r="C500" i="2"/>
  <c r="D499" i="2"/>
  <c r="Z161" i="2" l="1"/>
  <c r="Y161" i="2"/>
  <c r="X161" i="2"/>
  <c r="AB160" i="2"/>
  <c r="O161" i="2"/>
  <c r="P161" i="2" s="1"/>
  <c r="Q161" i="2" s="1"/>
  <c r="C501" i="2"/>
  <c r="D500" i="2"/>
  <c r="AA161" i="2"/>
  <c r="R161" i="2" l="1"/>
  <c r="U161" i="2" s="1"/>
  <c r="V161" i="2" s="1"/>
  <c r="L161" i="2" s="1"/>
  <c r="M161" i="2" s="1"/>
  <c r="F161" i="2"/>
  <c r="H161" i="2" s="1"/>
  <c r="C502" i="2"/>
  <c r="D501" i="2"/>
  <c r="E162" i="2" l="1"/>
  <c r="J162" i="2"/>
  <c r="D502" i="2"/>
  <c r="C503" i="2"/>
  <c r="G162" i="2" l="1"/>
  <c r="D503" i="2"/>
  <c r="C504" i="2"/>
  <c r="T162" i="2"/>
  <c r="I162" i="2"/>
  <c r="Z162" i="2" l="1"/>
  <c r="X162" i="2"/>
  <c r="Y162" i="2"/>
  <c r="AB161" i="2"/>
  <c r="O162" i="2"/>
  <c r="P162" i="2" s="1"/>
  <c r="Q162" i="2" s="1"/>
  <c r="AA162" i="2"/>
  <c r="C505" i="2"/>
  <c r="D504" i="2"/>
  <c r="C506" i="2" l="1"/>
  <c r="D505" i="2"/>
  <c r="R162" i="2"/>
  <c r="U162" i="2" s="1"/>
  <c r="V162" i="2" s="1"/>
  <c r="L162" i="2" s="1"/>
  <c r="M162" i="2" s="1"/>
  <c r="F162" i="2"/>
  <c r="H162" i="2" s="1"/>
  <c r="D506" i="2" l="1"/>
  <c r="C507" i="2"/>
  <c r="E163" i="2"/>
  <c r="J163" i="2"/>
  <c r="G163" i="2" l="1"/>
  <c r="T163" i="2"/>
  <c r="I163" i="2"/>
  <c r="C508" i="2"/>
  <c r="D507" i="2"/>
  <c r="X163" i="2" l="1"/>
  <c r="Y163" i="2"/>
  <c r="Z163" i="2"/>
  <c r="AB162" i="2"/>
  <c r="O163" i="2"/>
  <c r="P163" i="2" s="1"/>
  <c r="Q163" i="2" s="1"/>
  <c r="D508" i="2"/>
  <c r="C509" i="2"/>
  <c r="AA163" i="2"/>
  <c r="R163" i="2" l="1"/>
  <c r="U163" i="2" s="1"/>
  <c r="V163" i="2" s="1"/>
  <c r="L163" i="2" s="1"/>
  <c r="M163" i="2" s="1"/>
  <c r="F163" i="2"/>
  <c r="H163" i="2" s="1"/>
  <c r="C510" i="2"/>
  <c r="D509" i="2"/>
  <c r="E164" i="2" l="1"/>
  <c r="J164" i="2"/>
  <c r="C511" i="2"/>
  <c r="D510" i="2"/>
  <c r="G164" i="2" l="1"/>
  <c r="I164" i="2"/>
  <c r="T164" i="2"/>
  <c r="C512" i="2"/>
  <c r="D511" i="2"/>
  <c r="Y164" i="2" l="1"/>
  <c r="X164" i="2"/>
  <c r="Z164" i="2"/>
  <c r="AB163" i="2"/>
  <c r="O164" i="2"/>
  <c r="P164" i="2" s="1"/>
  <c r="Q164" i="2" s="1"/>
  <c r="C513" i="2"/>
  <c r="D512" i="2"/>
  <c r="AA164" i="2"/>
  <c r="R164" i="2" l="1"/>
  <c r="U164" i="2" s="1"/>
  <c r="V164" i="2" s="1"/>
  <c r="L164" i="2" s="1"/>
  <c r="M164" i="2" s="1"/>
  <c r="F164" i="2"/>
  <c r="H164" i="2" s="1"/>
  <c r="C514" i="2"/>
  <c r="D513" i="2"/>
  <c r="E165" i="2" l="1"/>
  <c r="J165" i="2"/>
  <c r="C515" i="2"/>
  <c r="D514" i="2"/>
  <c r="G165" i="2" l="1"/>
  <c r="I165" i="2"/>
  <c r="T165" i="2"/>
  <c r="D515" i="2"/>
  <c r="C516" i="2"/>
  <c r="Z165" i="2" l="1"/>
  <c r="Y165" i="2"/>
  <c r="X165" i="2"/>
  <c r="AB164" i="2"/>
  <c r="O165" i="2"/>
  <c r="P165" i="2" s="1"/>
  <c r="Q165" i="2" s="1"/>
  <c r="D516" i="2"/>
  <c r="C517" i="2"/>
  <c r="AA165" i="2"/>
  <c r="C518" i="2" l="1"/>
  <c r="D517" i="2"/>
  <c r="R165" i="2"/>
  <c r="U165" i="2" s="1"/>
  <c r="V165" i="2" s="1"/>
  <c r="L165" i="2" s="1"/>
  <c r="M165" i="2" s="1"/>
  <c r="F165" i="2"/>
  <c r="H165" i="2" s="1"/>
  <c r="J166" i="2" l="1"/>
  <c r="E166" i="2"/>
  <c r="C519" i="2"/>
  <c r="D518" i="2"/>
  <c r="T166" i="2" l="1"/>
  <c r="I166" i="2"/>
  <c r="G166" i="2"/>
  <c r="D519" i="2"/>
  <c r="C520" i="2"/>
  <c r="Z166" i="2" l="1"/>
  <c r="X166" i="2"/>
  <c r="Y166" i="2"/>
  <c r="AB165" i="2"/>
  <c r="O166" i="2"/>
  <c r="P166" i="2" s="1"/>
  <c r="Q166" i="2" s="1"/>
  <c r="C521" i="2"/>
  <c r="D520" i="2"/>
  <c r="AA166" i="2"/>
  <c r="D521" i="2" l="1"/>
  <c r="C522" i="2"/>
  <c r="R166" i="2"/>
  <c r="U166" i="2" s="1"/>
  <c r="V166" i="2" s="1"/>
  <c r="L166" i="2" s="1"/>
  <c r="M166" i="2" s="1"/>
  <c r="F166" i="2"/>
  <c r="H166" i="2" s="1"/>
  <c r="J167" i="2" l="1"/>
  <c r="E167" i="2"/>
  <c r="C523" i="2"/>
  <c r="D522" i="2"/>
  <c r="T167" i="2" l="1"/>
  <c r="I167" i="2"/>
  <c r="G167" i="2"/>
  <c r="C524" i="2"/>
  <c r="D523" i="2"/>
  <c r="Z167" i="2" l="1"/>
  <c r="Y167" i="2"/>
  <c r="X167" i="2"/>
  <c r="AB166" i="2"/>
  <c r="O167" i="2"/>
  <c r="P167" i="2" s="1"/>
  <c r="Q167" i="2" s="1"/>
  <c r="D524" i="2"/>
  <c r="C525" i="2"/>
  <c r="AA167" i="2"/>
  <c r="R167" i="2" l="1"/>
  <c r="U167" i="2" s="1"/>
  <c r="V167" i="2" s="1"/>
  <c r="L167" i="2" s="1"/>
  <c r="M167" i="2" s="1"/>
  <c r="F167" i="2"/>
  <c r="H167" i="2" s="1"/>
  <c r="D525" i="2"/>
  <c r="C526" i="2"/>
  <c r="E168" i="2" l="1"/>
  <c r="J168" i="2"/>
  <c r="D526" i="2"/>
  <c r="C527" i="2"/>
  <c r="G168" i="2" l="1"/>
  <c r="D527" i="2"/>
  <c r="C528" i="2"/>
  <c r="I168" i="2"/>
  <c r="T168" i="2"/>
  <c r="Z168" i="2" l="1"/>
  <c r="Y168" i="2"/>
  <c r="X168" i="2"/>
  <c r="AB167" i="2"/>
  <c r="O168" i="2"/>
  <c r="P168" i="2" s="1"/>
  <c r="Q168" i="2" s="1"/>
  <c r="C529" i="2"/>
  <c r="D528" i="2"/>
  <c r="AA168" i="2"/>
  <c r="C530" i="2" l="1"/>
  <c r="D529" i="2"/>
  <c r="R168" i="2"/>
  <c r="U168" i="2" s="1"/>
  <c r="V168" i="2" s="1"/>
  <c r="L168" i="2" s="1"/>
  <c r="M168" i="2" s="1"/>
  <c r="F168" i="2"/>
  <c r="H168" i="2" s="1"/>
  <c r="J169" i="2" l="1"/>
  <c r="E169" i="2"/>
  <c r="D530" i="2"/>
  <c r="C531" i="2"/>
  <c r="T169" i="2" l="1"/>
  <c r="I169" i="2"/>
  <c r="D531" i="2"/>
  <c r="C532" i="2"/>
  <c r="G169" i="2"/>
  <c r="X169" i="2" l="1"/>
  <c r="Z169" i="2"/>
  <c r="Y169" i="2"/>
  <c r="AB168" i="2"/>
  <c r="O169" i="2"/>
  <c r="P169" i="2" s="1"/>
  <c r="Q169" i="2" s="1"/>
  <c r="AA169" i="2"/>
  <c r="C533" i="2"/>
  <c r="D532" i="2"/>
  <c r="D533" i="2" l="1"/>
  <c r="C534" i="2"/>
  <c r="R169" i="2"/>
  <c r="U169" i="2" s="1"/>
  <c r="V169" i="2" s="1"/>
  <c r="L169" i="2" s="1"/>
  <c r="M169" i="2" s="1"/>
  <c r="F169" i="2"/>
  <c r="H169" i="2" s="1"/>
  <c r="J170" i="2" l="1"/>
  <c r="E170" i="2"/>
  <c r="D534" i="2"/>
  <c r="C535" i="2"/>
  <c r="I170" i="2" l="1"/>
  <c r="T170" i="2"/>
  <c r="D535" i="2"/>
  <c r="C536" i="2"/>
  <c r="G170" i="2"/>
  <c r="Y170" i="2" l="1"/>
  <c r="X170" i="2"/>
  <c r="Z170" i="2"/>
  <c r="AB169" i="2"/>
  <c r="O170" i="2"/>
  <c r="P170" i="2" s="1"/>
  <c r="Q170" i="2" s="1"/>
  <c r="AA170" i="2"/>
  <c r="D536" i="2"/>
  <c r="C537" i="2"/>
  <c r="R170" i="2" l="1"/>
  <c r="U170" i="2" s="1"/>
  <c r="V170" i="2" s="1"/>
  <c r="L170" i="2" s="1"/>
  <c r="M170" i="2" s="1"/>
  <c r="F170" i="2"/>
  <c r="H170" i="2" s="1"/>
  <c r="D537" i="2"/>
  <c r="C538" i="2"/>
  <c r="E171" i="2" l="1"/>
  <c r="J171" i="2"/>
  <c r="C539" i="2"/>
  <c r="D538" i="2"/>
  <c r="G171" i="2" l="1"/>
  <c r="T171" i="2"/>
  <c r="I171" i="2"/>
  <c r="D539" i="2"/>
  <c r="C540" i="2"/>
  <c r="Z171" i="2" l="1"/>
  <c r="Y171" i="2"/>
  <c r="X171" i="2"/>
  <c r="AB170" i="2"/>
  <c r="O171" i="2"/>
  <c r="P171" i="2" s="1"/>
  <c r="Q171" i="2" s="1"/>
  <c r="C541" i="2"/>
  <c r="D540" i="2"/>
  <c r="AA171" i="2"/>
  <c r="D541" i="2" l="1"/>
  <c r="C542" i="2"/>
  <c r="R171" i="2"/>
  <c r="U171" i="2" s="1"/>
  <c r="V171" i="2" s="1"/>
  <c r="L171" i="2" s="1"/>
  <c r="M171" i="2" s="1"/>
  <c r="F171" i="2"/>
  <c r="H171" i="2" s="1"/>
  <c r="J172" i="2" l="1"/>
  <c r="E172" i="2"/>
  <c r="C543" i="2"/>
  <c r="D542" i="2"/>
  <c r="I172" i="2" l="1"/>
  <c r="T172" i="2"/>
  <c r="G172" i="2"/>
  <c r="D543" i="2"/>
  <c r="C544" i="2"/>
  <c r="Z172" i="2" l="1"/>
  <c r="Y172" i="2"/>
  <c r="X172" i="2"/>
  <c r="AB171" i="2"/>
  <c r="O172" i="2"/>
  <c r="P172" i="2" s="1"/>
  <c r="Q172" i="2" s="1"/>
  <c r="AA172" i="2"/>
  <c r="D544" i="2"/>
  <c r="C545" i="2"/>
  <c r="C546" i="2" l="1"/>
  <c r="D545" i="2"/>
  <c r="R172" i="2"/>
  <c r="U172" i="2" s="1"/>
  <c r="V172" i="2" s="1"/>
  <c r="L172" i="2" s="1"/>
  <c r="M172" i="2" s="1"/>
  <c r="F172" i="2"/>
  <c r="H172" i="2" s="1"/>
  <c r="J173" i="2" l="1"/>
  <c r="E173" i="2"/>
  <c r="D546" i="2"/>
  <c r="C547" i="2"/>
  <c r="I173" i="2" l="1"/>
  <c r="T173" i="2"/>
  <c r="C548" i="2"/>
  <c r="D547" i="2"/>
  <c r="G173" i="2"/>
  <c r="X173" i="2" l="1"/>
  <c r="Z173" i="2"/>
  <c r="Y173" i="2"/>
  <c r="AB172" i="2"/>
  <c r="O173" i="2"/>
  <c r="P173" i="2" s="1"/>
  <c r="Q173" i="2" s="1"/>
  <c r="C549" i="2"/>
  <c r="D548" i="2"/>
  <c r="AA173" i="2"/>
  <c r="D549" i="2" l="1"/>
  <c r="C550" i="2"/>
  <c r="R173" i="2"/>
  <c r="U173" i="2" s="1"/>
  <c r="V173" i="2" s="1"/>
  <c r="L173" i="2" s="1"/>
  <c r="M173" i="2" s="1"/>
  <c r="F173" i="2"/>
  <c r="H173" i="2" s="1"/>
  <c r="J174" i="2" l="1"/>
  <c r="E174" i="2"/>
  <c r="D550" i="2"/>
  <c r="C551" i="2"/>
  <c r="C552" i="2" l="1"/>
  <c r="D551" i="2"/>
  <c r="I174" i="2"/>
  <c r="T174" i="2"/>
  <c r="G174" i="2"/>
  <c r="Y174" i="2" l="1"/>
  <c r="X174" i="2"/>
  <c r="Z174" i="2"/>
  <c r="AB173" i="2"/>
  <c r="O174" i="2"/>
  <c r="P174" i="2" s="1"/>
  <c r="Q174" i="2" s="1"/>
  <c r="D552" i="2"/>
  <c r="C553" i="2"/>
  <c r="AA174" i="2"/>
  <c r="R174" i="2" l="1"/>
  <c r="U174" i="2" s="1"/>
  <c r="V174" i="2" s="1"/>
  <c r="L174" i="2" s="1"/>
  <c r="M174" i="2" s="1"/>
  <c r="F174" i="2"/>
  <c r="H174" i="2" s="1"/>
  <c r="D553" i="2"/>
  <c r="C554" i="2"/>
  <c r="J175" i="2" l="1"/>
  <c r="E175" i="2"/>
  <c r="C555" i="2"/>
  <c r="D554" i="2"/>
  <c r="I175" i="2" l="1"/>
  <c r="T175" i="2"/>
  <c r="G175" i="2"/>
  <c r="C556" i="2"/>
  <c r="D555" i="2"/>
  <c r="Z175" i="2" l="1"/>
  <c r="Y175" i="2"/>
  <c r="X175" i="2"/>
  <c r="AB174" i="2"/>
  <c r="O175" i="2"/>
  <c r="P175" i="2" s="1"/>
  <c r="Q175" i="2" s="1"/>
  <c r="D556" i="2"/>
  <c r="C557" i="2"/>
  <c r="AA175" i="2"/>
  <c r="R175" i="2" l="1"/>
  <c r="U175" i="2" s="1"/>
  <c r="V175" i="2" s="1"/>
  <c r="L175" i="2" s="1"/>
  <c r="M175" i="2" s="1"/>
  <c r="F175" i="2"/>
  <c r="H175" i="2" s="1"/>
  <c r="C558" i="2"/>
  <c r="D557" i="2"/>
  <c r="J176" i="2" l="1"/>
  <c r="E176" i="2"/>
  <c r="D558" i="2"/>
  <c r="C559" i="2"/>
  <c r="T176" i="2" l="1"/>
  <c r="I176" i="2"/>
  <c r="C560" i="2"/>
  <c r="D559" i="2"/>
  <c r="G176" i="2"/>
  <c r="Z176" i="2" l="1"/>
  <c r="Y176" i="2"/>
  <c r="X176" i="2"/>
  <c r="AB175" i="2"/>
  <c r="O176" i="2"/>
  <c r="P176" i="2" s="1"/>
  <c r="Q176" i="2" s="1"/>
  <c r="AA176" i="2"/>
  <c r="D560" i="2"/>
  <c r="C561" i="2"/>
  <c r="C562" i="2" l="1"/>
  <c r="D561" i="2"/>
  <c r="R176" i="2"/>
  <c r="U176" i="2" s="1"/>
  <c r="V176" i="2" s="1"/>
  <c r="L176" i="2" s="1"/>
  <c r="M176" i="2" s="1"/>
  <c r="F176" i="2"/>
  <c r="H176" i="2" s="1"/>
  <c r="E177" i="2" l="1"/>
  <c r="J177" i="2"/>
  <c r="C563" i="2"/>
  <c r="D562" i="2"/>
  <c r="G177" i="2" l="1"/>
  <c r="T177" i="2"/>
  <c r="I177" i="2"/>
  <c r="C564" i="2"/>
  <c r="D563" i="2"/>
  <c r="X177" i="2" l="1"/>
  <c r="Z177" i="2"/>
  <c r="Y177" i="2"/>
  <c r="AB176" i="2"/>
  <c r="O177" i="2"/>
  <c r="P177" i="2" s="1"/>
  <c r="Q177" i="2" s="1"/>
  <c r="D564" i="2"/>
  <c r="C565" i="2"/>
  <c r="AA177" i="2"/>
  <c r="C566" i="2" l="1"/>
  <c r="D565" i="2"/>
  <c r="R177" i="2"/>
  <c r="U177" i="2" s="1"/>
  <c r="V177" i="2" s="1"/>
  <c r="L177" i="2" s="1"/>
  <c r="M177" i="2" s="1"/>
  <c r="F177" i="2"/>
  <c r="H177" i="2" s="1"/>
  <c r="C567" i="2" l="1"/>
  <c r="D566" i="2"/>
  <c r="E178" i="2"/>
  <c r="J178" i="2"/>
  <c r="D567" i="2" l="1"/>
  <c r="C568" i="2"/>
  <c r="G178" i="2"/>
  <c r="T178" i="2"/>
  <c r="I178" i="2"/>
  <c r="Y178" i="2" l="1"/>
  <c r="X178" i="2"/>
  <c r="Z178" i="2"/>
  <c r="AB177" i="2"/>
  <c r="O178" i="2"/>
  <c r="P178" i="2" s="1"/>
  <c r="Q178" i="2" s="1"/>
  <c r="D568" i="2"/>
  <c r="C569" i="2"/>
  <c r="AA178" i="2"/>
  <c r="C570" i="2" l="1"/>
  <c r="D569" i="2"/>
  <c r="R178" i="2"/>
  <c r="U178" i="2" s="1"/>
  <c r="V178" i="2" s="1"/>
  <c r="L178" i="2" s="1"/>
  <c r="M178" i="2" s="1"/>
  <c r="F178" i="2"/>
  <c r="H178" i="2" s="1"/>
  <c r="D570" i="2" l="1"/>
  <c r="C571" i="2"/>
  <c r="J179" i="2"/>
  <c r="E179" i="2"/>
  <c r="G179" i="2" l="1"/>
  <c r="I179" i="2"/>
  <c r="T179" i="2"/>
  <c r="C572" i="2"/>
  <c r="D571" i="2"/>
  <c r="Z179" i="2" l="1"/>
  <c r="Y179" i="2"/>
  <c r="X179" i="2"/>
  <c r="AB178" i="2"/>
  <c r="O179" i="2"/>
  <c r="P179" i="2" s="1"/>
  <c r="Q179" i="2" s="1"/>
  <c r="AA179" i="2"/>
  <c r="C573" i="2"/>
  <c r="D572" i="2"/>
  <c r="D573" i="2" l="1"/>
  <c r="C574" i="2"/>
  <c r="R179" i="2"/>
  <c r="U179" i="2" s="1"/>
  <c r="V179" i="2" s="1"/>
  <c r="L179" i="2" s="1"/>
  <c r="M179" i="2" s="1"/>
  <c r="F179" i="2"/>
  <c r="H179" i="2" s="1"/>
  <c r="J180" i="2" l="1"/>
  <c r="E180" i="2"/>
  <c r="C575" i="2"/>
  <c r="D574" i="2"/>
  <c r="I180" i="2" l="1"/>
  <c r="T180" i="2"/>
  <c r="G180" i="2"/>
  <c r="C576" i="2"/>
  <c r="D575" i="2"/>
  <c r="Z180" i="2" l="1"/>
  <c r="Y180" i="2"/>
  <c r="X180" i="2"/>
  <c r="AB179" i="2"/>
  <c r="O180" i="2"/>
  <c r="P180" i="2" s="1"/>
  <c r="Q180" i="2" s="1"/>
  <c r="D576" i="2"/>
  <c r="C577" i="2"/>
  <c r="AA180" i="2"/>
  <c r="D577" i="2" l="1"/>
  <c r="C578" i="2"/>
  <c r="R180" i="2"/>
  <c r="U180" i="2" s="1"/>
  <c r="V180" i="2" s="1"/>
  <c r="L180" i="2" s="1"/>
  <c r="M180" i="2" s="1"/>
  <c r="F180" i="2"/>
  <c r="H180" i="2" s="1"/>
  <c r="J181" i="2" l="1"/>
  <c r="E181" i="2"/>
  <c r="C579" i="2"/>
  <c r="D578" i="2"/>
  <c r="T181" i="2" l="1"/>
  <c r="I181" i="2"/>
  <c r="D579" i="2"/>
  <c r="C580" i="2"/>
  <c r="G181" i="2"/>
  <c r="X181" i="2" l="1"/>
  <c r="Z181" i="2"/>
  <c r="Y181" i="2"/>
  <c r="AB180" i="2"/>
  <c r="O181" i="2"/>
  <c r="P181" i="2" s="1"/>
  <c r="Q181" i="2" s="1"/>
  <c r="AA181" i="2"/>
  <c r="C581" i="2"/>
  <c r="D580" i="2"/>
  <c r="R181" i="2" l="1"/>
  <c r="U181" i="2" s="1"/>
  <c r="V181" i="2" s="1"/>
  <c r="L181" i="2" s="1"/>
  <c r="M181" i="2" s="1"/>
  <c r="F181" i="2"/>
  <c r="H181" i="2" s="1"/>
  <c r="D581" i="2"/>
  <c r="C582" i="2"/>
  <c r="J182" i="2" l="1"/>
  <c r="E182" i="2"/>
  <c r="C583" i="2"/>
  <c r="D582" i="2"/>
  <c r="I182" i="2" l="1"/>
  <c r="T182" i="2"/>
  <c r="G182" i="2"/>
  <c r="D583" i="2"/>
  <c r="C584" i="2"/>
  <c r="Y182" i="2" l="1"/>
  <c r="X182" i="2"/>
  <c r="Z182" i="2"/>
  <c r="AB181" i="2"/>
  <c r="O182" i="2"/>
  <c r="P182" i="2" s="1"/>
  <c r="Q182" i="2" s="1"/>
  <c r="C585" i="2"/>
  <c r="D584" i="2"/>
  <c r="AA182" i="2"/>
  <c r="D585" i="2" l="1"/>
  <c r="C586" i="2"/>
  <c r="R182" i="2"/>
  <c r="U182" i="2" s="1"/>
  <c r="V182" i="2" s="1"/>
  <c r="L182" i="2" s="1"/>
  <c r="M182" i="2" s="1"/>
  <c r="F182" i="2"/>
  <c r="H182" i="2" s="1"/>
  <c r="J183" i="2" l="1"/>
  <c r="E183" i="2"/>
  <c r="D586" i="2"/>
  <c r="C587" i="2"/>
  <c r="D587" i="2" l="1"/>
  <c r="C588" i="2"/>
  <c r="I183" i="2"/>
  <c r="T183" i="2"/>
  <c r="G183" i="2"/>
  <c r="Z183" i="2" l="1"/>
  <c r="Y183" i="2"/>
  <c r="X183" i="2"/>
  <c r="AB182" i="2"/>
  <c r="O183" i="2"/>
  <c r="P183" i="2" s="1"/>
  <c r="Q183" i="2" s="1"/>
  <c r="AA183" i="2"/>
  <c r="D588" i="2"/>
  <c r="C589" i="2"/>
  <c r="D589" i="2" l="1"/>
  <c r="C590" i="2"/>
  <c r="R183" i="2"/>
  <c r="U183" i="2" s="1"/>
  <c r="V183" i="2" s="1"/>
  <c r="L183" i="2" s="1"/>
  <c r="M183" i="2" s="1"/>
  <c r="F183" i="2"/>
  <c r="H183" i="2" s="1"/>
  <c r="J184" i="2" l="1"/>
  <c r="E184" i="2"/>
  <c r="D590" i="2"/>
  <c r="C591" i="2"/>
  <c r="I184" i="2" l="1"/>
  <c r="T184" i="2"/>
  <c r="D591" i="2"/>
  <c r="C592" i="2"/>
  <c r="G184" i="2"/>
  <c r="Z184" i="2" l="1"/>
  <c r="Y184" i="2"/>
  <c r="X184" i="2"/>
  <c r="AB183" i="2"/>
  <c r="O184" i="2"/>
  <c r="P184" i="2" s="1"/>
  <c r="Q184" i="2" s="1"/>
  <c r="AA184" i="2"/>
  <c r="D592" i="2"/>
  <c r="C593" i="2"/>
  <c r="R184" i="2" l="1"/>
  <c r="U184" i="2" s="1"/>
  <c r="V184" i="2" s="1"/>
  <c r="L184" i="2" s="1"/>
  <c r="M184" i="2" s="1"/>
  <c r="F184" i="2"/>
  <c r="H184" i="2" s="1"/>
  <c r="C594" i="2"/>
  <c r="D593" i="2"/>
  <c r="E185" i="2" l="1"/>
  <c r="J185" i="2"/>
  <c r="C595" i="2"/>
  <c r="D594" i="2"/>
  <c r="G185" i="2" l="1"/>
  <c r="T185" i="2"/>
  <c r="I185" i="2"/>
  <c r="C596" i="2"/>
  <c r="D595" i="2"/>
  <c r="X185" i="2" l="1"/>
  <c r="Z185" i="2"/>
  <c r="Y185" i="2"/>
  <c r="AB184" i="2"/>
  <c r="O185" i="2"/>
  <c r="P185" i="2" s="1"/>
  <c r="Q185" i="2" s="1"/>
  <c r="D596" i="2"/>
  <c r="C597" i="2"/>
  <c r="AA185" i="2"/>
  <c r="R185" i="2" l="1"/>
  <c r="U185" i="2" s="1"/>
  <c r="V185" i="2" s="1"/>
  <c r="L185" i="2" s="1"/>
  <c r="M185" i="2" s="1"/>
  <c r="F185" i="2"/>
  <c r="H185" i="2" s="1"/>
  <c r="C598" i="2"/>
  <c r="D597" i="2"/>
  <c r="E186" i="2" l="1"/>
  <c r="J186" i="2"/>
  <c r="D598" i="2"/>
  <c r="C599" i="2"/>
  <c r="G186" i="2" l="1"/>
  <c r="D599" i="2"/>
  <c r="C600" i="2"/>
  <c r="I186" i="2"/>
  <c r="T186" i="2"/>
  <c r="Y186" i="2" l="1"/>
  <c r="X186" i="2"/>
  <c r="Z186" i="2"/>
  <c r="AB185" i="2"/>
  <c r="O186" i="2"/>
  <c r="P186" i="2" s="1"/>
  <c r="Q186" i="2" s="1"/>
  <c r="C601" i="2"/>
  <c r="D600" i="2"/>
  <c r="AA186" i="2"/>
  <c r="D601" i="2" l="1"/>
  <c r="C602" i="2"/>
  <c r="R186" i="2"/>
  <c r="U186" i="2" s="1"/>
  <c r="V186" i="2" s="1"/>
  <c r="L186" i="2" s="1"/>
  <c r="M186" i="2" s="1"/>
  <c r="F186" i="2"/>
  <c r="H186" i="2" s="1"/>
  <c r="E187" i="2" l="1"/>
  <c r="J187" i="2"/>
  <c r="D602" i="2"/>
  <c r="C603" i="2"/>
  <c r="G187" i="2" l="1"/>
  <c r="C604" i="2"/>
  <c r="D603" i="2"/>
  <c r="I187" i="2"/>
  <c r="T187" i="2"/>
  <c r="Z187" i="2" l="1"/>
  <c r="Y187" i="2"/>
  <c r="X187" i="2"/>
  <c r="AB186" i="2"/>
  <c r="O187" i="2"/>
  <c r="P187" i="2" s="1"/>
  <c r="Q187" i="2" s="1"/>
  <c r="AA187" i="2"/>
  <c r="D604" i="2"/>
  <c r="C605" i="2"/>
  <c r="R187" i="2" l="1"/>
  <c r="U187" i="2" s="1"/>
  <c r="V187" i="2" s="1"/>
  <c r="L187" i="2" s="1"/>
  <c r="M187" i="2" s="1"/>
  <c r="F187" i="2"/>
  <c r="H187" i="2" s="1"/>
  <c r="C606" i="2"/>
  <c r="D605" i="2"/>
  <c r="E188" i="2" l="1"/>
  <c r="J188" i="2"/>
  <c r="C607" i="2"/>
  <c r="D606" i="2"/>
  <c r="G188" i="2" l="1"/>
  <c r="T188" i="2"/>
  <c r="I188" i="2"/>
  <c r="D607" i="2"/>
  <c r="C608" i="2"/>
  <c r="Z188" i="2" l="1"/>
  <c r="Y188" i="2"/>
  <c r="X188" i="2"/>
  <c r="AB187" i="2"/>
  <c r="O188" i="2"/>
  <c r="P188" i="2" s="1"/>
  <c r="Q188" i="2" s="1"/>
  <c r="D608" i="2"/>
  <c r="C609" i="2"/>
  <c r="AA188" i="2"/>
  <c r="C610" i="2" l="1"/>
  <c r="D609" i="2"/>
  <c r="R188" i="2"/>
  <c r="U188" i="2" s="1"/>
  <c r="V188" i="2" s="1"/>
  <c r="L188" i="2" s="1"/>
  <c r="M188" i="2" s="1"/>
  <c r="F188" i="2"/>
  <c r="H188" i="2" s="1"/>
  <c r="E189" i="2" l="1"/>
  <c r="J189" i="2"/>
  <c r="C611" i="2"/>
  <c r="D610" i="2"/>
  <c r="G189" i="2" l="1"/>
  <c r="T189" i="2"/>
  <c r="I189" i="2"/>
  <c r="C612" i="2"/>
  <c r="D611" i="2"/>
  <c r="X189" i="2" l="1"/>
  <c r="Z189" i="2"/>
  <c r="Y189" i="2"/>
  <c r="AB188" i="2"/>
  <c r="O189" i="2"/>
  <c r="P189" i="2" s="1"/>
  <c r="Q189" i="2" s="1"/>
  <c r="D612" i="2"/>
  <c r="C613" i="2"/>
  <c r="AA189" i="2"/>
  <c r="R189" i="2" l="1"/>
  <c r="U189" i="2" s="1"/>
  <c r="V189" i="2" s="1"/>
  <c r="L189" i="2" s="1"/>
  <c r="M189" i="2" s="1"/>
  <c r="F189" i="2"/>
  <c r="H189" i="2" s="1"/>
  <c r="D613" i="2"/>
  <c r="C614" i="2"/>
  <c r="E190" i="2" l="1"/>
  <c r="J190" i="2"/>
  <c r="C615" i="2"/>
  <c r="D614" i="2"/>
  <c r="G190" i="2" l="1"/>
  <c r="I190" i="2"/>
  <c r="T190" i="2"/>
  <c r="C616" i="2"/>
  <c r="D615" i="2"/>
  <c r="Y190" i="2" l="1"/>
  <c r="X190" i="2"/>
  <c r="Z190" i="2"/>
  <c r="AB189" i="2"/>
  <c r="O190" i="2"/>
  <c r="P190" i="2" s="1"/>
  <c r="Q190" i="2" s="1"/>
  <c r="C617" i="2"/>
  <c r="D616" i="2"/>
  <c r="AA190" i="2"/>
  <c r="C618" i="2" l="1"/>
  <c r="D617" i="2"/>
  <c r="R190" i="2"/>
  <c r="U190" i="2" s="1"/>
  <c r="V190" i="2" s="1"/>
  <c r="L190" i="2" s="1"/>
  <c r="M190" i="2" s="1"/>
  <c r="F190" i="2"/>
  <c r="H190" i="2" s="1"/>
  <c r="E191" i="2" l="1"/>
  <c r="J191" i="2"/>
  <c r="C619" i="2"/>
  <c r="D618" i="2"/>
  <c r="G191" i="2" l="1"/>
  <c r="T191" i="2"/>
  <c r="I191" i="2"/>
  <c r="C620" i="2"/>
  <c r="D619" i="2"/>
  <c r="Z191" i="2" l="1"/>
  <c r="Y191" i="2"/>
  <c r="X191" i="2"/>
  <c r="AB190" i="2"/>
  <c r="O191" i="2"/>
  <c r="P191" i="2" s="1"/>
  <c r="Q191" i="2" s="1"/>
  <c r="C621" i="2"/>
  <c r="D620" i="2"/>
  <c r="AA191" i="2"/>
  <c r="D621" i="2" l="1"/>
  <c r="C622" i="2"/>
  <c r="R191" i="2"/>
  <c r="U191" i="2" s="1"/>
  <c r="V191" i="2" s="1"/>
  <c r="L191" i="2" s="1"/>
  <c r="M191" i="2" s="1"/>
  <c r="F191" i="2"/>
  <c r="H191" i="2" s="1"/>
  <c r="C623" i="2" l="1"/>
  <c r="D622" i="2"/>
  <c r="E192" i="2"/>
  <c r="J192" i="2"/>
  <c r="G192" i="2" l="1"/>
  <c r="T192" i="2"/>
  <c r="I192" i="2"/>
  <c r="C624" i="2"/>
  <c r="D623" i="2"/>
  <c r="Z192" i="2" l="1"/>
  <c r="Y192" i="2"/>
  <c r="X192" i="2"/>
  <c r="AB191" i="2"/>
  <c r="O192" i="2"/>
  <c r="P192" i="2" s="1"/>
  <c r="Q192" i="2" s="1"/>
  <c r="D624" i="2"/>
  <c r="C625" i="2"/>
  <c r="AA192" i="2"/>
  <c r="R192" i="2" l="1"/>
  <c r="U192" i="2" s="1"/>
  <c r="V192" i="2" s="1"/>
  <c r="L192" i="2" s="1"/>
  <c r="M192" i="2" s="1"/>
  <c r="F192" i="2"/>
  <c r="H192" i="2" s="1"/>
  <c r="C626" i="2"/>
  <c r="D625" i="2"/>
  <c r="E193" i="2" l="1"/>
  <c r="J193" i="2"/>
  <c r="D626" i="2"/>
  <c r="C627" i="2"/>
  <c r="G193" i="2" l="1"/>
  <c r="C628" i="2"/>
  <c r="D627" i="2"/>
  <c r="T193" i="2"/>
  <c r="I193" i="2"/>
  <c r="X193" i="2" l="1"/>
  <c r="Z193" i="2"/>
  <c r="Y193" i="2"/>
  <c r="AB192" i="2"/>
  <c r="O193" i="2"/>
  <c r="P193" i="2" s="1"/>
  <c r="Q193" i="2" s="1"/>
  <c r="AA193" i="2"/>
  <c r="D628" i="2"/>
  <c r="C629" i="2"/>
  <c r="R193" i="2" l="1"/>
  <c r="U193" i="2" s="1"/>
  <c r="V193" i="2" s="1"/>
  <c r="L193" i="2" s="1"/>
  <c r="M193" i="2" s="1"/>
  <c r="F193" i="2"/>
  <c r="H193" i="2" s="1"/>
  <c r="C630" i="2"/>
  <c r="D629" i="2"/>
  <c r="E194" i="2" l="1"/>
  <c r="J194" i="2"/>
  <c r="D630" i="2"/>
  <c r="C631" i="2"/>
  <c r="G194" i="2" l="1"/>
  <c r="D631" i="2"/>
  <c r="C632" i="2"/>
  <c r="I194" i="2"/>
  <c r="T194" i="2"/>
  <c r="Y194" i="2" l="1"/>
  <c r="X194" i="2"/>
  <c r="Z194" i="2"/>
  <c r="AB193" i="2"/>
  <c r="O194" i="2"/>
  <c r="P194" i="2" s="1"/>
  <c r="Q194" i="2" s="1"/>
  <c r="C633" i="2"/>
  <c r="D632" i="2"/>
  <c r="AA194" i="2"/>
  <c r="D633" i="2" l="1"/>
  <c r="C634" i="2"/>
  <c r="R194" i="2"/>
  <c r="U194" i="2" s="1"/>
  <c r="V194" i="2" s="1"/>
  <c r="L194" i="2" s="1"/>
  <c r="M194" i="2" s="1"/>
  <c r="F194" i="2"/>
  <c r="H194" i="2" s="1"/>
  <c r="E195" i="2" l="1"/>
  <c r="J195" i="2"/>
  <c r="C635" i="2"/>
  <c r="D634" i="2"/>
  <c r="G195" i="2" l="1"/>
  <c r="T195" i="2"/>
  <c r="I195" i="2"/>
  <c r="D635" i="2"/>
  <c r="C636" i="2"/>
  <c r="Z195" i="2" l="1"/>
  <c r="Y195" i="2"/>
  <c r="X195" i="2"/>
  <c r="AB194" i="2"/>
  <c r="O195" i="2"/>
  <c r="P195" i="2" s="1"/>
  <c r="Q195" i="2" s="1"/>
  <c r="D636" i="2"/>
  <c r="C637" i="2"/>
  <c r="AA195" i="2"/>
  <c r="D637" i="2" l="1"/>
  <c r="C638" i="2"/>
  <c r="R195" i="2"/>
  <c r="U195" i="2" s="1"/>
  <c r="V195" i="2" s="1"/>
  <c r="L195" i="2" s="1"/>
  <c r="M195" i="2" s="1"/>
  <c r="F195" i="2"/>
  <c r="H195" i="2" s="1"/>
  <c r="J196" i="2" l="1"/>
  <c r="E196" i="2"/>
  <c r="D638" i="2"/>
  <c r="C639" i="2"/>
  <c r="I196" i="2" l="1"/>
  <c r="T196" i="2"/>
  <c r="C640" i="2"/>
  <c r="D639" i="2"/>
  <c r="G196" i="2"/>
  <c r="Z196" i="2" l="1"/>
  <c r="Y196" i="2"/>
  <c r="X196" i="2"/>
  <c r="AB195" i="2"/>
  <c r="O196" i="2"/>
  <c r="P196" i="2" s="1"/>
  <c r="Q196" i="2" s="1"/>
  <c r="AA196" i="2"/>
  <c r="D640" i="2"/>
  <c r="C641" i="2"/>
  <c r="C642" i="2" l="1"/>
  <c r="D641" i="2"/>
  <c r="R196" i="2"/>
  <c r="U196" i="2" s="1"/>
  <c r="V196" i="2" s="1"/>
  <c r="L196" i="2" s="1"/>
  <c r="M196" i="2" s="1"/>
  <c r="F196" i="2"/>
  <c r="H196" i="2" s="1"/>
  <c r="C643" i="2" l="1"/>
  <c r="D642" i="2"/>
  <c r="E197" i="2"/>
  <c r="J197" i="2"/>
  <c r="T197" i="2" l="1"/>
  <c r="I197" i="2"/>
  <c r="C644" i="2"/>
  <c r="D643" i="2"/>
  <c r="G197" i="2"/>
  <c r="X197" i="2" l="1"/>
  <c r="Z197" i="2"/>
  <c r="Y197" i="2"/>
  <c r="AB196" i="2"/>
  <c r="O197" i="2"/>
  <c r="P197" i="2" s="1"/>
  <c r="Q197" i="2" s="1"/>
  <c r="AA197" i="2"/>
  <c r="C645" i="2"/>
  <c r="D644" i="2"/>
  <c r="C646" i="2" l="1"/>
  <c r="D645" i="2"/>
  <c r="R197" i="2"/>
  <c r="U197" i="2" s="1"/>
  <c r="V197" i="2" s="1"/>
  <c r="L197" i="2" s="1"/>
  <c r="M197" i="2" s="1"/>
  <c r="F197" i="2"/>
  <c r="H197" i="2" s="1"/>
  <c r="E198" i="2" l="1"/>
  <c r="J198" i="2"/>
  <c r="C647" i="2"/>
  <c r="D646" i="2"/>
  <c r="G198" i="2" l="1"/>
  <c r="I198" i="2"/>
  <c r="T198" i="2"/>
  <c r="D647" i="2"/>
  <c r="C648" i="2"/>
  <c r="D648" i="2" s="1"/>
  <c r="Y198" i="2" l="1"/>
  <c r="X198" i="2"/>
  <c r="Z198" i="2"/>
  <c r="AB197" i="2"/>
  <c r="O198" i="2"/>
  <c r="P198" i="2" s="1"/>
  <c r="Q198" i="2" s="1"/>
  <c r="AA198" i="2"/>
  <c r="R198" i="2" l="1"/>
  <c r="U198" i="2" s="1"/>
  <c r="V198" i="2" s="1"/>
  <c r="L198" i="2" s="1"/>
  <c r="M198" i="2" s="1"/>
  <c r="F198" i="2"/>
  <c r="H198" i="2" s="1"/>
  <c r="E199" i="2" l="1"/>
  <c r="J199" i="2"/>
  <c r="G199" i="2" l="1"/>
  <c r="T199" i="2"/>
  <c r="I199" i="2"/>
  <c r="Z199" i="2" l="1"/>
  <c r="Y199" i="2"/>
  <c r="X199" i="2"/>
  <c r="AB198" i="2"/>
  <c r="O199" i="2"/>
  <c r="P199" i="2" s="1"/>
  <c r="Q199" i="2" s="1"/>
  <c r="AA199" i="2"/>
  <c r="R199" i="2" l="1"/>
  <c r="U199" i="2" s="1"/>
  <c r="V199" i="2" s="1"/>
  <c r="L199" i="2" s="1"/>
  <c r="M199" i="2" s="1"/>
  <c r="F199" i="2"/>
  <c r="H199" i="2" s="1"/>
  <c r="E200" i="2" l="1"/>
  <c r="J200" i="2"/>
  <c r="G200" i="2" l="1"/>
  <c r="T200" i="2"/>
  <c r="I200" i="2"/>
  <c r="Z200" i="2" l="1"/>
  <c r="Y200" i="2"/>
  <c r="X200" i="2"/>
  <c r="AB199" i="2"/>
  <c r="O200" i="2"/>
  <c r="P200" i="2" s="1"/>
  <c r="Q200" i="2" s="1"/>
  <c r="AA200" i="2"/>
  <c r="R200" i="2" l="1"/>
  <c r="U200" i="2" s="1"/>
  <c r="V200" i="2" s="1"/>
  <c r="L200" i="2" s="1"/>
  <c r="M200" i="2" s="1"/>
  <c r="F200" i="2"/>
  <c r="H200" i="2" s="1"/>
  <c r="E201" i="2" l="1"/>
  <c r="J201" i="2"/>
  <c r="G201" i="2" l="1"/>
  <c r="T201" i="2"/>
  <c r="I201" i="2"/>
  <c r="X201" i="2" l="1"/>
  <c r="Z201" i="2"/>
  <c r="Y201" i="2"/>
  <c r="AB200" i="2"/>
  <c r="O201" i="2"/>
  <c r="P201" i="2" s="1"/>
  <c r="Q201" i="2" s="1"/>
  <c r="AA201" i="2"/>
  <c r="R201" i="2" l="1"/>
  <c r="U201" i="2" s="1"/>
  <c r="V201" i="2" s="1"/>
  <c r="L201" i="2" s="1"/>
  <c r="M201" i="2" s="1"/>
  <c r="F201" i="2"/>
  <c r="H201" i="2" s="1"/>
  <c r="J202" i="2" l="1"/>
  <c r="E202" i="2"/>
  <c r="I202" i="2" l="1"/>
  <c r="T202" i="2"/>
  <c r="G202" i="2"/>
  <c r="Y202" i="2" l="1"/>
  <c r="X202" i="2"/>
  <c r="Z202" i="2"/>
  <c r="AB201" i="2"/>
  <c r="O202" i="2"/>
  <c r="P202" i="2" s="1"/>
  <c r="Q202" i="2" s="1"/>
  <c r="AA202" i="2"/>
  <c r="R202" i="2" l="1"/>
  <c r="U202" i="2" s="1"/>
  <c r="V202" i="2" s="1"/>
  <c r="L202" i="2" s="1"/>
  <c r="M202" i="2" s="1"/>
  <c r="F202" i="2"/>
  <c r="H202" i="2" s="1"/>
  <c r="J203" i="2" l="1"/>
  <c r="E203" i="2"/>
  <c r="T203" i="2" l="1"/>
  <c r="I203" i="2"/>
  <c r="G203" i="2"/>
  <c r="Z203" i="2" l="1"/>
  <c r="Y203" i="2"/>
  <c r="X203" i="2"/>
  <c r="AB202" i="2"/>
  <c r="O203" i="2"/>
  <c r="P203" i="2" s="1"/>
  <c r="Q203" i="2" s="1"/>
  <c r="AA203" i="2"/>
  <c r="R203" i="2" l="1"/>
  <c r="U203" i="2" s="1"/>
  <c r="V203" i="2" s="1"/>
  <c r="L203" i="2" s="1"/>
  <c r="M203" i="2" s="1"/>
  <c r="F203" i="2"/>
  <c r="H203" i="2" s="1"/>
  <c r="E204" i="2" l="1"/>
  <c r="J204" i="2"/>
  <c r="G204" i="2" l="1"/>
  <c r="I204" i="2"/>
  <c r="T204" i="2"/>
  <c r="Z204" i="2" l="1"/>
  <c r="Y204" i="2"/>
  <c r="X204" i="2"/>
  <c r="AB203" i="2"/>
  <c r="O204" i="2"/>
  <c r="P204" i="2" s="1"/>
  <c r="Q204" i="2" s="1"/>
  <c r="AA204" i="2"/>
  <c r="R204" i="2" l="1"/>
  <c r="U204" i="2" s="1"/>
  <c r="V204" i="2" s="1"/>
  <c r="L204" i="2" s="1"/>
  <c r="M204" i="2" s="1"/>
  <c r="F204" i="2"/>
  <c r="H204" i="2" s="1"/>
  <c r="J205" i="2" l="1"/>
  <c r="E205" i="2"/>
  <c r="T205" i="2" l="1"/>
  <c r="I205" i="2"/>
  <c r="G205" i="2"/>
  <c r="X205" i="2" l="1"/>
  <c r="Z205" i="2"/>
  <c r="Y205" i="2"/>
  <c r="AB204" i="2"/>
  <c r="O205" i="2"/>
  <c r="P205" i="2" s="1"/>
  <c r="Q205" i="2" s="1"/>
  <c r="AA205" i="2"/>
  <c r="R205" i="2" l="1"/>
  <c r="U205" i="2" s="1"/>
  <c r="V205" i="2" s="1"/>
  <c r="L205" i="2" s="1"/>
  <c r="M205" i="2" s="1"/>
  <c r="F205" i="2"/>
  <c r="H205" i="2" s="1"/>
  <c r="E206" i="2" l="1"/>
  <c r="J206" i="2"/>
  <c r="G206" i="2" l="1"/>
  <c r="T206" i="2"/>
  <c r="I206" i="2"/>
  <c r="Y206" i="2" l="1"/>
  <c r="X206" i="2"/>
  <c r="Z206" i="2"/>
  <c r="AB205" i="2"/>
  <c r="O206" i="2"/>
  <c r="P206" i="2" s="1"/>
  <c r="Q206" i="2" s="1"/>
  <c r="AA206" i="2"/>
  <c r="R206" i="2" l="1"/>
  <c r="U206" i="2" s="1"/>
  <c r="V206" i="2" s="1"/>
  <c r="L206" i="2" s="1"/>
  <c r="M206" i="2" s="1"/>
  <c r="F206" i="2"/>
  <c r="H206" i="2" s="1"/>
  <c r="J207" i="2" l="1"/>
  <c r="E207" i="2"/>
  <c r="T207" i="2" l="1"/>
  <c r="I207" i="2"/>
  <c r="G207" i="2"/>
  <c r="Z207" i="2" l="1"/>
  <c r="Y207" i="2"/>
  <c r="X207" i="2"/>
  <c r="AB206" i="2"/>
  <c r="O207" i="2"/>
  <c r="P207" i="2" s="1"/>
  <c r="Q207" i="2" s="1"/>
  <c r="AA207" i="2"/>
  <c r="R207" i="2" l="1"/>
  <c r="U207" i="2" s="1"/>
  <c r="V207" i="2" s="1"/>
  <c r="L207" i="2" s="1"/>
  <c r="M207" i="2" s="1"/>
  <c r="F207" i="2"/>
  <c r="H207" i="2" s="1"/>
  <c r="E208" i="2" l="1"/>
  <c r="J208" i="2"/>
  <c r="G208" i="2" l="1"/>
  <c r="T208" i="2"/>
  <c r="I208" i="2"/>
  <c r="Z208" i="2" l="1"/>
  <c r="Y208" i="2"/>
  <c r="X208" i="2"/>
  <c r="AB207" i="2"/>
  <c r="O208" i="2"/>
  <c r="P208" i="2" s="1"/>
  <c r="Q208" i="2" s="1"/>
  <c r="AA208" i="2"/>
  <c r="R208" i="2" l="1"/>
  <c r="U208" i="2" s="1"/>
  <c r="V208" i="2" s="1"/>
  <c r="L208" i="2" s="1"/>
  <c r="M208" i="2" s="1"/>
  <c r="F208" i="2"/>
  <c r="H208" i="2" s="1"/>
  <c r="J209" i="2" l="1"/>
  <c r="E209" i="2"/>
  <c r="I209" i="2" l="1"/>
  <c r="T209" i="2"/>
  <c r="G209" i="2"/>
  <c r="X209" i="2" l="1"/>
  <c r="Z209" i="2"/>
  <c r="Y209" i="2"/>
  <c r="AB208" i="2"/>
  <c r="O209" i="2"/>
  <c r="P209" i="2" s="1"/>
  <c r="Q209" i="2" s="1"/>
  <c r="AA209" i="2"/>
  <c r="R209" i="2" l="1"/>
  <c r="U209" i="2" s="1"/>
  <c r="V209" i="2" s="1"/>
  <c r="L209" i="2" s="1"/>
  <c r="M209" i="2" s="1"/>
  <c r="F209" i="2"/>
  <c r="H209" i="2" s="1"/>
  <c r="J210" i="2" l="1"/>
  <c r="E210" i="2"/>
  <c r="T210" i="2" l="1"/>
  <c r="I210" i="2"/>
  <c r="G210" i="2"/>
  <c r="Y210" i="2" l="1"/>
  <c r="X210" i="2"/>
  <c r="Z210" i="2"/>
  <c r="AB209" i="2"/>
  <c r="O210" i="2"/>
  <c r="P210" i="2" s="1"/>
  <c r="Q210" i="2" s="1"/>
  <c r="AA210" i="2"/>
  <c r="R210" i="2" l="1"/>
  <c r="U210" i="2" s="1"/>
  <c r="V210" i="2" s="1"/>
  <c r="L210" i="2" s="1"/>
  <c r="M210" i="2" s="1"/>
  <c r="F210" i="2"/>
  <c r="H210" i="2" s="1"/>
  <c r="J211" i="2" l="1"/>
  <c r="E211" i="2"/>
  <c r="I211" i="2" l="1"/>
  <c r="T211" i="2"/>
  <c r="G211" i="2"/>
  <c r="Z211" i="2" l="1"/>
  <c r="Y211" i="2"/>
  <c r="X211" i="2"/>
  <c r="AB210" i="2"/>
  <c r="O211" i="2"/>
  <c r="P211" i="2" s="1"/>
  <c r="Q211" i="2" s="1"/>
  <c r="AA211" i="2"/>
  <c r="R211" i="2" l="1"/>
  <c r="U211" i="2" s="1"/>
  <c r="V211" i="2" s="1"/>
  <c r="L211" i="2" s="1"/>
  <c r="M211" i="2" s="1"/>
  <c r="F211" i="2"/>
  <c r="H211" i="2" s="1"/>
  <c r="E212" i="2" l="1"/>
  <c r="J212" i="2"/>
  <c r="G212" i="2" l="1"/>
  <c r="T212" i="2"/>
  <c r="I212" i="2"/>
  <c r="Z212" i="2" l="1"/>
  <c r="Y212" i="2"/>
  <c r="X212" i="2"/>
  <c r="AB211" i="2"/>
  <c r="O212" i="2"/>
  <c r="P212" i="2" s="1"/>
  <c r="Q212" i="2" s="1"/>
  <c r="AA212" i="2"/>
  <c r="R212" i="2" l="1"/>
  <c r="U212" i="2" s="1"/>
  <c r="V212" i="2" s="1"/>
  <c r="L212" i="2" s="1"/>
  <c r="M212" i="2" s="1"/>
  <c r="F212" i="2"/>
  <c r="H212" i="2" s="1"/>
  <c r="E213" i="2" l="1"/>
  <c r="J213" i="2"/>
  <c r="G213" i="2" l="1"/>
  <c r="T213" i="2"/>
  <c r="I213" i="2"/>
  <c r="X213" i="2" l="1"/>
  <c r="Z213" i="2"/>
  <c r="Y213" i="2"/>
  <c r="AB212" i="2"/>
  <c r="O213" i="2"/>
  <c r="P213" i="2" s="1"/>
  <c r="Q213" i="2" s="1"/>
  <c r="AA213" i="2"/>
  <c r="R213" i="2" l="1"/>
  <c r="U213" i="2" s="1"/>
  <c r="V213" i="2" s="1"/>
  <c r="L213" i="2" s="1"/>
  <c r="M213" i="2" s="1"/>
  <c r="F213" i="2"/>
  <c r="H213" i="2" s="1"/>
  <c r="E214" i="2" l="1"/>
  <c r="J214" i="2"/>
  <c r="G214" i="2" l="1"/>
  <c r="I214" i="2"/>
  <c r="T214" i="2"/>
  <c r="Y214" i="2" l="1"/>
  <c r="X214" i="2"/>
  <c r="Z214" i="2"/>
  <c r="AB213" i="2"/>
  <c r="O214" i="2"/>
  <c r="P214" i="2" s="1"/>
  <c r="Q214" i="2" s="1"/>
  <c r="AA214" i="2"/>
  <c r="R214" i="2" l="1"/>
  <c r="U214" i="2" s="1"/>
  <c r="V214" i="2" s="1"/>
  <c r="L214" i="2" s="1"/>
  <c r="M214" i="2" s="1"/>
  <c r="F214" i="2"/>
  <c r="H214" i="2" s="1"/>
  <c r="E215" i="2" l="1"/>
  <c r="J215" i="2"/>
  <c r="G215" i="2" l="1"/>
  <c r="T215" i="2"/>
  <c r="I215" i="2"/>
  <c r="Z215" i="2" l="1"/>
  <c r="Y215" i="2"/>
  <c r="X215" i="2"/>
  <c r="AB214" i="2"/>
  <c r="O215" i="2"/>
  <c r="P215" i="2" s="1"/>
  <c r="Q215" i="2" s="1"/>
  <c r="AA215" i="2"/>
  <c r="R215" i="2" l="1"/>
  <c r="U215" i="2" s="1"/>
  <c r="V215" i="2" s="1"/>
  <c r="L215" i="2" s="1"/>
  <c r="M215" i="2" s="1"/>
  <c r="F215" i="2"/>
  <c r="H215" i="2" s="1"/>
  <c r="J216" i="2" l="1"/>
  <c r="E216" i="2"/>
  <c r="T216" i="2" l="1"/>
  <c r="I216" i="2"/>
  <c r="G216" i="2"/>
  <c r="Z216" i="2" l="1"/>
  <c r="Y216" i="2"/>
  <c r="X216" i="2"/>
  <c r="AB215" i="2"/>
  <c r="O216" i="2"/>
  <c r="P216" i="2" s="1"/>
  <c r="Q216" i="2" s="1"/>
  <c r="AA216" i="2"/>
  <c r="R216" i="2" l="1"/>
  <c r="U216" i="2" s="1"/>
  <c r="V216" i="2" s="1"/>
  <c r="L216" i="2" s="1"/>
  <c r="M216" i="2" s="1"/>
  <c r="F216" i="2"/>
  <c r="H216" i="2" s="1"/>
  <c r="J217" i="2" l="1"/>
  <c r="E217" i="2"/>
  <c r="I217" i="2" l="1"/>
  <c r="T217" i="2"/>
  <c r="G217" i="2"/>
  <c r="X217" i="2" l="1"/>
  <c r="Z217" i="2"/>
  <c r="Y217" i="2"/>
  <c r="AB216" i="2"/>
  <c r="O217" i="2"/>
  <c r="P217" i="2" s="1"/>
  <c r="Q217" i="2" s="1"/>
  <c r="AA217" i="2"/>
  <c r="R217" i="2" l="1"/>
  <c r="U217" i="2" s="1"/>
  <c r="V217" i="2" s="1"/>
  <c r="L217" i="2" s="1"/>
  <c r="M217" i="2" s="1"/>
  <c r="F217" i="2"/>
  <c r="H217" i="2" s="1"/>
  <c r="E218" i="2" l="1"/>
  <c r="J218" i="2"/>
  <c r="G218" i="2" l="1"/>
  <c r="T218" i="2"/>
  <c r="I218" i="2"/>
  <c r="Y218" i="2" l="1"/>
  <c r="X218" i="2"/>
  <c r="Z218" i="2"/>
  <c r="AB217" i="2"/>
  <c r="O218" i="2"/>
  <c r="P218" i="2" s="1"/>
  <c r="Q218" i="2" s="1"/>
  <c r="AA218" i="2"/>
  <c r="R218" i="2" l="1"/>
  <c r="U218" i="2" s="1"/>
  <c r="V218" i="2" s="1"/>
  <c r="L218" i="2" s="1"/>
  <c r="M218" i="2" s="1"/>
  <c r="F218" i="2"/>
  <c r="H218" i="2" s="1"/>
  <c r="J219" i="2" l="1"/>
  <c r="E219" i="2"/>
  <c r="T219" i="2" l="1"/>
  <c r="I219" i="2"/>
  <c r="G219" i="2"/>
  <c r="Z219" i="2" l="1"/>
  <c r="Y219" i="2"/>
  <c r="X219" i="2"/>
  <c r="AB218" i="2"/>
  <c r="O219" i="2"/>
  <c r="P219" i="2" s="1"/>
  <c r="Q219" i="2" s="1"/>
  <c r="AA219" i="2"/>
  <c r="R219" i="2" l="1"/>
  <c r="U219" i="2" s="1"/>
  <c r="V219" i="2" s="1"/>
  <c r="L219" i="2" s="1"/>
  <c r="M219" i="2" s="1"/>
  <c r="F219" i="2"/>
  <c r="H219" i="2" s="1"/>
  <c r="J220" i="2" l="1"/>
  <c r="E220" i="2"/>
  <c r="I220" i="2" l="1"/>
  <c r="T220" i="2"/>
  <c r="G220" i="2"/>
  <c r="Z220" i="2" l="1"/>
  <c r="Y220" i="2"/>
  <c r="X220" i="2"/>
  <c r="AB219" i="2"/>
  <c r="O220" i="2"/>
  <c r="P220" i="2" s="1"/>
  <c r="Q220" i="2" s="1"/>
  <c r="AA220" i="2"/>
  <c r="R220" i="2" l="1"/>
  <c r="U220" i="2" s="1"/>
  <c r="V220" i="2" s="1"/>
  <c r="L220" i="2" s="1"/>
  <c r="M220" i="2" s="1"/>
  <c r="F220" i="2"/>
  <c r="H220" i="2" s="1"/>
  <c r="E221" i="2" l="1"/>
  <c r="J221" i="2"/>
  <c r="G221" i="2" l="1"/>
  <c r="T221" i="2"/>
  <c r="I221" i="2"/>
  <c r="X221" i="2" l="1"/>
  <c r="Z221" i="2"/>
  <c r="Y221" i="2"/>
  <c r="AB220" i="2"/>
  <c r="O221" i="2"/>
  <c r="P221" i="2" s="1"/>
  <c r="Q221" i="2" s="1"/>
  <c r="AA221" i="2"/>
  <c r="R221" i="2" l="1"/>
  <c r="U221" i="2" s="1"/>
  <c r="V221" i="2" s="1"/>
  <c r="L221" i="2" s="1"/>
  <c r="M221" i="2" s="1"/>
  <c r="F221" i="2"/>
  <c r="H221" i="2" s="1"/>
  <c r="J222" i="2" l="1"/>
  <c r="E222" i="2"/>
  <c r="T222" i="2" l="1"/>
  <c r="I222" i="2"/>
  <c r="G222" i="2"/>
  <c r="Y222" i="2" l="1"/>
  <c r="X222" i="2"/>
  <c r="Z222" i="2"/>
  <c r="AB221" i="2"/>
  <c r="O222" i="2"/>
  <c r="P222" i="2" s="1"/>
  <c r="Q222" i="2" s="1"/>
  <c r="AA222" i="2"/>
  <c r="R222" i="2" l="1"/>
  <c r="U222" i="2" s="1"/>
  <c r="V222" i="2" s="1"/>
  <c r="L222" i="2" s="1"/>
  <c r="M222" i="2" s="1"/>
  <c r="F222" i="2"/>
  <c r="H222" i="2" s="1"/>
  <c r="E223" i="2" l="1"/>
  <c r="J223" i="2"/>
  <c r="G223" i="2" l="1"/>
  <c r="T223" i="2"/>
  <c r="I223" i="2"/>
  <c r="Z223" i="2" l="1"/>
  <c r="Y223" i="2"/>
  <c r="X223" i="2"/>
  <c r="AB222" i="2"/>
  <c r="O223" i="2"/>
  <c r="P223" i="2" s="1"/>
  <c r="Q223" i="2" s="1"/>
  <c r="AA223" i="2"/>
  <c r="R223" i="2" l="1"/>
  <c r="U223" i="2" s="1"/>
  <c r="V223" i="2" s="1"/>
  <c r="L223" i="2" s="1"/>
  <c r="M223" i="2" s="1"/>
  <c r="F223" i="2"/>
  <c r="H223" i="2" s="1"/>
  <c r="J224" i="2" l="1"/>
  <c r="E224" i="2"/>
  <c r="T224" i="2" l="1"/>
  <c r="I224" i="2"/>
  <c r="G224" i="2"/>
  <c r="Z224" i="2" l="1"/>
  <c r="Y224" i="2"/>
  <c r="X224" i="2"/>
  <c r="AB223" i="2"/>
  <c r="O224" i="2"/>
  <c r="P224" i="2" s="1"/>
  <c r="Q224" i="2" s="1"/>
  <c r="AA224" i="2"/>
  <c r="R224" i="2" l="1"/>
  <c r="U224" i="2" s="1"/>
  <c r="V224" i="2" s="1"/>
  <c r="L224" i="2" s="1"/>
  <c r="M224" i="2" s="1"/>
  <c r="F224" i="2"/>
  <c r="H224" i="2" s="1"/>
  <c r="E225" i="2" l="1"/>
  <c r="J225" i="2"/>
  <c r="G225" i="2" l="1"/>
  <c r="T225" i="2"/>
  <c r="I225" i="2"/>
  <c r="X225" i="2" l="1"/>
  <c r="Z225" i="2"/>
  <c r="Y225" i="2"/>
  <c r="AB224" i="2"/>
  <c r="O225" i="2"/>
  <c r="P225" i="2" s="1"/>
  <c r="Q225" i="2" s="1"/>
  <c r="AA225" i="2"/>
  <c r="R225" i="2" l="1"/>
  <c r="U225" i="2" s="1"/>
  <c r="V225" i="2" s="1"/>
  <c r="L225" i="2" s="1"/>
  <c r="M225" i="2" s="1"/>
  <c r="F225" i="2"/>
  <c r="H225" i="2" s="1"/>
  <c r="E226" i="2" l="1"/>
  <c r="J226" i="2"/>
  <c r="G226" i="2" l="1"/>
  <c r="I226" i="2"/>
  <c r="T226" i="2"/>
  <c r="Y226" i="2" l="1"/>
  <c r="X226" i="2"/>
  <c r="Z226" i="2"/>
  <c r="AB225" i="2"/>
  <c r="O226" i="2"/>
  <c r="P226" i="2" s="1"/>
  <c r="Q226" i="2" s="1"/>
  <c r="AA226" i="2"/>
  <c r="R226" i="2" l="1"/>
  <c r="U226" i="2" s="1"/>
  <c r="V226" i="2" s="1"/>
  <c r="L226" i="2" s="1"/>
  <c r="M226" i="2" s="1"/>
  <c r="F226" i="2"/>
  <c r="H226" i="2" s="1"/>
  <c r="J227" i="2" l="1"/>
  <c r="E227" i="2"/>
  <c r="T227" i="2" l="1"/>
  <c r="I227" i="2"/>
  <c r="G227" i="2"/>
  <c r="Z227" i="2" l="1"/>
  <c r="Y227" i="2"/>
  <c r="X227" i="2"/>
  <c r="AB226" i="2"/>
  <c r="O227" i="2"/>
  <c r="P227" i="2" s="1"/>
  <c r="Q227" i="2" s="1"/>
  <c r="AA227" i="2"/>
  <c r="R227" i="2" l="1"/>
  <c r="U227" i="2" s="1"/>
  <c r="V227" i="2" s="1"/>
  <c r="L227" i="2" s="1"/>
  <c r="M227" i="2" s="1"/>
  <c r="F227" i="2"/>
  <c r="H227" i="2" s="1"/>
  <c r="E228" i="2" l="1"/>
  <c r="J228" i="2"/>
  <c r="G228" i="2" l="1"/>
  <c r="T228" i="2"/>
  <c r="I228" i="2"/>
  <c r="Z228" i="2" l="1"/>
  <c r="Y228" i="2"/>
  <c r="X228" i="2"/>
  <c r="AB227" i="2"/>
  <c r="O228" i="2"/>
  <c r="P228" i="2" s="1"/>
  <c r="Q228" i="2" s="1"/>
  <c r="AA228" i="2"/>
  <c r="R228" i="2" l="1"/>
  <c r="U228" i="2" s="1"/>
  <c r="V228" i="2" s="1"/>
  <c r="L228" i="2" s="1"/>
  <c r="M228" i="2" s="1"/>
  <c r="F228" i="2"/>
  <c r="H228" i="2" s="1"/>
  <c r="E229" i="2" l="1"/>
  <c r="J229" i="2"/>
  <c r="G229" i="2" l="1"/>
  <c r="I229" i="2"/>
  <c r="T229" i="2"/>
  <c r="X229" i="2" l="1"/>
  <c r="Z229" i="2"/>
  <c r="Y229" i="2"/>
  <c r="AB228" i="2"/>
  <c r="O229" i="2"/>
  <c r="P229" i="2" s="1"/>
  <c r="Q229" i="2" s="1"/>
  <c r="AA229" i="2"/>
  <c r="R229" i="2" l="1"/>
  <c r="U229" i="2" s="1"/>
  <c r="V229" i="2" s="1"/>
  <c r="L229" i="2" s="1"/>
  <c r="M229" i="2" s="1"/>
  <c r="F229" i="2"/>
  <c r="H229" i="2" s="1"/>
  <c r="E230" i="2" l="1"/>
  <c r="J230" i="2"/>
  <c r="G230" i="2" l="1"/>
  <c r="T230" i="2"/>
  <c r="I230" i="2"/>
  <c r="Y230" i="2" l="1"/>
  <c r="X230" i="2"/>
  <c r="Z230" i="2"/>
  <c r="AB229" i="2"/>
  <c r="O230" i="2"/>
  <c r="P230" i="2" s="1"/>
  <c r="Q230" i="2" s="1"/>
  <c r="AA230" i="2"/>
  <c r="R230" i="2" l="1"/>
  <c r="U230" i="2" s="1"/>
  <c r="V230" i="2" s="1"/>
  <c r="L230" i="2" s="1"/>
  <c r="M230" i="2" s="1"/>
  <c r="F230" i="2"/>
  <c r="H230" i="2" s="1"/>
  <c r="E231" i="2" l="1"/>
  <c r="J231" i="2"/>
  <c r="G231" i="2" l="1"/>
  <c r="T231" i="2"/>
  <c r="I231" i="2"/>
  <c r="Z231" i="2" l="1"/>
  <c r="Y231" i="2"/>
  <c r="X231" i="2"/>
  <c r="AB230" i="2"/>
  <c r="O231" i="2"/>
  <c r="P231" i="2" s="1"/>
  <c r="Q231" i="2" s="1"/>
  <c r="AA231" i="2"/>
  <c r="R231" i="2" l="1"/>
  <c r="U231" i="2" s="1"/>
  <c r="V231" i="2" s="1"/>
  <c r="L231" i="2" s="1"/>
  <c r="M231" i="2" s="1"/>
  <c r="F231" i="2"/>
  <c r="H231" i="2" s="1"/>
  <c r="E232" i="2" l="1"/>
  <c r="J232" i="2"/>
  <c r="G232" i="2" l="1"/>
  <c r="T232" i="2"/>
  <c r="I232" i="2"/>
  <c r="Z232" i="2" l="1"/>
  <c r="Y232" i="2"/>
  <c r="X232" i="2"/>
  <c r="AB231" i="2"/>
  <c r="O232" i="2"/>
  <c r="P232" i="2" s="1"/>
  <c r="Q232" i="2" s="1"/>
  <c r="AA232" i="2"/>
  <c r="R232" i="2" l="1"/>
  <c r="U232" i="2" s="1"/>
  <c r="V232" i="2" s="1"/>
  <c r="L232" i="2" s="1"/>
  <c r="M232" i="2" s="1"/>
  <c r="F232" i="2"/>
  <c r="H232" i="2" s="1"/>
  <c r="J233" i="2" l="1"/>
  <c r="E233" i="2"/>
  <c r="T233" i="2" l="1"/>
  <c r="I233" i="2"/>
  <c r="G233" i="2"/>
  <c r="X233" i="2" l="1"/>
  <c r="Z233" i="2"/>
  <c r="Y233" i="2"/>
  <c r="AB232" i="2"/>
  <c r="O233" i="2"/>
  <c r="P233" i="2" s="1"/>
  <c r="Q233" i="2" s="1"/>
  <c r="AA233" i="2"/>
  <c r="R233" i="2" l="1"/>
  <c r="U233" i="2" s="1"/>
  <c r="V233" i="2" s="1"/>
  <c r="L233" i="2" s="1"/>
  <c r="M233" i="2" s="1"/>
  <c r="F233" i="2"/>
  <c r="H233" i="2" s="1"/>
  <c r="E234" i="2" l="1"/>
  <c r="J234" i="2"/>
  <c r="G234" i="2" l="1"/>
  <c r="I234" i="2"/>
  <c r="T234" i="2"/>
  <c r="Y234" i="2" l="1"/>
  <c r="X234" i="2"/>
  <c r="Z234" i="2"/>
  <c r="AB233" i="2"/>
  <c r="O234" i="2"/>
  <c r="P234" i="2" s="1"/>
  <c r="Q234" i="2" s="1"/>
  <c r="AA234" i="2"/>
  <c r="R234" i="2" l="1"/>
  <c r="U234" i="2" s="1"/>
  <c r="V234" i="2" s="1"/>
  <c r="L234" i="2" s="1"/>
  <c r="M234" i="2" s="1"/>
  <c r="F234" i="2"/>
  <c r="H234" i="2" s="1"/>
  <c r="J235" i="2" l="1"/>
  <c r="E235" i="2"/>
  <c r="I235" i="2" l="1"/>
  <c r="T235" i="2"/>
  <c r="G235" i="2"/>
  <c r="Z235" i="2" l="1"/>
  <c r="Y235" i="2"/>
  <c r="X235" i="2"/>
  <c r="AB234" i="2"/>
  <c r="O235" i="2"/>
  <c r="P235" i="2" s="1"/>
  <c r="Q235" i="2" s="1"/>
  <c r="AA235" i="2"/>
  <c r="R235" i="2" l="1"/>
  <c r="U235" i="2" s="1"/>
  <c r="V235" i="2" s="1"/>
  <c r="L235" i="2" s="1"/>
  <c r="M235" i="2" s="1"/>
  <c r="F235" i="2"/>
  <c r="H235" i="2" s="1"/>
  <c r="J236" i="2" l="1"/>
  <c r="E236" i="2"/>
  <c r="G236" i="2" l="1"/>
  <c r="I236" i="2"/>
  <c r="T236" i="2"/>
  <c r="Z236" i="2" l="1"/>
  <c r="Y236" i="2"/>
  <c r="X236" i="2"/>
  <c r="AB235" i="2"/>
  <c r="O236" i="2"/>
  <c r="P236" i="2" s="1"/>
  <c r="Q236" i="2" s="1"/>
  <c r="AA236" i="2"/>
  <c r="R236" i="2" l="1"/>
  <c r="U236" i="2" s="1"/>
  <c r="V236" i="2" s="1"/>
  <c r="L236" i="2" s="1"/>
  <c r="M236" i="2" s="1"/>
  <c r="F236" i="2"/>
  <c r="H236" i="2" s="1"/>
  <c r="J237" i="2" l="1"/>
  <c r="E237" i="2"/>
  <c r="G237" i="2" l="1"/>
  <c r="I237" i="2"/>
  <c r="T237" i="2"/>
  <c r="X237" i="2" l="1"/>
  <c r="Z237" i="2"/>
  <c r="Y237" i="2"/>
  <c r="AB236" i="2"/>
  <c r="O237" i="2"/>
  <c r="P237" i="2" s="1"/>
  <c r="Q237" i="2" s="1"/>
  <c r="AA237" i="2"/>
  <c r="R237" i="2" l="1"/>
  <c r="U237" i="2" s="1"/>
  <c r="V237" i="2" s="1"/>
  <c r="L237" i="2" s="1"/>
  <c r="M237" i="2" s="1"/>
  <c r="F237" i="2"/>
  <c r="H237" i="2" s="1"/>
  <c r="E238" i="2" l="1"/>
  <c r="J238" i="2"/>
  <c r="G238" i="2" l="1"/>
  <c r="I238" i="2"/>
  <c r="T238" i="2"/>
  <c r="Y238" i="2" l="1"/>
  <c r="X238" i="2"/>
  <c r="Z238" i="2"/>
  <c r="AB237" i="2"/>
  <c r="O238" i="2"/>
  <c r="P238" i="2" s="1"/>
  <c r="Q238" i="2" s="1"/>
  <c r="AA238" i="2"/>
  <c r="R238" i="2" l="1"/>
  <c r="U238" i="2" s="1"/>
  <c r="V238" i="2" s="1"/>
  <c r="L238" i="2" s="1"/>
  <c r="M238" i="2" s="1"/>
  <c r="F238" i="2"/>
  <c r="H238" i="2" s="1"/>
  <c r="J239" i="2" l="1"/>
  <c r="E239" i="2"/>
  <c r="T239" i="2" l="1"/>
  <c r="I239" i="2"/>
  <c r="G239" i="2"/>
  <c r="Z239" i="2" l="1"/>
  <c r="Y239" i="2"/>
  <c r="X239" i="2"/>
  <c r="AB238" i="2"/>
  <c r="O239" i="2"/>
  <c r="P239" i="2" s="1"/>
  <c r="Q239" i="2" s="1"/>
  <c r="AA239" i="2"/>
  <c r="R239" i="2" l="1"/>
  <c r="U239" i="2" s="1"/>
  <c r="V239" i="2" s="1"/>
  <c r="L239" i="2" s="1"/>
  <c r="M239" i="2" s="1"/>
  <c r="F239" i="2"/>
  <c r="H239" i="2" s="1"/>
  <c r="E240" i="2" l="1"/>
  <c r="J240" i="2"/>
  <c r="G240" i="2" l="1"/>
  <c r="T240" i="2"/>
  <c r="I240" i="2"/>
  <c r="Z240" i="2" l="1"/>
  <c r="Y240" i="2"/>
  <c r="X240" i="2"/>
  <c r="AB239" i="2"/>
  <c r="O240" i="2"/>
  <c r="P240" i="2" s="1"/>
  <c r="Q240" i="2" s="1"/>
  <c r="AA240" i="2"/>
  <c r="R240" i="2" l="1"/>
  <c r="U240" i="2" s="1"/>
  <c r="V240" i="2" s="1"/>
  <c r="L240" i="2" s="1"/>
  <c r="M240" i="2" s="1"/>
  <c r="F240" i="2"/>
  <c r="H240" i="2" s="1"/>
  <c r="J241" i="2" l="1"/>
  <c r="E241" i="2"/>
  <c r="I241" i="2" l="1"/>
  <c r="T241" i="2"/>
  <c r="G241" i="2"/>
  <c r="X241" i="2" l="1"/>
  <c r="Z241" i="2"/>
  <c r="Y241" i="2"/>
  <c r="AB240" i="2"/>
  <c r="O241" i="2"/>
  <c r="P241" i="2" s="1"/>
  <c r="Q241" i="2" s="1"/>
  <c r="AA241" i="2"/>
  <c r="R241" i="2" l="1"/>
  <c r="U241" i="2" s="1"/>
  <c r="V241" i="2" s="1"/>
  <c r="L241" i="2" s="1"/>
  <c r="M241" i="2" s="1"/>
  <c r="F241" i="2"/>
  <c r="H241" i="2" s="1"/>
  <c r="J242" i="2" l="1"/>
  <c r="E242" i="2"/>
  <c r="T242" i="2" l="1"/>
  <c r="I242" i="2"/>
  <c r="G242" i="2"/>
  <c r="Y242" i="2" l="1"/>
  <c r="X242" i="2"/>
  <c r="Z242" i="2"/>
  <c r="AB241" i="2"/>
  <c r="O242" i="2"/>
  <c r="P242" i="2" s="1"/>
  <c r="Q242" i="2" s="1"/>
  <c r="AA242" i="2"/>
  <c r="R242" i="2" l="1"/>
  <c r="U242" i="2" s="1"/>
  <c r="V242" i="2" s="1"/>
  <c r="L242" i="2" s="1"/>
  <c r="M242" i="2" s="1"/>
  <c r="F242" i="2"/>
  <c r="H242" i="2" s="1"/>
  <c r="E243" i="2" l="1"/>
  <c r="J243" i="2"/>
  <c r="G243" i="2" l="1"/>
  <c r="I243" i="2"/>
  <c r="T243" i="2"/>
  <c r="Z243" i="2" l="1"/>
  <c r="Y243" i="2"/>
  <c r="X243" i="2"/>
  <c r="AB242" i="2"/>
  <c r="O243" i="2"/>
  <c r="P243" i="2" s="1"/>
  <c r="Q243" i="2" s="1"/>
  <c r="AA243" i="2"/>
  <c r="R243" i="2" l="1"/>
  <c r="U243" i="2" s="1"/>
  <c r="V243" i="2" s="1"/>
  <c r="L243" i="2" s="1"/>
  <c r="M243" i="2" s="1"/>
  <c r="F243" i="2"/>
  <c r="H243" i="2" s="1"/>
  <c r="J244" i="2" l="1"/>
  <c r="E244" i="2"/>
  <c r="I244" i="2" l="1"/>
  <c r="T244" i="2"/>
  <c r="G244" i="2"/>
  <c r="Z244" i="2" l="1"/>
  <c r="Y244" i="2"/>
  <c r="X244" i="2"/>
  <c r="AB243" i="2"/>
  <c r="O244" i="2"/>
  <c r="P244" i="2" s="1"/>
  <c r="Q244" i="2" s="1"/>
  <c r="AA244" i="2"/>
  <c r="R244" i="2" l="1"/>
  <c r="U244" i="2" s="1"/>
  <c r="V244" i="2" s="1"/>
  <c r="L244" i="2" s="1"/>
  <c r="M244" i="2" s="1"/>
  <c r="F244" i="2"/>
  <c r="H244" i="2" s="1"/>
  <c r="E245" i="2" l="1"/>
  <c r="J245" i="2"/>
  <c r="G245" i="2" l="1"/>
  <c r="T245" i="2"/>
  <c r="I245" i="2"/>
  <c r="X245" i="2" l="1"/>
  <c r="Z245" i="2"/>
  <c r="Y245" i="2"/>
  <c r="AB244" i="2"/>
  <c r="O245" i="2"/>
  <c r="P245" i="2" s="1"/>
  <c r="Q245" i="2" s="1"/>
  <c r="AA245" i="2"/>
  <c r="R245" i="2" l="1"/>
  <c r="U245" i="2" s="1"/>
  <c r="V245" i="2" s="1"/>
  <c r="L245" i="2" s="1"/>
  <c r="M245" i="2" s="1"/>
  <c r="F245" i="2"/>
  <c r="H245" i="2" s="1"/>
  <c r="E246" i="2" l="1"/>
  <c r="J246" i="2"/>
  <c r="G246" i="2" l="1"/>
  <c r="I246" i="2"/>
  <c r="T246" i="2"/>
  <c r="Y246" i="2" l="1"/>
  <c r="X246" i="2"/>
  <c r="Z246" i="2"/>
  <c r="AB245" i="2"/>
  <c r="O246" i="2"/>
  <c r="P246" i="2" s="1"/>
  <c r="Q246" i="2" s="1"/>
  <c r="AA246" i="2"/>
  <c r="R246" i="2" l="1"/>
  <c r="U246" i="2" s="1"/>
  <c r="V246" i="2" s="1"/>
  <c r="L246" i="2" s="1"/>
  <c r="M246" i="2" s="1"/>
  <c r="F246" i="2"/>
  <c r="H246" i="2" s="1"/>
  <c r="J247" i="2" l="1"/>
  <c r="E247" i="2"/>
  <c r="I247" i="2" l="1"/>
  <c r="T247" i="2"/>
  <c r="G247" i="2"/>
  <c r="Z247" i="2" l="1"/>
  <c r="Y247" i="2"/>
  <c r="X247" i="2"/>
  <c r="AB246" i="2"/>
  <c r="O247" i="2"/>
  <c r="P247" i="2" s="1"/>
  <c r="Q247" i="2" s="1"/>
  <c r="AA247" i="2"/>
  <c r="R247" i="2" l="1"/>
  <c r="U247" i="2" s="1"/>
  <c r="V247" i="2" s="1"/>
  <c r="L247" i="2" s="1"/>
  <c r="M247" i="2" s="1"/>
  <c r="F247" i="2"/>
  <c r="H247" i="2" s="1"/>
  <c r="E248" i="2" l="1"/>
  <c r="J248" i="2"/>
  <c r="G248" i="2" l="1"/>
  <c r="T248" i="2"/>
  <c r="I248" i="2"/>
  <c r="Z248" i="2" l="1"/>
  <c r="Y248" i="2"/>
  <c r="X248" i="2"/>
  <c r="AB247" i="2"/>
  <c r="O248" i="2"/>
  <c r="P248" i="2" s="1"/>
  <c r="Q248" i="2" s="1"/>
  <c r="AA248" i="2"/>
  <c r="R248" i="2" l="1"/>
  <c r="U248" i="2" s="1"/>
  <c r="V248" i="2" s="1"/>
  <c r="L248" i="2" s="1"/>
  <c r="M248" i="2" s="1"/>
  <c r="F248" i="2"/>
  <c r="H248" i="2" s="1"/>
  <c r="J249" i="2" l="1"/>
  <c r="E249" i="2"/>
  <c r="T249" i="2" l="1"/>
  <c r="I249" i="2"/>
  <c r="G249" i="2"/>
  <c r="X249" i="2" l="1"/>
  <c r="Z249" i="2"/>
  <c r="Y249" i="2"/>
  <c r="AB248" i="2"/>
  <c r="O249" i="2"/>
  <c r="P249" i="2" s="1"/>
  <c r="Q249" i="2" s="1"/>
  <c r="AA249" i="2"/>
  <c r="R249" i="2" l="1"/>
  <c r="U249" i="2" s="1"/>
  <c r="V249" i="2" s="1"/>
  <c r="L249" i="2" s="1"/>
  <c r="M249" i="2" s="1"/>
  <c r="F249" i="2"/>
  <c r="H249" i="2" s="1"/>
  <c r="J250" i="2" l="1"/>
  <c r="E250" i="2"/>
  <c r="I250" i="2" l="1"/>
  <c r="T250" i="2"/>
  <c r="G250" i="2"/>
  <c r="Y250" i="2" l="1"/>
  <c r="X250" i="2"/>
  <c r="Z250" i="2"/>
  <c r="AB249" i="2"/>
  <c r="O250" i="2"/>
  <c r="P250" i="2" s="1"/>
  <c r="Q250" i="2" s="1"/>
  <c r="AA250" i="2"/>
  <c r="R250" i="2" l="1"/>
  <c r="U250" i="2" s="1"/>
  <c r="V250" i="2" s="1"/>
  <c r="L250" i="2" s="1"/>
  <c r="M250" i="2" s="1"/>
  <c r="F250" i="2"/>
  <c r="H250" i="2" s="1"/>
  <c r="J251" i="2" l="1"/>
  <c r="E251" i="2"/>
  <c r="I251" i="2" l="1"/>
  <c r="T251" i="2"/>
  <c r="G251" i="2"/>
  <c r="Z251" i="2" l="1"/>
  <c r="Y251" i="2"/>
  <c r="X251" i="2"/>
  <c r="AB250" i="2"/>
  <c r="O251" i="2"/>
  <c r="P251" i="2" s="1"/>
  <c r="Q251" i="2" s="1"/>
  <c r="AA251" i="2"/>
  <c r="R251" i="2" l="1"/>
  <c r="U251" i="2" s="1"/>
  <c r="V251" i="2" s="1"/>
  <c r="L251" i="2" s="1"/>
  <c r="M251" i="2" s="1"/>
  <c r="F251" i="2"/>
  <c r="H251" i="2" s="1"/>
  <c r="J252" i="2" l="1"/>
  <c r="E252" i="2"/>
  <c r="T252" i="2" l="1"/>
  <c r="I252" i="2"/>
  <c r="G252" i="2"/>
  <c r="Z252" i="2" l="1"/>
  <c r="Y252" i="2"/>
  <c r="X252" i="2"/>
  <c r="AB251" i="2"/>
  <c r="O252" i="2"/>
  <c r="P252" i="2" s="1"/>
  <c r="Q252" i="2" s="1"/>
  <c r="AA252" i="2"/>
  <c r="R252" i="2" l="1"/>
  <c r="U252" i="2" s="1"/>
  <c r="V252" i="2" s="1"/>
  <c r="L252" i="2" s="1"/>
  <c r="M252" i="2" s="1"/>
  <c r="F252" i="2"/>
  <c r="H252" i="2" s="1"/>
  <c r="E253" i="2" l="1"/>
  <c r="J253" i="2"/>
  <c r="G253" i="2" l="1"/>
  <c r="I253" i="2"/>
  <c r="T253" i="2"/>
  <c r="X253" i="2" l="1"/>
  <c r="Z253" i="2"/>
  <c r="Y253" i="2"/>
  <c r="AB252" i="2"/>
  <c r="O253" i="2"/>
  <c r="P253" i="2" s="1"/>
  <c r="Q253" i="2" s="1"/>
  <c r="AA253" i="2"/>
  <c r="R253" i="2" l="1"/>
  <c r="U253" i="2" s="1"/>
  <c r="V253" i="2" s="1"/>
  <c r="L253" i="2" s="1"/>
  <c r="M253" i="2" s="1"/>
  <c r="F253" i="2"/>
  <c r="H253" i="2" s="1"/>
  <c r="J254" i="2" l="1"/>
  <c r="E254" i="2"/>
  <c r="T254" i="2" l="1"/>
  <c r="I254" i="2"/>
  <c r="G254" i="2"/>
  <c r="Y254" i="2" l="1"/>
  <c r="X254" i="2"/>
  <c r="Z254" i="2"/>
  <c r="AB253" i="2"/>
  <c r="O254" i="2"/>
  <c r="P254" i="2" s="1"/>
  <c r="Q254" i="2" s="1"/>
  <c r="AA254" i="2"/>
  <c r="R254" i="2" l="1"/>
  <c r="U254" i="2" s="1"/>
  <c r="V254" i="2" s="1"/>
  <c r="L254" i="2" s="1"/>
  <c r="M254" i="2" s="1"/>
  <c r="F254" i="2"/>
  <c r="H254" i="2" s="1"/>
  <c r="J255" i="2" l="1"/>
  <c r="E255" i="2"/>
  <c r="T255" i="2" l="1"/>
  <c r="I255" i="2"/>
  <c r="G255" i="2"/>
  <c r="Z255" i="2" l="1"/>
  <c r="Y255" i="2"/>
  <c r="X255" i="2"/>
  <c r="AB254" i="2"/>
  <c r="O255" i="2"/>
  <c r="P255" i="2" s="1"/>
  <c r="Q255" i="2" s="1"/>
  <c r="AA255" i="2"/>
  <c r="R255" i="2" l="1"/>
  <c r="U255" i="2" s="1"/>
  <c r="V255" i="2" s="1"/>
  <c r="L255" i="2" s="1"/>
  <c r="M255" i="2" s="1"/>
  <c r="F255" i="2"/>
  <c r="H255" i="2" s="1"/>
  <c r="J256" i="2" l="1"/>
  <c r="E256" i="2"/>
  <c r="T256" i="2" l="1"/>
  <c r="I256" i="2"/>
  <c r="G256" i="2"/>
  <c r="Z256" i="2" l="1"/>
  <c r="Y256" i="2"/>
  <c r="X256" i="2"/>
  <c r="AB255" i="2"/>
  <c r="O256" i="2"/>
  <c r="P256" i="2" s="1"/>
  <c r="Q256" i="2" s="1"/>
  <c r="AA256" i="2"/>
  <c r="R256" i="2" l="1"/>
  <c r="U256" i="2" s="1"/>
  <c r="V256" i="2" s="1"/>
  <c r="L256" i="2" s="1"/>
  <c r="M256" i="2" s="1"/>
  <c r="F256" i="2"/>
  <c r="H256" i="2" s="1"/>
  <c r="J257" i="2" l="1"/>
  <c r="E257" i="2"/>
  <c r="T257" i="2" l="1"/>
  <c r="I257" i="2"/>
  <c r="G257" i="2"/>
  <c r="X257" i="2" l="1"/>
  <c r="Z257" i="2"/>
  <c r="Y257" i="2"/>
  <c r="AB256" i="2"/>
  <c r="O257" i="2"/>
  <c r="P257" i="2" s="1"/>
  <c r="Q257" i="2" s="1"/>
  <c r="AA257" i="2"/>
  <c r="R257" i="2" l="1"/>
  <c r="U257" i="2" s="1"/>
  <c r="V257" i="2" s="1"/>
  <c r="L257" i="2" s="1"/>
  <c r="M257" i="2" s="1"/>
  <c r="F257" i="2"/>
  <c r="H257" i="2" s="1"/>
  <c r="J258" i="2" l="1"/>
  <c r="E258" i="2"/>
  <c r="I258" i="2" l="1"/>
  <c r="T258" i="2"/>
  <c r="G258" i="2"/>
  <c r="Y258" i="2" l="1"/>
  <c r="X258" i="2"/>
  <c r="Z258" i="2"/>
  <c r="AB257" i="2"/>
  <c r="O258" i="2"/>
  <c r="P258" i="2" s="1"/>
  <c r="Q258" i="2" s="1"/>
  <c r="AA258" i="2"/>
  <c r="R258" i="2" l="1"/>
  <c r="U258" i="2" s="1"/>
  <c r="V258" i="2" s="1"/>
  <c r="L258" i="2" s="1"/>
  <c r="M258" i="2" s="1"/>
  <c r="F258" i="2"/>
  <c r="H258" i="2" s="1"/>
  <c r="E259" i="2" l="1"/>
  <c r="J259" i="2"/>
  <c r="G259" i="2" l="1"/>
  <c r="I259" i="2"/>
  <c r="T259" i="2"/>
  <c r="Z259" i="2" l="1"/>
  <c r="Y259" i="2"/>
  <c r="X259" i="2"/>
  <c r="AB258" i="2"/>
  <c r="O259" i="2"/>
  <c r="P259" i="2" s="1"/>
  <c r="Q259" i="2" s="1"/>
  <c r="AA259" i="2"/>
  <c r="R259" i="2" l="1"/>
  <c r="U259" i="2" s="1"/>
  <c r="V259" i="2" s="1"/>
  <c r="L259" i="2" s="1"/>
  <c r="M259" i="2" s="1"/>
  <c r="F259" i="2"/>
  <c r="H259" i="2" s="1"/>
  <c r="J260" i="2" l="1"/>
  <c r="E260" i="2"/>
  <c r="T260" i="2" l="1"/>
  <c r="I260" i="2"/>
  <c r="G260" i="2"/>
  <c r="Z260" i="2" l="1"/>
  <c r="Y260" i="2"/>
  <c r="X260" i="2"/>
  <c r="AB259" i="2"/>
  <c r="O260" i="2"/>
  <c r="P260" i="2" s="1"/>
  <c r="Q260" i="2" s="1"/>
  <c r="AA260" i="2"/>
  <c r="R260" i="2" l="1"/>
  <c r="U260" i="2" s="1"/>
  <c r="V260" i="2" s="1"/>
  <c r="L260" i="2" s="1"/>
  <c r="M260" i="2" s="1"/>
  <c r="F260" i="2"/>
  <c r="H260" i="2" s="1"/>
  <c r="E261" i="2" l="1"/>
  <c r="J261" i="2"/>
  <c r="G261" i="2" l="1"/>
  <c r="T261" i="2"/>
  <c r="I261" i="2"/>
  <c r="X261" i="2" l="1"/>
  <c r="Z261" i="2"/>
  <c r="Y261" i="2"/>
  <c r="AB260" i="2"/>
  <c r="O261" i="2"/>
  <c r="P261" i="2" s="1"/>
  <c r="Q261" i="2" s="1"/>
  <c r="AA261" i="2"/>
  <c r="R261" i="2" l="1"/>
  <c r="U261" i="2" s="1"/>
  <c r="V261" i="2" s="1"/>
  <c r="L261" i="2" s="1"/>
  <c r="M261" i="2" s="1"/>
  <c r="F261" i="2"/>
  <c r="H261" i="2" s="1"/>
  <c r="J262" i="2" l="1"/>
  <c r="E262" i="2"/>
  <c r="T262" i="2" l="1"/>
  <c r="I262" i="2"/>
  <c r="G262" i="2"/>
  <c r="Y262" i="2" l="1"/>
  <c r="X262" i="2"/>
  <c r="Z262" i="2"/>
  <c r="AB261" i="2"/>
  <c r="O262" i="2"/>
  <c r="P262" i="2" s="1"/>
  <c r="Q262" i="2" s="1"/>
  <c r="AA262" i="2"/>
  <c r="R262" i="2" l="1"/>
  <c r="U262" i="2" s="1"/>
  <c r="V262" i="2" s="1"/>
  <c r="L262" i="2" s="1"/>
  <c r="M262" i="2" s="1"/>
  <c r="F262" i="2"/>
  <c r="H262" i="2" s="1"/>
  <c r="J263" i="2" l="1"/>
  <c r="E263" i="2"/>
  <c r="T263" i="2" l="1"/>
  <c r="I263" i="2"/>
  <c r="G263" i="2"/>
  <c r="Z263" i="2" l="1"/>
  <c r="Y263" i="2"/>
  <c r="X263" i="2"/>
  <c r="AB262" i="2"/>
  <c r="O263" i="2"/>
  <c r="P263" i="2" s="1"/>
  <c r="Q263" i="2" s="1"/>
  <c r="AA263" i="2"/>
  <c r="R263" i="2" l="1"/>
  <c r="U263" i="2" s="1"/>
  <c r="V263" i="2" s="1"/>
  <c r="L263" i="2" s="1"/>
  <c r="M263" i="2" s="1"/>
  <c r="F263" i="2"/>
  <c r="H263" i="2" s="1"/>
  <c r="E264" i="2" l="1"/>
  <c r="J264" i="2"/>
  <c r="G264" i="2" l="1"/>
  <c r="T264" i="2"/>
  <c r="I264" i="2"/>
  <c r="Z264" i="2" l="1"/>
  <c r="Y264" i="2"/>
  <c r="X264" i="2"/>
  <c r="AB263" i="2"/>
  <c r="O264" i="2"/>
  <c r="P264" i="2" s="1"/>
  <c r="Q264" i="2" s="1"/>
  <c r="AA264" i="2"/>
  <c r="R264" i="2" l="1"/>
  <c r="U264" i="2" s="1"/>
  <c r="V264" i="2" s="1"/>
  <c r="L264" i="2" s="1"/>
  <c r="M264" i="2" s="1"/>
  <c r="F264" i="2"/>
  <c r="H264" i="2" s="1"/>
  <c r="J265" i="2" l="1"/>
  <c r="E265" i="2"/>
  <c r="I265" i="2" l="1"/>
  <c r="T265" i="2"/>
  <c r="G265" i="2"/>
  <c r="X265" i="2" l="1"/>
  <c r="Z265" i="2"/>
  <c r="Y265" i="2"/>
  <c r="AB264" i="2"/>
  <c r="O265" i="2"/>
  <c r="P265" i="2" s="1"/>
  <c r="Q265" i="2" s="1"/>
  <c r="AA265" i="2"/>
  <c r="R265" i="2" l="1"/>
  <c r="U265" i="2" s="1"/>
  <c r="V265" i="2" s="1"/>
  <c r="L265" i="2" s="1"/>
  <c r="M265" i="2" s="1"/>
  <c r="F265" i="2"/>
  <c r="H265" i="2" s="1"/>
  <c r="J266" i="2" l="1"/>
  <c r="E266" i="2"/>
  <c r="T266" i="2" l="1"/>
  <c r="I266" i="2"/>
  <c r="G266" i="2"/>
  <c r="Y266" i="2" l="1"/>
  <c r="X266" i="2"/>
  <c r="Z266" i="2"/>
  <c r="AB265" i="2"/>
  <c r="O266" i="2"/>
  <c r="P266" i="2" s="1"/>
  <c r="Q266" i="2" s="1"/>
  <c r="AA266" i="2"/>
  <c r="R266" i="2" l="1"/>
  <c r="U266" i="2" s="1"/>
  <c r="V266" i="2" s="1"/>
  <c r="L266" i="2" s="1"/>
  <c r="M266" i="2" s="1"/>
  <c r="F266" i="2"/>
  <c r="H266" i="2" s="1"/>
  <c r="E267" i="2" l="1"/>
  <c r="J267" i="2"/>
  <c r="G267" i="2" l="1"/>
  <c r="I267" i="2"/>
  <c r="T267" i="2"/>
  <c r="Z267" i="2" l="1"/>
  <c r="Y267" i="2"/>
  <c r="X267" i="2"/>
  <c r="AB266" i="2"/>
  <c r="O267" i="2"/>
  <c r="P267" i="2" s="1"/>
  <c r="Q267" i="2" s="1"/>
  <c r="AA267" i="2"/>
  <c r="R267" i="2" l="1"/>
  <c r="U267" i="2" s="1"/>
  <c r="V267" i="2" s="1"/>
  <c r="L267" i="2" s="1"/>
  <c r="M267" i="2" s="1"/>
  <c r="F267" i="2"/>
  <c r="H267" i="2" s="1"/>
  <c r="E268" i="2" l="1"/>
  <c r="J268" i="2"/>
  <c r="G268" i="2" l="1"/>
  <c r="T268" i="2"/>
  <c r="I268" i="2"/>
  <c r="Z268" i="2" l="1"/>
  <c r="Y268" i="2"/>
  <c r="X268" i="2"/>
  <c r="AB267" i="2"/>
  <c r="O268" i="2"/>
  <c r="P268" i="2" s="1"/>
  <c r="Q268" i="2" s="1"/>
  <c r="AA268" i="2"/>
  <c r="R268" i="2" l="1"/>
  <c r="U268" i="2" s="1"/>
  <c r="V268" i="2" s="1"/>
  <c r="L268" i="2" s="1"/>
  <c r="M268" i="2" s="1"/>
  <c r="F268" i="2"/>
  <c r="H268" i="2" s="1"/>
  <c r="E269" i="2" l="1"/>
  <c r="J269" i="2"/>
  <c r="G269" i="2" l="1"/>
  <c r="T269" i="2"/>
  <c r="I269" i="2"/>
  <c r="X269" i="2" l="1"/>
  <c r="Z269" i="2"/>
  <c r="Y269" i="2"/>
  <c r="AB268" i="2"/>
  <c r="O269" i="2"/>
  <c r="P269" i="2" s="1"/>
  <c r="Q269" i="2" s="1"/>
  <c r="AA269" i="2"/>
  <c r="R269" i="2" l="1"/>
  <c r="U269" i="2" s="1"/>
  <c r="V269" i="2" s="1"/>
  <c r="L269" i="2" s="1"/>
  <c r="M269" i="2" s="1"/>
  <c r="F269" i="2"/>
  <c r="H269" i="2" s="1"/>
  <c r="J270" i="2" l="1"/>
  <c r="E270" i="2"/>
  <c r="T270" i="2" l="1"/>
  <c r="I270" i="2"/>
  <c r="G270" i="2"/>
  <c r="Y270" i="2" l="1"/>
  <c r="X270" i="2"/>
  <c r="Z270" i="2"/>
  <c r="AB269" i="2"/>
  <c r="O270" i="2"/>
  <c r="P270" i="2" s="1"/>
  <c r="Q270" i="2" s="1"/>
  <c r="AA270" i="2"/>
  <c r="R270" i="2" l="1"/>
  <c r="U270" i="2" s="1"/>
  <c r="V270" i="2" s="1"/>
  <c r="L270" i="2" s="1"/>
  <c r="M270" i="2" s="1"/>
  <c r="F270" i="2"/>
  <c r="H270" i="2" s="1"/>
  <c r="J271" i="2" l="1"/>
  <c r="E271" i="2"/>
  <c r="T271" i="2" l="1"/>
  <c r="I271" i="2"/>
  <c r="G271" i="2"/>
  <c r="Z271" i="2" l="1"/>
  <c r="Y271" i="2"/>
  <c r="X271" i="2"/>
  <c r="AB270" i="2"/>
  <c r="O271" i="2"/>
  <c r="P271" i="2" s="1"/>
  <c r="Q271" i="2" s="1"/>
  <c r="AA271" i="2"/>
  <c r="R271" i="2" l="1"/>
  <c r="U271" i="2" s="1"/>
  <c r="V271" i="2" s="1"/>
  <c r="L271" i="2" s="1"/>
  <c r="M271" i="2" s="1"/>
  <c r="F271" i="2"/>
  <c r="H271" i="2" s="1"/>
  <c r="J272" i="2" l="1"/>
  <c r="E272" i="2"/>
  <c r="T272" i="2" l="1"/>
  <c r="I272" i="2"/>
  <c r="G272" i="2"/>
  <c r="Z272" i="2" l="1"/>
  <c r="Y272" i="2"/>
  <c r="X272" i="2"/>
  <c r="AB271" i="2"/>
  <c r="O272" i="2"/>
  <c r="P272" i="2" s="1"/>
  <c r="Q272" i="2" s="1"/>
  <c r="AA272" i="2"/>
  <c r="R272" i="2" l="1"/>
  <c r="U272" i="2" s="1"/>
  <c r="V272" i="2" s="1"/>
  <c r="L272" i="2" s="1"/>
  <c r="M272" i="2" s="1"/>
  <c r="F272" i="2"/>
  <c r="H272" i="2" s="1"/>
  <c r="J273" i="2" l="1"/>
  <c r="E273" i="2"/>
  <c r="T273" i="2" l="1"/>
  <c r="I273" i="2"/>
  <c r="G273" i="2"/>
  <c r="X273" i="2" l="1"/>
  <c r="Z273" i="2"/>
  <c r="Y273" i="2"/>
  <c r="AB272" i="2"/>
  <c r="O273" i="2"/>
  <c r="P273" i="2" s="1"/>
  <c r="Q273" i="2" s="1"/>
  <c r="AA273" i="2"/>
  <c r="R273" i="2" l="1"/>
  <c r="U273" i="2" s="1"/>
  <c r="V273" i="2" s="1"/>
  <c r="L273" i="2" s="1"/>
  <c r="M273" i="2" s="1"/>
  <c r="F273" i="2"/>
  <c r="H273" i="2" s="1"/>
  <c r="J274" i="2" l="1"/>
  <c r="E274" i="2"/>
  <c r="T274" i="2" l="1"/>
  <c r="I274" i="2"/>
  <c r="G274" i="2"/>
  <c r="Y274" i="2" l="1"/>
  <c r="X274" i="2"/>
  <c r="Z274" i="2"/>
  <c r="AB273" i="2"/>
  <c r="O274" i="2"/>
  <c r="P274" i="2" s="1"/>
  <c r="Q274" i="2" s="1"/>
  <c r="AA274" i="2"/>
  <c r="R274" i="2" l="1"/>
  <c r="U274" i="2" s="1"/>
  <c r="V274" i="2" s="1"/>
  <c r="L274" i="2" s="1"/>
  <c r="M274" i="2" s="1"/>
  <c r="F274" i="2"/>
  <c r="H274" i="2" s="1"/>
  <c r="E275" i="2" l="1"/>
  <c r="J275" i="2"/>
  <c r="G275" i="2" l="1"/>
  <c r="I275" i="2"/>
  <c r="T275" i="2"/>
  <c r="Z275" i="2" l="1"/>
  <c r="Y275" i="2"/>
  <c r="X275" i="2"/>
  <c r="AB274" i="2"/>
  <c r="O275" i="2"/>
  <c r="P275" i="2" s="1"/>
  <c r="Q275" i="2" s="1"/>
  <c r="AA275" i="2"/>
  <c r="R275" i="2" l="1"/>
  <c r="U275" i="2" s="1"/>
  <c r="V275" i="2" s="1"/>
  <c r="L275" i="2" s="1"/>
  <c r="M275" i="2" s="1"/>
  <c r="F275" i="2"/>
  <c r="H275" i="2" s="1"/>
  <c r="J276" i="2" l="1"/>
  <c r="E276" i="2"/>
  <c r="I276" i="2" l="1"/>
  <c r="T276" i="2"/>
  <c r="G276" i="2"/>
  <c r="Z276" i="2" l="1"/>
  <c r="Y276" i="2"/>
  <c r="X276" i="2"/>
  <c r="AB275" i="2"/>
  <c r="O276" i="2"/>
  <c r="P276" i="2" s="1"/>
  <c r="Q276" i="2" s="1"/>
  <c r="AA276" i="2"/>
  <c r="R276" i="2" l="1"/>
  <c r="U276" i="2" s="1"/>
  <c r="V276" i="2" s="1"/>
  <c r="L276" i="2" s="1"/>
  <c r="M276" i="2" s="1"/>
  <c r="F276" i="2"/>
  <c r="H276" i="2" s="1"/>
  <c r="E277" i="2" l="1"/>
  <c r="J277" i="2"/>
  <c r="G277" i="2" l="1"/>
  <c r="I277" i="2"/>
  <c r="T277" i="2"/>
  <c r="X277" i="2" l="1"/>
  <c r="Z277" i="2"/>
  <c r="Y277" i="2"/>
  <c r="AB276" i="2"/>
  <c r="O277" i="2"/>
  <c r="P277" i="2" s="1"/>
  <c r="Q277" i="2" s="1"/>
  <c r="AA277" i="2"/>
  <c r="R277" i="2" l="1"/>
  <c r="U277" i="2" s="1"/>
  <c r="V277" i="2" s="1"/>
  <c r="L277" i="2" s="1"/>
  <c r="M277" i="2" s="1"/>
  <c r="F277" i="2"/>
  <c r="H277" i="2" s="1"/>
  <c r="J278" i="2" l="1"/>
  <c r="E278" i="2"/>
  <c r="T278" i="2" l="1"/>
  <c r="I278" i="2"/>
  <c r="G278" i="2"/>
  <c r="Y278" i="2" l="1"/>
  <c r="X278" i="2"/>
  <c r="Z278" i="2"/>
  <c r="AB277" i="2"/>
  <c r="O278" i="2"/>
  <c r="P278" i="2" s="1"/>
  <c r="Q278" i="2" s="1"/>
  <c r="AA278" i="2"/>
  <c r="R278" i="2" l="1"/>
  <c r="U278" i="2" s="1"/>
  <c r="V278" i="2" s="1"/>
  <c r="L278" i="2" s="1"/>
  <c r="M278" i="2" s="1"/>
  <c r="F278" i="2"/>
  <c r="H278" i="2" s="1"/>
  <c r="J279" i="2" l="1"/>
  <c r="E279" i="2"/>
  <c r="T279" i="2" l="1"/>
  <c r="I279" i="2"/>
  <c r="G279" i="2"/>
  <c r="Z279" i="2" l="1"/>
  <c r="Y279" i="2"/>
  <c r="X279" i="2"/>
  <c r="AB278" i="2"/>
  <c r="O279" i="2"/>
  <c r="P279" i="2" s="1"/>
  <c r="Q279" i="2" s="1"/>
  <c r="AA279" i="2"/>
  <c r="R279" i="2" l="1"/>
  <c r="U279" i="2" s="1"/>
  <c r="V279" i="2" s="1"/>
  <c r="L279" i="2" s="1"/>
  <c r="M279" i="2" s="1"/>
  <c r="F279" i="2"/>
  <c r="H279" i="2" s="1"/>
  <c r="J280" i="2" l="1"/>
  <c r="E280" i="2"/>
  <c r="T280" i="2" l="1"/>
  <c r="I280" i="2"/>
  <c r="G280" i="2"/>
  <c r="Z280" i="2" l="1"/>
  <c r="Y280" i="2"/>
  <c r="X280" i="2"/>
  <c r="AB279" i="2"/>
  <c r="O280" i="2"/>
  <c r="P280" i="2" s="1"/>
  <c r="Q280" i="2" s="1"/>
  <c r="AA280" i="2"/>
  <c r="R280" i="2" l="1"/>
  <c r="U280" i="2" s="1"/>
  <c r="V280" i="2" s="1"/>
  <c r="L280" i="2" s="1"/>
  <c r="M280" i="2" s="1"/>
  <c r="F280" i="2"/>
  <c r="H280" i="2" s="1"/>
  <c r="J281" i="2" l="1"/>
  <c r="E281" i="2"/>
  <c r="I281" i="2" l="1"/>
  <c r="T281" i="2"/>
  <c r="G281" i="2"/>
  <c r="X281" i="2" l="1"/>
  <c r="Z281" i="2"/>
  <c r="Y281" i="2"/>
  <c r="AB280" i="2"/>
  <c r="O281" i="2"/>
  <c r="P281" i="2" s="1"/>
  <c r="Q281" i="2" s="1"/>
  <c r="AA281" i="2"/>
  <c r="R281" i="2" l="1"/>
  <c r="U281" i="2" s="1"/>
  <c r="V281" i="2" s="1"/>
  <c r="L281" i="2" s="1"/>
  <c r="M281" i="2" s="1"/>
  <c r="F281" i="2"/>
  <c r="H281" i="2" s="1"/>
  <c r="J282" i="2" l="1"/>
  <c r="E282" i="2"/>
  <c r="I282" i="2" l="1"/>
  <c r="T282" i="2"/>
  <c r="G282" i="2"/>
  <c r="Y282" i="2" l="1"/>
  <c r="X282" i="2"/>
  <c r="Z282" i="2"/>
  <c r="AB281" i="2"/>
  <c r="O282" i="2"/>
  <c r="P282" i="2" s="1"/>
  <c r="Q282" i="2" s="1"/>
  <c r="AA282" i="2"/>
  <c r="R282" i="2" l="1"/>
  <c r="U282" i="2" s="1"/>
  <c r="V282" i="2" s="1"/>
  <c r="L282" i="2" s="1"/>
  <c r="M282" i="2" s="1"/>
  <c r="F282" i="2"/>
  <c r="H282" i="2" s="1"/>
  <c r="E283" i="2" l="1"/>
  <c r="J283" i="2"/>
  <c r="G283" i="2" l="1"/>
  <c r="T283" i="2"/>
  <c r="I283" i="2"/>
  <c r="Z283" i="2" l="1"/>
  <c r="Y283" i="2"/>
  <c r="X283" i="2"/>
  <c r="AB282" i="2"/>
  <c r="O283" i="2"/>
  <c r="P283" i="2" s="1"/>
  <c r="Q283" i="2" s="1"/>
  <c r="AA283" i="2"/>
  <c r="R283" i="2" l="1"/>
  <c r="U283" i="2" s="1"/>
  <c r="V283" i="2" s="1"/>
  <c r="L283" i="2" s="1"/>
  <c r="M283" i="2" s="1"/>
  <c r="F283" i="2"/>
  <c r="H283" i="2" s="1"/>
  <c r="E284" i="2" l="1"/>
  <c r="J284" i="2"/>
  <c r="G284" i="2" l="1"/>
  <c r="T284" i="2"/>
  <c r="I284" i="2"/>
  <c r="Z284" i="2" l="1"/>
  <c r="Y284" i="2"/>
  <c r="X284" i="2"/>
  <c r="AB283" i="2"/>
  <c r="O284" i="2"/>
  <c r="P284" i="2" s="1"/>
  <c r="Q284" i="2" s="1"/>
  <c r="AA284" i="2"/>
  <c r="R284" i="2" l="1"/>
  <c r="U284" i="2" s="1"/>
  <c r="V284" i="2" s="1"/>
  <c r="L284" i="2" s="1"/>
  <c r="M284" i="2" s="1"/>
  <c r="F284" i="2"/>
  <c r="H284" i="2" s="1"/>
  <c r="J285" i="2" l="1"/>
  <c r="E285" i="2"/>
  <c r="T285" i="2" l="1"/>
  <c r="I285" i="2"/>
  <c r="G285" i="2"/>
  <c r="X285" i="2" l="1"/>
  <c r="Z285" i="2"/>
  <c r="Y285" i="2"/>
  <c r="AB284" i="2"/>
  <c r="O285" i="2"/>
  <c r="P285" i="2" s="1"/>
  <c r="Q285" i="2" s="1"/>
  <c r="AA285" i="2"/>
  <c r="R285" i="2" l="1"/>
  <c r="U285" i="2" s="1"/>
  <c r="V285" i="2" s="1"/>
  <c r="L285" i="2" s="1"/>
  <c r="M285" i="2" s="1"/>
  <c r="F285" i="2"/>
  <c r="H285" i="2" s="1"/>
  <c r="E286" i="2" l="1"/>
  <c r="J286" i="2"/>
  <c r="G286" i="2" l="1"/>
  <c r="T286" i="2"/>
  <c r="I286" i="2"/>
  <c r="Y286" i="2" l="1"/>
  <c r="X286" i="2"/>
  <c r="Z286" i="2"/>
  <c r="AB285" i="2"/>
  <c r="O286" i="2"/>
  <c r="P286" i="2" s="1"/>
  <c r="Q286" i="2" s="1"/>
  <c r="AA286" i="2"/>
  <c r="R286" i="2" l="1"/>
  <c r="U286" i="2" s="1"/>
  <c r="V286" i="2" s="1"/>
  <c r="L286" i="2" s="1"/>
  <c r="M286" i="2" s="1"/>
  <c r="F286" i="2"/>
  <c r="H286" i="2" s="1"/>
  <c r="E287" i="2" l="1"/>
  <c r="J287" i="2"/>
  <c r="G287" i="2" l="1"/>
  <c r="T287" i="2"/>
  <c r="I287" i="2"/>
  <c r="Z287" i="2" l="1"/>
  <c r="Y287" i="2"/>
  <c r="X287" i="2"/>
  <c r="AB286" i="2"/>
  <c r="O287" i="2"/>
  <c r="P287" i="2" s="1"/>
  <c r="Q287" i="2" s="1"/>
  <c r="AA287" i="2"/>
  <c r="R287" i="2" l="1"/>
  <c r="U287" i="2" s="1"/>
  <c r="V287" i="2" s="1"/>
  <c r="L287" i="2" s="1"/>
  <c r="M287" i="2" s="1"/>
  <c r="F287" i="2"/>
  <c r="H287" i="2" s="1"/>
  <c r="E288" i="2" l="1"/>
  <c r="J288" i="2"/>
  <c r="G288" i="2" l="1"/>
  <c r="T288" i="2"/>
  <c r="I288" i="2"/>
  <c r="Z288" i="2" l="1"/>
  <c r="Y288" i="2"/>
  <c r="X288" i="2"/>
  <c r="AB287" i="2"/>
  <c r="O288" i="2"/>
  <c r="P288" i="2" s="1"/>
  <c r="Q288" i="2" s="1"/>
  <c r="AA288" i="2"/>
  <c r="R288" i="2" l="1"/>
  <c r="U288" i="2" s="1"/>
  <c r="V288" i="2" s="1"/>
  <c r="L288" i="2" s="1"/>
  <c r="M288" i="2" s="1"/>
  <c r="F288" i="2"/>
  <c r="H288" i="2" s="1"/>
  <c r="J289" i="2" l="1"/>
  <c r="E289" i="2"/>
  <c r="T289" i="2" l="1"/>
  <c r="I289" i="2"/>
  <c r="G289" i="2"/>
  <c r="X289" i="2" l="1"/>
  <c r="Z289" i="2"/>
  <c r="Y289" i="2"/>
  <c r="AB288" i="2"/>
  <c r="O289" i="2"/>
  <c r="P289" i="2" s="1"/>
  <c r="Q289" i="2" s="1"/>
  <c r="AA289" i="2"/>
  <c r="R289" i="2" l="1"/>
  <c r="U289" i="2" s="1"/>
  <c r="V289" i="2" s="1"/>
  <c r="L289" i="2" s="1"/>
  <c r="M289" i="2" s="1"/>
  <c r="F289" i="2"/>
  <c r="H289" i="2" s="1"/>
  <c r="J290" i="2" l="1"/>
  <c r="E290" i="2"/>
  <c r="I290" i="2" l="1"/>
  <c r="T290" i="2"/>
  <c r="G290" i="2"/>
  <c r="Y290" i="2" l="1"/>
  <c r="X290" i="2"/>
  <c r="Z290" i="2"/>
  <c r="AB289" i="2"/>
  <c r="O290" i="2"/>
  <c r="P290" i="2" s="1"/>
  <c r="Q290" i="2" s="1"/>
  <c r="AA290" i="2"/>
  <c r="R290" i="2" l="1"/>
  <c r="U290" i="2" s="1"/>
  <c r="V290" i="2" s="1"/>
  <c r="L290" i="2" s="1"/>
  <c r="M290" i="2" s="1"/>
  <c r="F290" i="2"/>
  <c r="H290" i="2" s="1"/>
  <c r="J291" i="2" l="1"/>
  <c r="E291" i="2"/>
  <c r="T291" i="2" l="1"/>
  <c r="I291" i="2"/>
  <c r="G291" i="2"/>
  <c r="Z291" i="2" l="1"/>
  <c r="Y291" i="2"/>
  <c r="X291" i="2"/>
  <c r="AB290" i="2"/>
  <c r="O291" i="2"/>
  <c r="P291" i="2" s="1"/>
  <c r="Q291" i="2" s="1"/>
  <c r="AA291" i="2"/>
  <c r="R291" i="2" l="1"/>
  <c r="U291" i="2" s="1"/>
  <c r="V291" i="2" s="1"/>
  <c r="L291" i="2" s="1"/>
  <c r="M291" i="2" s="1"/>
  <c r="F291" i="2"/>
  <c r="H291" i="2" s="1"/>
  <c r="J292" i="2" l="1"/>
  <c r="E292" i="2"/>
  <c r="T292" i="2" l="1"/>
  <c r="I292" i="2"/>
  <c r="G292" i="2"/>
  <c r="Z292" i="2" l="1"/>
  <c r="Y292" i="2"/>
  <c r="X292" i="2"/>
  <c r="AB291" i="2"/>
  <c r="O292" i="2"/>
  <c r="P292" i="2" s="1"/>
  <c r="Q292" i="2" s="1"/>
  <c r="AA292" i="2"/>
  <c r="R292" i="2" l="1"/>
  <c r="U292" i="2" s="1"/>
  <c r="V292" i="2" s="1"/>
  <c r="L292" i="2" s="1"/>
  <c r="M292" i="2" s="1"/>
  <c r="F292" i="2"/>
  <c r="H292" i="2" s="1"/>
  <c r="J293" i="2" l="1"/>
  <c r="E293" i="2"/>
  <c r="I293" i="2" l="1"/>
  <c r="T293" i="2"/>
  <c r="G293" i="2"/>
  <c r="X293" i="2" l="1"/>
  <c r="Z293" i="2"/>
  <c r="Y293" i="2"/>
  <c r="AB292" i="2"/>
  <c r="O293" i="2"/>
  <c r="P293" i="2" s="1"/>
  <c r="Q293" i="2" s="1"/>
  <c r="AA293" i="2"/>
  <c r="R293" i="2" l="1"/>
  <c r="U293" i="2" s="1"/>
  <c r="V293" i="2" s="1"/>
  <c r="L293" i="2" s="1"/>
  <c r="M293" i="2" s="1"/>
  <c r="F293" i="2"/>
  <c r="H293" i="2" s="1"/>
  <c r="J294" i="2" l="1"/>
  <c r="E294" i="2"/>
  <c r="T294" i="2" l="1"/>
  <c r="I294" i="2"/>
  <c r="G294" i="2"/>
  <c r="Y294" i="2" l="1"/>
  <c r="X294" i="2"/>
  <c r="Z294" i="2"/>
  <c r="AB293" i="2"/>
  <c r="O294" i="2"/>
  <c r="P294" i="2" s="1"/>
  <c r="Q294" i="2" s="1"/>
  <c r="AA294" i="2"/>
  <c r="R294" i="2" l="1"/>
  <c r="U294" i="2" s="1"/>
  <c r="V294" i="2" s="1"/>
  <c r="L294" i="2" s="1"/>
  <c r="M294" i="2" s="1"/>
  <c r="F294" i="2"/>
  <c r="H294" i="2" s="1"/>
  <c r="E295" i="2" l="1"/>
  <c r="J295" i="2"/>
  <c r="G295" i="2" l="1"/>
  <c r="T295" i="2"/>
  <c r="I295" i="2"/>
  <c r="Z295" i="2" l="1"/>
  <c r="Y295" i="2"/>
  <c r="X295" i="2"/>
  <c r="AB294" i="2"/>
  <c r="O295" i="2"/>
  <c r="P295" i="2" s="1"/>
  <c r="Q295" i="2" s="1"/>
  <c r="AA295" i="2"/>
  <c r="R295" i="2" l="1"/>
  <c r="U295" i="2" s="1"/>
  <c r="V295" i="2" s="1"/>
  <c r="L295" i="2" s="1"/>
  <c r="M295" i="2" s="1"/>
  <c r="F295" i="2"/>
  <c r="H295" i="2" s="1"/>
  <c r="E296" i="2" l="1"/>
  <c r="J296" i="2"/>
  <c r="G296" i="2" l="1"/>
  <c r="T296" i="2"/>
  <c r="I296" i="2"/>
  <c r="Z296" i="2" l="1"/>
  <c r="Y296" i="2"/>
  <c r="X296" i="2"/>
  <c r="AB295" i="2"/>
  <c r="O296" i="2"/>
  <c r="P296" i="2" s="1"/>
  <c r="Q296" i="2" s="1"/>
  <c r="AA296" i="2"/>
  <c r="R296" i="2" l="1"/>
  <c r="U296" i="2" s="1"/>
  <c r="V296" i="2" s="1"/>
  <c r="L296" i="2" s="1"/>
  <c r="M296" i="2" s="1"/>
  <c r="F296" i="2"/>
  <c r="H296" i="2" s="1"/>
  <c r="E297" i="2" l="1"/>
  <c r="J297" i="2"/>
  <c r="G297" i="2" l="1"/>
  <c r="T297" i="2"/>
  <c r="I297" i="2"/>
  <c r="X297" i="2" l="1"/>
  <c r="Z297" i="2"/>
  <c r="Y297" i="2"/>
  <c r="AB296" i="2"/>
  <c r="O297" i="2"/>
  <c r="P297" i="2" s="1"/>
  <c r="Q297" i="2" s="1"/>
  <c r="AA297" i="2"/>
  <c r="R297" i="2" l="1"/>
  <c r="U297" i="2" s="1"/>
  <c r="V297" i="2" s="1"/>
  <c r="L297" i="2" s="1"/>
  <c r="M297" i="2" s="1"/>
  <c r="F297" i="2"/>
  <c r="H297" i="2" s="1"/>
  <c r="J298" i="2" l="1"/>
  <c r="E298" i="2"/>
  <c r="I298" i="2" l="1"/>
  <c r="T298" i="2"/>
  <c r="G298" i="2"/>
  <c r="Y298" i="2" l="1"/>
  <c r="X298" i="2"/>
  <c r="Z298" i="2"/>
  <c r="AB297" i="2"/>
  <c r="O298" i="2"/>
  <c r="P298" i="2" s="1"/>
  <c r="Q298" i="2" s="1"/>
  <c r="AA298" i="2"/>
  <c r="R298" i="2" l="1"/>
  <c r="U298" i="2" s="1"/>
  <c r="V298" i="2" s="1"/>
  <c r="L298" i="2" s="1"/>
  <c r="M298" i="2" s="1"/>
  <c r="F298" i="2"/>
  <c r="H298" i="2" s="1"/>
  <c r="J299" i="2" l="1"/>
  <c r="E299" i="2"/>
  <c r="T299" i="2" l="1"/>
  <c r="I299" i="2"/>
  <c r="G299" i="2"/>
  <c r="Z299" i="2" l="1"/>
  <c r="Y299" i="2"/>
  <c r="X299" i="2"/>
  <c r="AB298" i="2"/>
  <c r="O299" i="2"/>
  <c r="P299" i="2" s="1"/>
  <c r="Q299" i="2" s="1"/>
  <c r="AA299" i="2"/>
  <c r="R299" i="2" l="1"/>
  <c r="U299" i="2" s="1"/>
  <c r="V299" i="2" s="1"/>
  <c r="L299" i="2" s="1"/>
  <c r="M299" i="2" s="1"/>
  <c r="F299" i="2"/>
  <c r="H299" i="2" s="1"/>
  <c r="J300" i="2" l="1"/>
  <c r="E300" i="2"/>
  <c r="I300" i="2" l="1"/>
  <c r="T300" i="2"/>
  <c r="G300" i="2"/>
  <c r="Z300" i="2" l="1"/>
  <c r="Y300" i="2"/>
  <c r="X300" i="2"/>
  <c r="AB299" i="2"/>
  <c r="O300" i="2"/>
  <c r="P300" i="2" s="1"/>
  <c r="Q300" i="2" s="1"/>
  <c r="AA300" i="2"/>
  <c r="R300" i="2" l="1"/>
  <c r="U300" i="2" s="1"/>
  <c r="V300" i="2" s="1"/>
  <c r="L300" i="2" s="1"/>
  <c r="M300" i="2" s="1"/>
  <c r="F300" i="2"/>
  <c r="H300" i="2" s="1"/>
  <c r="J301" i="2" l="1"/>
  <c r="E301" i="2"/>
  <c r="I301" i="2" l="1"/>
  <c r="T301" i="2"/>
  <c r="G301" i="2"/>
  <c r="X301" i="2" l="1"/>
  <c r="Z301" i="2"/>
  <c r="Y301" i="2"/>
  <c r="AB300" i="2"/>
  <c r="O301" i="2"/>
  <c r="P301" i="2" s="1"/>
  <c r="Q301" i="2" s="1"/>
  <c r="AA301" i="2"/>
  <c r="R301" i="2" l="1"/>
  <c r="U301" i="2" s="1"/>
  <c r="V301" i="2" s="1"/>
  <c r="L301" i="2" s="1"/>
  <c r="M301" i="2" s="1"/>
  <c r="F301" i="2"/>
  <c r="H301" i="2" s="1"/>
  <c r="J302" i="2" l="1"/>
  <c r="E302" i="2"/>
  <c r="T302" i="2" l="1"/>
  <c r="I302" i="2"/>
  <c r="G302" i="2"/>
  <c r="Y302" i="2" l="1"/>
  <c r="X302" i="2"/>
  <c r="Z302" i="2"/>
  <c r="AB301" i="2"/>
  <c r="O302" i="2"/>
  <c r="P302" i="2" s="1"/>
  <c r="Q302" i="2" s="1"/>
  <c r="AA302" i="2"/>
  <c r="R302" i="2" l="1"/>
  <c r="U302" i="2" s="1"/>
  <c r="V302" i="2" s="1"/>
  <c r="L302" i="2" s="1"/>
  <c r="M302" i="2" s="1"/>
  <c r="F302" i="2"/>
  <c r="H302" i="2" s="1"/>
  <c r="J303" i="2" l="1"/>
  <c r="E303" i="2"/>
  <c r="I303" i="2" l="1"/>
  <c r="T303" i="2"/>
  <c r="G303" i="2"/>
  <c r="Z303" i="2" l="1"/>
  <c r="Y303" i="2"/>
  <c r="X303" i="2"/>
  <c r="AB302" i="2"/>
  <c r="O303" i="2"/>
  <c r="P303" i="2" s="1"/>
  <c r="Q303" i="2" s="1"/>
  <c r="AA303" i="2"/>
  <c r="R303" i="2" l="1"/>
  <c r="U303" i="2" s="1"/>
  <c r="V303" i="2" s="1"/>
  <c r="L303" i="2" s="1"/>
  <c r="M303" i="2" s="1"/>
  <c r="F303" i="2"/>
  <c r="H303" i="2" s="1"/>
  <c r="J304" i="2" l="1"/>
  <c r="E304" i="2"/>
  <c r="T304" i="2" l="1"/>
  <c r="I304" i="2"/>
  <c r="G304" i="2"/>
  <c r="Z304" i="2" l="1"/>
  <c r="Y304" i="2"/>
  <c r="X304" i="2"/>
  <c r="AB303" i="2"/>
  <c r="O304" i="2"/>
  <c r="P304" i="2" s="1"/>
  <c r="Q304" i="2" s="1"/>
  <c r="AA304" i="2"/>
  <c r="R304" i="2" l="1"/>
  <c r="U304" i="2" s="1"/>
  <c r="V304" i="2" s="1"/>
  <c r="L304" i="2" s="1"/>
  <c r="M304" i="2" s="1"/>
  <c r="F304" i="2"/>
  <c r="H304" i="2" s="1"/>
  <c r="E305" i="2" l="1"/>
  <c r="J305" i="2"/>
  <c r="G305" i="2" l="1"/>
  <c r="I305" i="2"/>
  <c r="T305" i="2"/>
  <c r="X305" i="2" l="1"/>
  <c r="Z305" i="2"/>
  <c r="Y305" i="2"/>
  <c r="AB304" i="2"/>
  <c r="O305" i="2"/>
  <c r="P305" i="2" s="1"/>
  <c r="Q305" i="2" s="1"/>
  <c r="AA305" i="2"/>
  <c r="R305" i="2" l="1"/>
  <c r="U305" i="2" s="1"/>
  <c r="V305" i="2" s="1"/>
  <c r="L305" i="2" s="1"/>
  <c r="M305" i="2" s="1"/>
  <c r="F305" i="2"/>
  <c r="H305" i="2" s="1"/>
  <c r="E306" i="2" l="1"/>
  <c r="J306" i="2"/>
  <c r="G306" i="2" l="1"/>
  <c r="I306" i="2"/>
  <c r="T306" i="2"/>
  <c r="Y306" i="2" l="1"/>
  <c r="X306" i="2"/>
  <c r="Z306" i="2"/>
  <c r="AB305" i="2"/>
  <c r="O306" i="2"/>
  <c r="P306" i="2" s="1"/>
  <c r="Q306" i="2" s="1"/>
  <c r="AA306" i="2"/>
  <c r="R306" i="2" l="1"/>
  <c r="U306" i="2" s="1"/>
  <c r="V306" i="2" s="1"/>
  <c r="L306" i="2" s="1"/>
  <c r="M306" i="2" s="1"/>
  <c r="F306" i="2"/>
  <c r="H306" i="2" s="1"/>
  <c r="E307" i="2" l="1"/>
  <c r="J307" i="2"/>
  <c r="G307" i="2" l="1"/>
  <c r="T307" i="2"/>
  <c r="I307" i="2"/>
  <c r="Z307" i="2" l="1"/>
  <c r="Y307" i="2"/>
  <c r="X307" i="2"/>
  <c r="AB306" i="2"/>
  <c r="O307" i="2"/>
  <c r="P307" i="2" s="1"/>
  <c r="Q307" i="2" s="1"/>
  <c r="AA307" i="2"/>
  <c r="R307" i="2" l="1"/>
  <c r="U307" i="2" s="1"/>
  <c r="V307" i="2" s="1"/>
  <c r="L307" i="2" s="1"/>
  <c r="M307" i="2" s="1"/>
  <c r="F307" i="2"/>
  <c r="H307" i="2" s="1"/>
  <c r="E308" i="2" l="1"/>
  <c r="J308" i="2"/>
  <c r="G308" i="2" l="1"/>
  <c r="I308" i="2"/>
  <c r="T308" i="2"/>
  <c r="Z308" i="2" l="1"/>
  <c r="Y308" i="2"/>
  <c r="X308" i="2"/>
  <c r="AB307" i="2"/>
  <c r="O308" i="2"/>
  <c r="P308" i="2" s="1"/>
  <c r="Q308" i="2" s="1"/>
  <c r="AA308" i="2"/>
  <c r="R308" i="2" l="1"/>
  <c r="U308" i="2" s="1"/>
  <c r="V308" i="2" s="1"/>
  <c r="L308" i="2" s="1"/>
  <c r="M308" i="2" s="1"/>
  <c r="F308" i="2"/>
  <c r="H308" i="2" s="1"/>
  <c r="E309" i="2" l="1"/>
  <c r="J309" i="2"/>
  <c r="G309" i="2" l="1"/>
  <c r="T309" i="2"/>
  <c r="I309" i="2"/>
  <c r="X309" i="2" l="1"/>
  <c r="Z309" i="2"/>
  <c r="Y309" i="2"/>
  <c r="AB308" i="2"/>
  <c r="O309" i="2"/>
  <c r="P309" i="2" s="1"/>
  <c r="Q309" i="2" s="1"/>
  <c r="AA309" i="2"/>
  <c r="R309" i="2" l="1"/>
  <c r="U309" i="2" s="1"/>
  <c r="V309" i="2" s="1"/>
  <c r="L309" i="2" s="1"/>
  <c r="M309" i="2" s="1"/>
  <c r="F309" i="2"/>
  <c r="H309" i="2" s="1"/>
  <c r="E310" i="2" l="1"/>
  <c r="J310" i="2"/>
  <c r="G310" i="2" l="1"/>
  <c r="I310" i="2"/>
  <c r="T310" i="2"/>
  <c r="Y310" i="2" l="1"/>
  <c r="X310" i="2"/>
  <c r="Z310" i="2"/>
  <c r="AB309" i="2"/>
  <c r="O310" i="2"/>
  <c r="P310" i="2" s="1"/>
  <c r="Q310" i="2" s="1"/>
  <c r="AA310" i="2"/>
  <c r="R310" i="2" l="1"/>
  <c r="U310" i="2" s="1"/>
  <c r="V310" i="2" s="1"/>
  <c r="L310" i="2" s="1"/>
  <c r="M310" i="2" s="1"/>
  <c r="F310" i="2"/>
  <c r="H310" i="2" s="1"/>
  <c r="J311" i="2" l="1"/>
  <c r="E311" i="2"/>
  <c r="T311" i="2" l="1"/>
  <c r="I311" i="2"/>
  <c r="G311" i="2"/>
  <c r="Z311" i="2" l="1"/>
  <c r="Y311" i="2"/>
  <c r="X311" i="2"/>
  <c r="AB310" i="2"/>
  <c r="O311" i="2"/>
  <c r="P311" i="2" s="1"/>
  <c r="Q311" i="2" s="1"/>
  <c r="AA311" i="2"/>
  <c r="R311" i="2" l="1"/>
  <c r="U311" i="2" s="1"/>
  <c r="V311" i="2" s="1"/>
  <c r="L311" i="2" s="1"/>
  <c r="M311" i="2" s="1"/>
  <c r="F311" i="2"/>
  <c r="H311" i="2" s="1"/>
  <c r="E312" i="2" l="1"/>
  <c r="J312" i="2"/>
  <c r="G312" i="2" l="1"/>
  <c r="T312" i="2"/>
  <c r="I312" i="2"/>
  <c r="Z312" i="2" l="1"/>
  <c r="Y312" i="2"/>
  <c r="X312" i="2"/>
  <c r="AB311" i="2"/>
  <c r="O312" i="2"/>
  <c r="P312" i="2" s="1"/>
  <c r="Q312" i="2" s="1"/>
  <c r="AA312" i="2"/>
  <c r="R312" i="2" l="1"/>
  <c r="U312" i="2" s="1"/>
  <c r="V312" i="2" s="1"/>
  <c r="L312" i="2" s="1"/>
  <c r="M312" i="2" s="1"/>
  <c r="F312" i="2"/>
  <c r="H312" i="2" s="1"/>
  <c r="E313" i="2" l="1"/>
  <c r="J313" i="2"/>
  <c r="G313" i="2" l="1"/>
  <c r="T313" i="2"/>
  <c r="I313" i="2"/>
  <c r="X313" i="2" l="1"/>
  <c r="Z313" i="2"/>
  <c r="Y313" i="2"/>
  <c r="AB312" i="2"/>
  <c r="O313" i="2"/>
  <c r="P313" i="2" s="1"/>
  <c r="Q313" i="2" s="1"/>
  <c r="AA313" i="2"/>
  <c r="R313" i="2" l="1"/>
  <c r="U313" i="2" s="1"/>
  <c r="V313" i="2" s="1"/>
  <c r="L313" i="2" s="1"/>
  <c r="M313" i="2" s="1"/>
  <c r="F313" i="2"/>
  <c r="H313" i="2" s="1"/>
  <c r="J314" i="2" l="1"/>
  <c r="E314" i="2"/>
  <c r="I314" i="2" l="1"/>
  <c r="T314" i="2"/>
  <c r="G314" i="2"/>
  <c r="Y314" i="2" l="1"/>
  <c r="X314" i="2"/>
  <c r="Z314" i="2"/>
  <c r="AB313" i="2"/>
  <c r="O314" i="2"/>
  <c r="P314" i="2" s="1"/>
  <c r="Q314" i="2" s="1"/>
  <c r="AA314" i="2"/>
  <c r="R314" i="2" l="1"/>
  <c r="U314" i="2" s="1"/>
  <c r="V314" i="2" s="1"/>
  <c r="L314" i="2" s="1"/>
  <c r="M314" i="2" s="1"/>
  <c r="F314" i="2"/>
  <c r="H314" i="2" s="1"/>
  <c r="E315" i="2" l="1"/>
  <c r="J315" i="2"/>
  <c r="G315" i="2" l="1"/>
  <c r="T315" i="2"/>
  <c r="I315" i="2"/>
  <c r="Z315" i="2" l="1"/>
  <c r="Y315" i="2"/>
  <c r="X315" i="2"/>
  <c r="AB314" i="2"/>
  <c r="O315" i="2"/>
  <c r="P315" i="2" s="1"/>
  <c r="Q315" i="2" s="1"/>
  <c r="AA315" i="2"/>
  <c r="R315" i="2" l="1"/>
  <c r="U315" i="2" s="1"/>
  <c r="V315" i="2" s="1"/>
  <c r="L315" i="2" s="1"/>
  <c r="M315" i="2" s="1"/>
  <c r="F315" i="2"/>
  <c r="H315" i="2" s="1"/>
  <c r="E316" i="2" l="1"/>
  <c r="J316" i="2"/>
  <c r="G316" i="2" l="1"/>
  <c r="I316" i="2"/>
  <c r="T316" i="2"/>
  <c r="Z316" i="2" l="1"/>
  <c r="Y316" i="2"/>
  <c r="X316" i="2"/>
  <c r="AB315" i="2"/>
  <c r="O316" i="2"/>
  <c r="P316" i="2" s="1"/>
  <c r="Q316" i="2" s="1"/>
  <c r="AA316" i="2"/>
  <c r="R316" i="2" l="1"/>
  <c r="U316" i="2" s="1"/>
  <c r="V316" i="2" s="1"/>
  <c r="L316" i="2" s="1"/>
  <c r="M316" i="2" s="1"/>
  <c r="F316" i="2"/>
  <c r="H316" i="2" s="1"/>
  <c r="J317" i="2" l="1"/>
  <c r="E317" i="2"/>
  <c r="T317" i="2" l="1"/>
  <c r="I317" i="2"/>
  <c r="G317" i="2"/>
  <c r="X317" i="2" l="1"/>
  <c r="Z317" i="2"/>
  <c r="Y317" i="2"/>
  <c r="AB316" i="2"/>
  <c r="O317" i="2"/>
  <c r="P317" i="2" s="1"/>
  <c r="Q317" i="2" s="1"/>
  <c r="AA317" i="2"/>
  <c r="R317" i="2" l="1"/>
  <c r="U317" i="2" s="1"/>
  <c r="V317" i="2" s="1"/>
  <c r="L317" i="2" s="1"/>
  <c r="M317" i="2" s="1"/>
  <c r="F317" i="2"/>
  <c r="H317" i="2" s="1"/>
  <c r="J318" i="2" l="1"/>
  <c r="E318" i="2"/>
  <c r="T318" i="2" l="1"/>
  <c r="I318" i="2"/>
  <c r="G318" i="2"/>
  <c r="Y318" i="2" l="1"/>
  <c r="X318" i="2"/>
  <c r="Z318" i="2"/>
  <c r="AB317" i="2"/>
  <c r="O318" i="2"/>
  <c r="P318" i="2" s="1"/>
  <c r="Q318" i="2" s="1"/>
  <c r="AA318" i="2"/>
  <c r="R318" i="2" l="1"/>
  <c r="U318" i="2" s="1"/>
  <c r="V318" i="2" s="1"/>
  <c r="L318" i="2" s="1"/>
  <c r="M318" i="2" s="1"/>
  <c r="F318" i="2"/>
  <c r="H318" i="2" s="1"/>
  <c r="E319" i="2" l="1"/>
  <c r="J319" i="2"/>
  <c r="G319" i="2" l="1"/>
  <c r="T319" i="2"/>
  <c r="I319" i="2"/>
  <c r="Z319" i="2" l="1"/>
  <c r="Y319" i="2"/>
  <c r="X319" i="2"/>
  <c r="AB318" i="2"/>
  <c r="O319" i="2"/>
  <c r="P319" i="2" s="1"/>
  <c r="Q319" i="2" s="1"/>
  <c r="AA319" i="2"/>
  <c r="R319" i="2" l="1"/>
  <c r="U319" i="2" s="1"/>
  <c r="V319" i="2" s="1"/>
  <c r="L319" i="2" s="1"/>
  <c r="M319" i="2" s="1"/>
  <c r="F319" i="2"/>
  <c r="H319" i="2" s="1"/>
  <c r="J320" i="2" l="1"/>
  <c r="E320" i="2"/>
  <c r="T320" i="2" l="1"/>
  <c r="I320" i="2"/>
  <c r="G320" i="2"/>
  <c r="Z320" i="2" l="1"/>
  <c r="Y320" i="2"/>
  <c r="X320" i="2"/>
  <c r="AB319" i="2"/>
  <c r="O320" i="2"/>
  <c r="P320" i="2" s="1"/>
  <c r="Q320" i="2" s="1"/>
  <c r="AA320" i="2"/>
  <c r="R320" i="2" l="1"/>
  <c r="U320" i="2" s="1"/>
  <c r="V320" i="2" s="1"/>
  <c r="L320" i="2" s="1"/>
  <c r="M320" i="2" s="1"/>
  <c r="F320" i="2"/>
  <c r="H320" i="2" s="1"/>
  <c r="J321" i="2" l="1"/>
  <c r="E321" i="2"/>
  <c r="I321" i="2" l="1"/>
  <c r="T321" i="2"/>
  <c r="G321" i="2"/>
  <c r="X321" i="2" l="1"/>
  <c r="Z321" i="2"/>
  <c r="Y321" i="2"/>
  <c r="AB320" i="2"/>
  <c r="O321" i="2"/>
  <c r="P321" i="2" s="1"/>
  <c r="Q321" i="2" s="1"/>
  <c r="AA321" i="2"/>
  <c r="R321" i="2" l="1"/>
  <c r="U321" i="2" s="1"/>
  <c r="V321" i="2" s="1"/>
  <c r="L321" i="2" s="1"/>
  <c r="M321" i="2" s="1"/>
  <c r="F321" i="2"/>
  <c r="H321" i="2" s="1"/>
  <c r="J322" i="2" l="1"/>
  <c r="E322" i="2"/>
  <c r="I322" i="2" l="1"/>
  <c r="T322" i="2"/>
  <c r="G322" i="2"/>
  <c r="Y322" i="2" l="1"/>
  <c r="X322" i="2"/>
  <c r="Z322" i="2"/>
  <c r="AB321" i="2"/>
  <c r="O322" i="2"/>
  <c r="P322" i="2" s="1"/>
  <c r="Q322" i="2" s="1"/>
  <c r="AA322" i="2"/>
  <c r="R322" i="2" l="1"/>
  <c r="U322" i="2" s="1"/>
  <c r="V322" i="2" s="1"/>
  <c r="L322" i="2" s="1"/>
  <c r="M322" i="2" s="1"/>
  <c r="F322" i="2"/>
  <c r="H322" i="2" s="1"/>
  <c r="J323" i="2" l="1"/>
  <c r="E323" i="2"/>
  <c r="I323" i="2" l="1"/>
  <c r="T323" i="2"/>
  <c r="G323" i="2"/>
  <c r="Z323" i="2" l="1"/>
  <c r="Y323" i="2"/>
  <c r="X323" i="2"/>
  <c r="AB322" i="2"/>
  <c r="O323" i="2"/>
  <c r="P323" i="2" s="1"/>
  <c r="Q323" i="2" s="1"/>
  <c r="AA323" i="2"/>
  <c r="R323" i="2" l="1"/>
  <c r="U323" i="2" s="1"/>
  <c r="V323" i="2" s="1"/>
  <c r="L323" i="2" s="1"/>
  <c r="M323" i="2" s="1"/>
  <c r="F323" i="2"/>
  <c r="H323" i="2" s="1"/>
  <c r="E324" i="2" l="1"/>
  <c r="J324" i="2"/>
  <c r="G324" i="2" l="1"/>
  <c r="I324" i="2"/>
  <c r="T324" i="2"/>
  <c r="Z324" i="2" l="1"/>
  <c r="Y324" i="2"/>
  <c r="X324" i="2"/>
  <c r="AB323" i="2"/>
  <c r="O324" i="2"/>
  <c r="P324" i="2" s="1"/>
  <c r="Q324" i="2" s="1"/>
  <c r="AA324" i="2"/>
  <c r="R324" i="2" l="1"/>
  <c r="U324" i="2" s="1"/>
  <c r="V324" i="2" s="1"/>
  <c r="L324" i="2" s="1"/>
  <c r="M324" i="2" s="1"/>
  <c r="F324" i="2"/>
  <c r="H324" i="2" s="1"/>
  <c r="J325" i="2" l="1"/>
  <c r="E325" i="2"/>
  <c r="T325" i="2" l="1"/>
  <c r="I325" i="2"/>
  <c r="G325" i="2"/>
  <c r="X325" i="2" l="1"/>
  <c r="Z325" i="2"/>
  <c r="Y325" i="2"/>
  <c r="AB324" i="2"/>
  <c r="O325" i="2"/>
  <c r="P325" i="2" s="1"/>
  <c r="Q325" i="2" s="1"/>
  <c r="AA325" i="2"/>
  <c r="R325" i="2" l="1"/>
  <c r="U325" i="2" s="1"/>
  <c r="V325" i="2" s="1"/>
  <c r="L325" i="2" s="1"/>
  <c r="M325" i="2" s="1"/>
  <c r="F325" i="2"/>
  <c r="H325" i="2" s="1"/>
  <c r="E326" i="2" l="1"/>
  <c r="J326" i="2"/>
  <c r="G326" i="2" l="1"/>
  <c r="T326" i="2"/>
  <c r="I326" i="2"/>
  <c r="Y326" i="2" l="1"/>
  <c r="X326" i="2"/>
  <c r="Z326" i="2"/>
  <c r="AB325" i="2"/>
  <c r="O326" i="2"/>
  <c r="P326" i="2" s="1"/>
  <c r="Q326" i="2" s="1"/>
  <c r="AA326" i="2"/>
  <c r="R326" i="2" l="1"/>
  <c r="U326" i="2" s="1"/>
  <c r="V326" i="2" s="1"/>
  <c r="L326" i="2" s="1"/>
  <c r="M326" i="2" s="1"/>
  <c r="F326" i="2"/>
  <c r="H326" i="2" s="1"/>
  <c r="E327" i="2" l="1"/>
  <c r="J327" i="2"/>
  <c r="G327" i="2" l="1"/>
  <c r="I327" i="2"/>
  <c r="T327" i="2"/>
  <c r="Z327" i="2" l="1"/>
  <c r="Y327" i="2"/>
  <c r="X327" i="2"/>
  <c r="AB326" i="2"/>
  <c r="O327" i="2"/>
  <c r="P327" i="2" s="1"/>
  <c r="Q327" i="2" s="1"/>
  <c r="AA327" i="2"/>
  <c r="R327" i="2" l="1"/>
  <c r="U327" i="2" s="1"/>
  <c r="V327" i="2" s="1"/>
  <c r="L327" i="2" s="1"/>
  <c r="M327" i="2" s="1"/>
  <c r="F327" i="2"/>
  <c r="H327" i="2" s="1"/>
  <c r="J328" i="2" l="1"/>
  <c r="E328" i="2"/>
  <c r="I328" i="2" l="1"/>
  <c r="T328" i="2"/>
  <c r="G328" i="2"/>
  <c r="Z328" i="2" l="1"/>
  <c r="Y328" i="2"/>
  <c r="X328" i="2"/>
  <c r="AB327" i="2"/>
  <c r="O328" i="2"/>
  <c r="P328" i="2" s="1"/>
  <c r="Q328" i="2" s="1"/>
  <c r="AA328" i="2"/>
  <c r="R328" i="2" l="1"/>
  <c r="U328" i="2" s="1"/>
  <c r="V328" i="2" s="1"/>
  <c r="L328" i="2" s="1"/>
  <c r="M328" i="2" s="1"/>
  <c r="F328" i="2"/>
  <c r="H328" i="2" s="1"/>
  <c r="J329" i="2" l="1"/>
  <c r="E329" i="2"/>
  <c r="I329" i="2" l="1"/>
  <c r="T329" i="2"/>
  <c r="G329" i="2"/>
  <c r="X329" i="2" l="1"/>
  <c r="Z329" i="2"/>
  <c r="Y329" i="2"/>
  <c r="AB328" i="2"/>
  <c r="O329" i="2"/>
  <c r="P329" i="2" s="1"/>
  <c r="Q329" i="2" s="1"/>
  <c r="AA329" i="2"/>
  <c r="R329" i="2" l="1"/>
  <c r="U329" i="2" s="1"/>
  <c r="V329" i="2" s="1"/>
  <c r="L329" i="2" s="1"/>
  <c r="M329" i="2" s="1"/>
  <c r="F329" i="2"/>
  <c r="H329" i="2" s="1"/>
  <c r="E330" i="2" l="1"/>
  <c r="J330" i="2"/>
  <c r="G330" i="2" l="1"/>
  <c r="I330" i="2"/>
  <c r="T330" i="2"/>
  <c r="Y330" i="2" l="1"/>
  <c r="X330" i="2"/>
  <c r="Z330" i="2"/>
  <c r="AB329" i="2"/>
  <c r="O330" i="2"/>
  <c r="P330" i="2" s="1"/>
  <c r="Q330" i="2" s="1"/>
  <c r="AA330" i="2"/>
  <c r="R330" i="2" l="1"/>
  <c r="U330" i="2" s="1"/>
  <c r="V330" i="2" s="1"/>
  <c r="L330" i="2" s="1"/>
  <c r="M330" i="2" s="1"/>
  <c r="F330" i="2"/>
  <c r="H330" i="2" s="1"/>
  <c r="J331" i="2" l="1"/>
  <c r="E331" i="2"/>
  <c r="T331" i="2" l="1"/>
  <c r="I331" i="2"/>
  <c r="G331" i="2"/>
  <c r="Z331" i="2" l="1"/>
  <c r="Y331" i="2"/>
  <c r="X331" i="2"/>
  <c r="AB330" i="2"/>
  <c r="O331" i="2"/>
  <c r="P331" i="2" s="1"/>
  <c r="Q331" i="2" s="1"/>
  <c r="AA331" i="2"/>
  <c r="R331" i="2" l="1"/>
  <c r="U331" i="2" s="1"/>
  <c r="V331" i="2" s="1"/>
  <c r="L331" i="2" s="1"/>
  <c r="M331" i="2" s="1"/>
  <c r="F331" i="2"/>
  <c r="H331" i="2" s="1"/>
  <c r="E332" i="2" l="1"/>
  <c r="J332" i="2"/>
  <c r="G332" i="2" l="1"/>
  <c r="T332" i="2"/>
  <c r="I332" i="2"/>
  <c r="Z332" i="2" l="1"/>
  <c r="Y332" i="2"/>
  <c r="X332" i="2"/>
  <c r="AB331" i="2"/>
  <c r="O332" i="2"/>
  <c r="P332" i="2" s="1"/>
  <c r="Q332" i="2" s="1"/>
  <c r="AA332" i="2"/>
  <c r="R332" i="2" l="1"/>
  <c r="U332" i="2" s="1"/>
  <c r="V332" i="2" s="1"/>
  <c r="L332" i="2" s="1"/>
  <c r="M332" i="2" s="1"/>
  <c r="F332" i="2"/>
  <c r="H332" i="2" s="1"/>
  <c r="E333" i="2" l="1"/>
  <c r="J333" i="2"/>
  <c r="G333" i="2" l="1"/>
  <c r="I333" i="2"/>
  <c r="T333" i="2"/>
  <c r="X333" i="2" l="1"/>
  <c r="Z333" i="2"/>
  <c r="Y333" i="2"/>
  <c r="AB332" i="2"/>
  <c r="O333" i="2"/>
  <c r="P333" i="2" s="1"/>
  <c r="Q333" i="2" s="1"/>
  <c r="AA333" i="2"/>
  <c r="R333" i="2" l="1"/>
  <c r="U333" i="2" s="1"/>
  <c r="V333" i="2" s="1"/>
  <c r="L333" i="2" s="1"/>
  <c r="M333" i="2" s="1"/>
  <c r="F333" i="2"/>
  <c r="H333" i="2" s="1"/>
  <c r="J334" i="2" l="1"/>
  <c r="E334" i="2"/>
  <c r="I334" i="2" l="1"/>
  <c r="T334" i="2"/>
  <c r="G334" i="2"/>
  <c r="Y334" i="2" l="1"/>
  <c r="X334" i="2"/>
  <c r="Z334" i="2"/>
  <c r="AB333" i="2"/>
  <c r="O334" i="2"/>
  <c r="P334" i="2" s="1"/>
  <c r="Q334" i="2" s="1"/>
  <c r="AA334" i="2"/>
  <c r="R334" i="2" l="1"/>
  <c r="U334" i="2" s="1"/>
  <c r="V334" i="2" s="1"/>
  <c r="L334" i="2" s="1"/>
  <c r="M334" i="2" s="1"/>
  <c r="F334" i="2"/>
  <c r="H334" i="2" s="1"/>
  <c r="J335" i="2" l="1"/>
  <c r="E335" i="2"/>
  <c r="T335" i="2" l="1"/>
  <c r="I335" i="2"/>
  <c r="G335" i="2"/>
  <c r="Z335" i="2" l="1"/>
  <c r="Y335" i="2"/>
  <c r="X335" i="2"/>
  <c r="AB334" i="2"/>
  <c r="O335" i="2"/>
  <c r="P335" i="2" s="1"/>
  <c r="Q335" i="2" s="1"/>
  <c r="AA335" i="2"/>
  <c r="R335" i="2" l="1"/>
  <c r="U335" i="2" s="1"/>
  <c r="V335" i="2" s="1"/>
  <c r="L335" i="2" s="1"/>
  <c r="M335" i="2" s="1"/>
  <c r="F335" i="2"/>
  <c r="H335" i="2" s="1"/>
  <c r="J336" i="2" l="1"/>
  <c r="E336" i="2"/>
  <c r="I336" i="2" l="1"/>
  <c r="T336" i="2"/>
  <c r="G336" i="2"/>
  <c r="Z336" i="2" l="1"/>
  <c r="Y336" i="2"/>
  <c r="X336" i="2"/>
  <c r="AB335" i="2"/>
  <c r="O336" i="2"/>
  <c r="P336" i="2" s="1"/>
  <c r="Q336" i="2" s="1"/>
  <c r="AA336" i="2"/>
  <c r="R336" i="2" l="1"/>
  <c r="U336" i="2" s="1"/>
  <c r="V336" i="2" s="1"/>
  <c r="L336" i="2" s="1"/>
  <c r="M336" i="2" s="1"/>
  <c r="F336" i="2"/>
  <c r="H336" i="2" s="1"/>
  <c r="E337" i="2" l="1"/>
  <c r="J337" i="2"/>
  <c r="G337" i="2" l="1"/>
  <c r="T337" i="2"/>
  <c r="I337" i="2"/>
  <c r="X337" i="2" l="1"/>
  <c r="Z337" i="2"/>
  <c r="Y337" i="2"/>
  <c r="AB336" i="2"/>
  <c r="O337" i="2"/>
  <c r="P337" i="2" s="1"/>
  <c r="Q337" i="2" s="1"/>
  <c r="AA337" i="2"/>
  <c r="R337" i="2" l="1"/>
  <c r="U337" i="2" s="1"/>
  <c r="V337" i="2" s="1"/>
  <c r="L337" i="2" s="1"/>
  <c r="M337" i="2" s="1"/>
  <c r="F337" i="2"/>
  <c r="H337" i="2" s="1"/>
  <c r="E338" i="2" l="1"/>
  <c r="J338" i="2"/>
  <c r="G338" i="2" l="1"/>
  <c r="I338" i="2"/>
  <c r="T338" i="2"/>
  <c r="Y338" i="2" l="1"/>
  <c r="X338" i="2"/>
  <c r="Z338" i="2"/>
  <c r="AB337" i="2"/>
  <c r="O338" i="2"/>
  <c r="P338" i="2" s="1"/>
  <c r="Q338" i="2" s="1"/>
  <c r="AA338" i="2"/>
  <c r="R338" i="2" l="1"/>
  <c r="U338" i="2" s="1"/>
  <c r="V338" i="2" s="1"/>
  <c r="L338" i="2" s="1"/>
  <c r="M338" i="2" s="1"/>
  <c r="F338" i="2"/>
  <c r="H338" i="2" s="1"/>
  <c r="J339" i="2" l="1"/>
  <c r="E339" i="2"/>
  <c r="I339" i="2" l="1"/>
  <c r="T339" i="2"/>
  <c r="G339" i="2"/>
  <c r="Z339" i="2" l="1"/>
  <c r="Y339" i="2"/>
  <c r="X339" i="2"/>
  <c r="AB338" i="2"/>
  <c r="O339" i="2"/>
  <c r="P339" i="2" s="1"/>
  <c r="Q339" i="2" s="1"/>
  <c r="AA339" i="2"/>
  <c r="R339" i="2" l="1"/>
  <c r="U339" i="2" s="1"/>
  <c r="V339" i="2" s="1"/>
  <c r="L339" i="2" s="1"/>
  <c r="M339" i="2" s="1"/>
  <c r="F339" i="2"/>
  <c r="H339" i="2" s="1"/>
  <c r="E340" i="2" l="1"/>
  <c r="J340" i="2"/>
  <c r="G340" i="2" l="1"/>
  <c r="T340" i="2"/>
  <c r="I340" i="2"/>
  <c r="Z340" i="2" l="1"/>
  <c r="Y340" i="2"/>
  <c r="X340" i="2"/>
  <c r="AB339" i="2"/>
  <c r="O340" i="2"/>
  <c r="P340" i="2" s="1"/>
  <c r="Q340" i="2" s="1"/>
  <c r="AA340" i="2"/>
  <c r="R340" i="2" l="1"/>
  <c r="U340" i="2" s="1"/>
  <c r="V340" i="2" s="1"/>
  <c r="L340" i="2" s="1"/>
  <c r="M340" i="2" s="1"/>
  <c r="F340" i="2"/>
  <c r="H340" i="2" s="1"/>
  <c r="J341" i="2" l="1"/>
  <c r="E341" i="2"/>
  <c r="I341" i="2" l="1"/>
  <c r="T341" i="2"/>
  <c r="G341" i="2"/>
  <c r="X341" i="2" l="1"/>
  <c r="Z341" i="2"/>
  <c r="Y341" i="2"/>
  <c r="AB340" i="2"/>
  <c r="O341" i="2"/>
  <c r="P341" i="2" s="1"/>
  <c r="Q341" i="2" s="1"/>
  <c r="AA341" i="2"/>
  <c r="R341" i="2" l="1"/>
  <c r="U341" i="2" s="1"/>
  <c r="V341" i="2" s="1"/>
  <c r="L341" i="2" s="1"/>
  <c r="M341" i="2" s="1"/>
  <c r="F341" i="2"/>
  <c r="H341" i="2" s="1"/>
  <c r="E342" i="2" l="1"/>
  <c r="J342" i="2"/>
  <c r="G342" i="2" l="1"/>
  <c r="T342" i="2"/>
  <c r="I342" i="2"/>
  <c r="Y342" i="2" l="1"/>
  <c r="X342" i="2"/>
  <c r="Z342" i="2"/>
  <c r="AB341" i="2"/>
  <c r="O342" i="2"/>
  <c r="P342" i="2" s="1"/>
  <c r="Q342" i="2" s="1"/>
  <c r="AA342" i="2"/>
  <c r="R342" i="2" l="1"/>
  <c r="U342" i="2" s="1"/>
  <c r="V342" i="2" s="1"/>
  <c r="L342" i="2" s="1"/>
  <c r="M342" i="2" s="1"/>
  <c r="F342" i="2"/>
  <c r="H342" i="2" s="1"/>
  <c r="E343" i="2" l="1"/>
  <c r="J343" i="2"/>
  <c r="G343" i="2" l="1"/>
  <c r="T343" i="2"/>
  <c r="I343" i="2"/>
  <c r="Z343" i="2" l="1"/>
  <c r="Y343" i="2"/>
  <c r="X343" i="2"/>
  <c r="AB342" i="2"/>
  <c r="O343" i="2"/>
  <c r="P343" i="2" s="1"/>
  <c r="Q343" i="2" s="1"/>
  <c r="AA343" i="2"/>
  <c r="R343" i="2" l="1"/>
  <c r="U343" i="2" s="1"/>
  <c r="V343" i="2" s="1"/>
  <c r="L343" i="2" s="1"/>
  <c r="M343" i="2" s="1"/>
  <c r="F343" i="2"/>
  <c r="H343" i="2" s="1"/>
  <c r="J344" i="2" l="1"/>
  <c r="E344" i="2"/>
  <c r="I344" i="2" l="1"/>
  <c r="T344" i="2"/>
  <c r="G344" i="2"/>
  <c r="Z344" i="2" l="1"/>
  <c r="Y344" i="2"/>
  <c r="X344" i="2"/>
  <c r="AB343" i="2"/>
  <c r="O344" i="2"/>
  <c r="P344" i="2" s="1"/>
  <c r="Q344" i="2" s="1"/>
  <c r="AA344" i="2"/>
  <c r="R344" i="2" l="1"/>
  <c r="U344" i="2" s="1"/>
  <c r="V344" i="2" s="1"/>
  <c r="L344" i="2" s="1"/>
  <c r="M344" i="2" s="1"/>
  <c r="F344" i="2"/>
  <c r="H344" i="2" s="1"/>
  <c r="E345" i="2" l="1"/>
  <c r="J345" i="2"/>
  <c r="G345" i="2" l="1"/>
  <c r="T345" i="2"/>
  <c r="I345" i="2"/>
  <c r="X345" i="2" l="1"/>
  <c r="Z345" i="2"/>
  <c r="Y345" i="2"/>
  <c r="AB344" i="2"/>
  <c r="O345" i="2"/>
  <c r="P345" i="2" s="1"/>
  <c r="Q345" i="2" s="1"/>
  <c r="AA345" i="2"/>
  <c r="R345" i="2" l="1"/>
  <c r="U345" i="2" s="1"/>
  <c r="V345" i="2" s="1"/>
  <c r="L345" i="2" s="1"/>
  <c r="M345" i="2" s="1"/>
  <c r="F345" i="2"/>
  <c r="H345" i="2" s="1"/>
  <c r="E346" i="2" l="1"/>
  <c r="J346" i="2"/>
  <c r="G346" i="2" l="1"/>
  <c r="T346" i="2"/>
  <c r="I346" i="2"/>
  <c r="Y346" i="2" l="1"/>
  <c r="X346" i="2"/>
  <c r="Z346" i="2"/>
  <c r="AB345" i="2"/>
  <c r="O346" i="2"/>
  <c r="P346" i="2" s="1"/>
  <c r="Q346" i="2" s="1"/>
  <c r="AA346" i="2"/>
  <c r="R346" i="2" l="1"/>
  <c r="U346" i="2" s="1"/>
  <c r="V346" i="2" s="1"/>
  <c r="L346" i="2" s="1"/>
  <c r="M346" i="2" s="1"/>
  <c r="F346" i="2"/>
  <c r="H346" i="2" s="1"/>
  <c r="J347" i="2" l="1"/>
  <c r="E347" i="2"/>
  <c r="T347" i="2" l="1"/>
  <c r="I347" i="2"/>
  <c r="G347" i="2"/>
  <c r="Z347" i="2" l="1"/>
  <c r="Y347" i="2"/>
  <c r="X347" i="2"/>
  <c r="AB346" i="2"/>
  <c r="O347" i="2"/>
  <c r="P347" i="2" s="1"/>
  <c r="Q347" i="2" s="1"/>
  <c r="AA347" i="2"/>
  <c r="R347" i="2" l="1"/>
  <c r="U347" i="2" s="1"/>
  <c r="V347" i="2" s="1"/>
  <c r="L347" i="2" s="1"/>
  <c r="M347" i="2" s="1"/>
  <c r="F347" i="2"/>
  <c r="H347" i="2" s="1"/>
  <c r="J348" i="2" l="1"/>
  <c r="E348" i="2"/>
  <c r="T348" i="2" l="1"/>
  <c r="I348" i="2"/>
  <c r="G348" i="2"/>
  <c r="Z348" i="2" l="1"/>
  <c r="Y348" i="2"/>
  <c r="X348" i="2"/>
  <c r="AB347" i="2"/>
  <c r="O348" i="2"/>
  <c r="P348" i="2" s="1"/>
  <c r="Q348" i="2" s="1"/>
  <c r="AA348" i="2"/>
  <c r="R348" i="2" l="1"/>
  <c r="U348" i="2" s="1"/>
  <c r="V348" i="2" s="1"/>
  <c r="L348" i="2" s="1"/>
  <c r="M348" i="2" s="1"/>
  <c r="F348" i="2"/>
  <c r="H348" i="2" s="1"/>
  <c r="J349" i="2" l="1"/>
  <c r="E349" i="2"/>
  <c r="T349" i="2" l="1"/>
  <c r="I349" i="2"/>
  <c r="G349" i="2"/>
  <c r="X349" i="2" l="1"/>
  <c r="Z349" i="2"/>
  <c r="Y349" i="2"/>
  <c r="AB348" i="2"/>
  <c r="O349" i="2"/>
  <c r="P349" i="2" s="1"/>
  <c r="Q349" i="2" s="1"/>
  <c r="AA349" i="2"/>
  <c r="R349" i="2" l="1"/>
  <c r="U349" i="2" s="1"/>
  <c r="V349" i="2" s="1"/>
  <c r="L349" i="2" s="1"/>
  <c r="M349" i="2" s="1"/>
  <c r="F349" i="2"/>
  <c r="H349" i="2" s="1"/>
  <c r="J350" i="2" l="1"/>
  <c r="E350" i="2"/>
  <c r="T350" i="2" l="1"/>
  <c r="I350" i="2"/>
  <c r="G350" i="2"/>
  <c r="Y350" i="2" l="1"/>
  <c r="X350" i="2"/>
  <c r="Z350" i="2"/>
  <c r="AB349" i="2"/>
  <c r="O350" i="2"/>
  <c r="P350" i="2" s="1"/>
  <c r="Q350" i="2" s="1"/>
  <c r="AA350" i="2"/>
  <c r="R350" i="2" l="1"/>
  <c r="U350" i="2" s="1"/>
  <c r="V350" i="2" s="1"/>
  <c r="L350" i="2" s="1"/>
  <c r="M350" i="2" s="1"/>
  <c r="F350" i="2"/>
  <c r="H350" i="2" s="1"/>
  <c r="J351" i="2" l="1"/>
  <c r="E351" i="2"/>
  <c r="I351" i="2" l="1"/>
  <c r="T351" i="2"/>
  <c r="G351" i="2"/>
  <c r="Z351" i="2" l="1"/>
  <c r="Y351" i="2"/>
  <c r="X351" i="2"/>
  <c r="AB350" i="2"/>
  <c r="O351" i="2"/>
  <c r="P351" i="2" s="1"/>
  <c r="Q351" i="2" s="1"/>
  <c r="AA351" i="2"/>
  <c r="R351" i="2" l="1"/>
  <c r="U351" i="2" s="1"/>
  <c r="V351" i="2" s="1"/>
  <c r="L351" i="2" s="1"/>
  <c r="M351" i="2" s="1"/>
  <c r="F351" i="2"/>
  <c r="H351" i="2" s="1"/>
  <c r="E352" i="2" l="1"/>
  <c r="J352" i="2"/>
  <c r="G352" i="2" l="1"/>
  <c r="I352" i="2"/>
  <c r="T352" i="2"/>
  <c r="Z352" i="2" l="1"/>
  <c r="Y352" i="2"/>
  <c r="X352" i="2"/>
  <c r="AB351" i="2"/>
  <c r="O352" i="2"/>
  <c r="P352" i="2" s="1"/>
  <c r="Q352" i="2" s="1"/>
  <c r="AA352" i="2"/>
  <c r="R352" i="2" l="1"/>
  <c r="U352" i="2" s="1"/>
  <c r="V352" i="2" s="1"/>
  <c r="L352" i="2" s="1"/>
  <c r="M352" i="2" s="1"/>
  <c r="F352" i="2"/>
  <c r="H352" i="2" s="1"/>
  <c r="E353" i="2" l="1"/>
  <c r="J353" i="2"/>
  <c r="G353" i="2" l="1"/>
  <c r="T353" i="2"/>
  <c r="I353" i="2"/>
  <c r="X353" i="2" l="1"/>
  <c r="Z353" i="2"/>
  <c r="Y353" i="2"/>
  <c r="AB352" i="2"/>
  <c r="O353" i="2"/>
  <c r="P353" i="2" s="1"/>
  <c r="Q353" i="2" s="1"/>
  <c r="AA353" i="2"/>
  <c r="R353" i="2" l="1"/>
  <c r="U353" i="2" s="1"/>
  <c r="V353" i="2" s="1"/>
  <c r="L353" i="2" s="1"/>
  <c r="M353" i="2" s="1"/>
  <c r="F353" i="2"/>
  <c r="H353" i="2" s="1"/>
  <c r="E354" i="2" l="1"/>
  <c r="J354" i="2"/>
  <c r="G354" i="2" l="1"/>
  <c r="T354" i="2"/>
  <c r="I354" i="2"/>
  <c r="Y354" i="2" l="1"/>
  <c r="X354" i="2"/>
  <c r="Z354" i="2"/>
  <c r="AB353" i="2"/>
  <c r="O354" i="2"/>
  <c r="P354" i="2" s="1"/>
  <c r="Q354" i="2" s="1"/>
  <c r="AA354" i="2"/>
  <c r="R354" i="2" l="1"/>
  <c r="U354" i="2" s="1"/>
  <c r="V354" i="2" s="1"/>
  <c r="L354" i="2" s="1"/>
  <c r="M354" i="2" s="1"/>
  <c r="F354" i="2"/>
  <c r="H354" i="2" s="1"/>
  <c r="J355" i="2" l="1"/>
  <c r="E355" i="2"/>
  <c r="I355" i="2" l="1"/>
  <c r="T355" i="2"/>
  <c r="G355" i="2"/>
  <c r="Z355" i="2" l="1"/>
  <c r="Y355" i="2"/>
  <c r="X355" i="2"/>
  <c r="AB354" i="2"/>
  <c r="O355" i="2"/>
  <c r="P355" i="2" s="1"/>
  <c r="Q355" i="2" s="1"/>
  <c r="AA355" i="2"/>
  <c r="R355" i="2" l="1"/>
  <c r="U355" i="2" s="1"/>
  <c r="V355" i="2" s="1"/>
  <c r="L355" i="2" s="1"/>
  <c r="M355" i="2" s="1"/>
  <c r="F355" i="2"/>
  <c r="H355" i="2" s="1"/>
  <c r="E356" i="2" l="1"/>
  <c r="J356" i="2"/>
  <c r="I356" i="2" l="1"/>
  <c r="T356" i="2"/>
  <c r="G356" i="2"/>
  <c r="Z356" i="2" l="1"/>
  <c r="Y356" i="2"/>
  <c r="X356" i="2"/>
  <c r="AB355" i="2"/>
  <c r="O356" i="2"/>
  <c r="P356" i="2" s="1"/>
  <c r="Q356" i="2" s="1"/>
  <c r="AA356" i="2"/>
  <c r="R356" i="2" l="1"/>
  <c r="U356" i="2" s="1"/>
  <c r="V356" i="2" s="1"/>
  <c r="L356" i="2" s="1"/>
  <c r="M356" i="2" s="1"/>
  <c r="F356" i="2"/>
  <c r="H356" i="2" s="1"/>
  <c r="E357" i="2" l="1"/>
  <c r="J357" i="2"/>
  <c r="T357" i="2" l="1"/>
  <c r="I357" i="2"/>
  <c r="G357" i="2"/>
  <c r="X357" i="2" l="1"/>
  <c r="Z357" i="2"/>
  <c r="Y357" i="2"/>
  <c r="AB356" i="2"/>
  <c r="O357" i="2"/>
  <c r="P357" i="2" s="1"/>
  <c r="Q357" i="2" s="1"/>
  <c r="AA357" i="2"/>
  <c r="R357" i="2" l="1"/>
  <c r="U357" i="2" s="1"/>
  <c r="V357" i="2" s="1"/>
  <c r="L357" i="2" s="1"/>
  <c r="M357" i="2" s="1"/>
  <c r="F357" i="2"/>
  <c r="H357" i="2" s="1"/>
  <c r="E358" i="2" l="1"/>
  <c r="J358" i="2"/>
  <c r="I358" i="2" l="1"/>
  <c r="T358" i="2"/>
  <c r="G358" i="2"/>
  <c r="Y358" i="2" l="1"/>
  <c r="X358" i="2"/>
  <c r="Z358" i="2"/>
  <c r="AB357" i="2"/>
  <c r="O358" i="2"/>
  <c r="P358" i="2" s="1"/>
  <c r="Q358" i="2" s="1"/>
  <c r="AA358" i="2"/>
  <c r="R358" i="2" l="1"/>
  <c r="U358" i="2" s="1"/>
  <c r="V358" i="2" s="1"/>
  <c r="L358" i="2" s="1"/>
  <c r="M358" i="2" s="1"/>
  <c r="F358" i="2"/>
  <c r="H358" i="2" s="1"/>
  <c r="J359" i="2" l="1"/>
  <c r="E359" i="2"/>
  <c r="G359" i="2" l="1"/>
  <c r="I359" i="2"/>
  <c r="T359" i="2"/>
  <c r="Z359" i="2" l="1"/>
  <c r="Y359" i="2"/>
  <c r="X359" i="2"/>
  <c r="AB358" i="2"/>
  <c r="O359" i="2"/>
  <c r="P359" i="2" s="1"/>
  <c r="Q359" i="2" s="1"/>
  <c r="AA359" i="2"/>
  <c r="R359" i="2" l="1"/>
  <c r="U359" i="2" s="1"/>
  <c r="V359" i="2" s="1"/>
  <c r="L359" i="2" s="1"/>
  <c r="M359" i="2" s="1"/>
  <c r="F359" i="2"/>
  <c r="H359" i="2" s="1"/>
  <c r="J360" i="2" l="1"/>
  <c r="E360" i="2"/>
  <c r="G360" i="2" l="1"/>
  <c r="T360" i="2"/>
  <c r="I360" i="2"/>
  <c r="Z360" i="2" l="1"/>
  <c r="Y360" i="2"/>
  <c r="X360" i="2"/>
  <c r="AB359" i="2"/>
  <c r="O360" i="2"/>
  <c r="P360" i="2" s="1"/>
  <c r="Q360" i="2" s="1"/>
  <c r="AA360" i="2"/>
  <c r="R360" i="2" l="1"/>
  <c r="U360" i="2" s="1"/>
  <c r="V360" i="2" s="1"/>
  <c r="L360" i="2" s="1"/>
  <c r="M360" i="2" s="1"/>
  <c r="F360" i="2"/>
  <c r="H360" i="2" s="1"/>
  <c r="E361" i="2" l="1"/>
  <c r="J361" i="2"/>
  <c r="I361" i="2" l="1"/>
  <c r="T361" i="2"/>
  <c r="G361" i="2"/>
  <c r="X361" i="2" l="1"/>
  <c r="Z361" i="2"/>
  <c r="Y361" i="2"/>
  <c r="AB360" i="2"/>
  <c r="O361" i="2"/>
  <c r="P361" i="2" s="1"/>
  <c r="Q361" i="2" s="1"/>
  <c r="AA361" i="2"/>
  <c r="R361" i="2" l="1"/>
  <c r="U361" i="2" s="1"/>
  <c r="V361" i="2" s="1"/>
  <c r="L361" i="2" s="1"/>
  <c r="M361" i="2" s="1"/>
  <c r="F361" i="2"/>
  <c r="H361" i="2" s="1"/>
  <c r="J362" i="2" l="1"/>
  <c r="E362" i="2"/>
  <c r="I362" i="2" l="1"/>
  <c r="T362" i="2"/>
  <c r="G362" i="2"/>
  <c r="Y362" i="2" l="1"/>
  <c r="X362" i="2"/>
  <c r="Z362" i="2"/>
  <c r="AB361" i="2"/>
  <c r="O362" i="2"/>
  <c r="P362" i="2" s="1"/>
  <c r="Q362" i="2" s="1"/>
  <c r="AA362" i="2"/>
  <c r="R362" i="2" l="1"/>
  <c r="U362" i="2" s="1"/>
  <c r="V362" i="2" s="1"/>
  <c r="L362" i="2" s="1"/>
  <c r="M362" i="2" s="1"/>
  <c r="F362" i="2"/>
  <c r="H362" i="2" s="1"/>
  <c r="E363" i="2" l="1"/>
  <c r="J363" i="2"/>
  <c r="G363" i="2" l="1"/>
  <c r="I363" i="2"/>
  <c r="T363" i="2"/>
  <c r="Z363" i="2" l="1"/>
  <c r="Y363" i="2"/>
  <c r="X363" i="2"/>
  <c r="AB362" i="2"/>
  <c r="O363" i="2"/>
  <c r="P363" i="2" s="1"/>
  <c r="Q363" i="2" s="1"/>
  <c r="AA363" i="2"/>
  <c r="R363" i="2" l="1"/>
  <c r="U363" i="2" s="1"/>
  <c r="V363" i="2" s="1"/>
  <c r="L363" i="2" s="1"/>
  <c r="M363" i="2" s="1"/>
  <c r="F363" i="2"/>
  <c r="H363" i="2" s="1"/>
  <c r="J364" i="2" l="1"/>
  <c r="E364" i="2"/>
  <c r="I364" i="2" l="1"/>
  <c r="T364" i="2"/>
  <c r="G364" i="2"/>
  <c r="Z364" i="2" l="1"/>
  <c r="Y364" i="2"/>
  <c r="X364" i="2"/>
  <c r="AB363" i="2"/>
  <c r="O364" i="2"/>
  <c r="P364" i="2" s="1"/>
  <c r="Q364" i="2" s="1"/>
  <c r="AA364" i="2"/>
  <c r="R364" i="2" l="1"/>
  <c r="U364" i="2" s="1"/>
  <c r="V364" i="2" s="1"/>
  <c r="L364" i="2" s="1"/>
  <c r="M364" i="2" s="1"/>
  <c r="F364" i="2"/>
  <c r="H364" i="2" s="1"/>
  <c r="E365" i="2" l="1"/>
  <c r="J365" i="2"/>
  <c r="G365" i="2" l="1"/>
  <c r="I365" i="2"/>
  <c r="T365" i="2"/>
  <c r="Z365" i="2" l="1"/>
  <c r="Y365" i="2"/>
  <c r="X365" i="2"/>
  <c r="AB364" i="2"/>
  <c r="O365" i="2"/>
  <c r="P365" i="2" s="1"/>
  <c r="Q365" i="2" s="1"/>
  <c r="AA365" i="2"/>
  <c r="R365" i="2" l="1"/>
  <c r="U365" i="2" s="1"/>
  <c r="V365" i="2" s="1"/>
  <c r="L365" i="2" s="1"/>
  <c r="M365" i="2" s="1"/>
  <c r="F365" i="2"/>
  <c r="H365" i="2" s="1"/>
  <c r="E366" i="2" l="1"/>
  <c r="J366" i="2"/>
  <c r="G366" i="2" l="1"/>
  <c r="T366" i="2"/>
  <c r="I366" i="2"/>
  <c r="Y366" i="2" l="1"/>
  <c r="X366" i="2"/>
  <c r="Z366" i="2"/>
  <c r="AB365" i="2"/>
  <c r="O366" i="2"/>
  <c r="P366" i="2" s="1"/>
  <c r="Q366" i="2" s="1"/>
  <c r="AA366" i="2"/>
  <c r="R366" i="2" l="1"/>
  <c r="U366" i="2" s="1"/>
  <c r="V366" i="2" s="1"/>
  <c r="L366" i="2" s="1"/>
  <c r="M366" i="2" s="1"/>
  <c r="F366" i="2"/>
  <c r="H366" i="2" s="1"/>
  <c r="J367" i="2" l="1"/>
  <c r="E367" i="2"/>
  <c r="I367" i="2" l="1"/>
  <c r="T367" i="2"/>
  <c r="G367" i="2"/>
  <c r="Z367" i="2" l="1"/>
  <c r="Y367" i="2"/>
  <c r="X367" i="2"/>
  <c r="AB366" i="2"/>
  <c r="O367" i="2"/>
  <c r="P367" i="2" s="1"/>
  <c r="Q367" i="2" s="1"/>
  <c r="AA367" i="2"/>
  <c r="R367" i="2" l="1"/>
  <c r="U367" i="2" s="1"/>
  <c r="V367" i="2" s="1"/>
  <c r="L367" i="2" s="1"/>
  <c r="M367" i="2" s="1"/>
  <c r="F367" i="2"/>
  <c r="H367" i="2" s="1"/>
  <c r="E368" i="2" l="1"/>
  <c r="J368" i="2"/>
  <c r="G368" i="2" l="1"/>
  <c r="I368" i="2"/>
  <c r="T368" i="2"/>
  <c r="Z368" i="2" l="1"/>
  <c r="Y368" i="2"/>
  <c r="X368" i="2"/>
  <c r="AB367" i="2"/>
  <c r="O368" i="2"/>
  <c r="P368" i="2" s="1"/>
  <c r="Q368" i="2" s="1"/>
  <c r="AA368" i="2"/>
  <c r="R368" i="2" l="1"/>
  <c r="U368" i="2" s="1"/>
  <c r="V368" i="2" s="1"/>
  <c r="L368" i="2" s="1"/>
  <c r="M368" i="2" s="1"/>
  <c r="F368" i="2"/>
  <c r="H368" i="2" s="1"/>
  <c r="E369" i="2" l="1"/>
  <c r="J369" i="2"/>
  <c r="G369" i="2" l="1"/>
  <c r="I369" i="2"/>
  <c r="T369" i="2"/>
  <c r="X369" i="2" l="1"/>
  <c r="Z369" i="2"/>
  <c r="Y369" i="2"/>
  <c r="AB368" i="2"/>
  <c r="O369" i="2"/>
  <c r="P369" i="2" s="1"/>
  <c r="Q369" i="2" s="1"/>
  <c r="AA369" i="2"/>
  <c r="R369" i="2" l="1"/>
  <c r="U369" i="2" s="1"/>
  <c r="V369" i="2" s="1"/>
  <c r="L369" i="2" s="1"/>
  <c r="M369" i="2" s="1"/>
  <c r="F369" i="2"/>
  <c r="H369" i="2" s="1"/>
  <c r="E370" i="2" l="1"/>
  <c r="J370" i="2"/>
  <c r="G370" i="2" l="1"/>
  <c r="T370" i="2"/>
  <c r="I370" i="2"/>
  <c r="Y370" i="2" l="1"/>
  <c r="X370" i="2"/>
  <c r="Z370" i="2"/>
  <c r="AB369" i="2"/>
  <c r="O370" i="2"/>
  <c r="P370" i="2" s="1"/>
  <c r="Q370" i="2" s="1"/>
  <c r="AA370" i="2"/>
  <c r="R370" i="2" l="1"/>
  <c r="U370" i="2" s="1"/>
  <c r="V370" i="2" s="1"/>
  <c r="L370" i="2" s="1"/>
  <c r="M370" i="2" s="1"/>
  <c r="F370" i="2"/>
  <c r="H370" i="2" s="1"/>
  <c r="J371" i="2" l="1"/>
  <c r="E371" i="2"/>
  <c r="T371" i="2" l="1"/>
  <c r="I371" i="2"/>
  <c r="G371" i="2"/>
  <c r="Z371" i="2" l="1"/>
  <c r="Y371" i="2"/>
  <c r="X371" i="2"/>
  <c r="AB370" i="2"/>
  <c r="O371" i="2"/>
  <c r="P371" i="2" s="1"/>
  <c r="Q371" i="2" s="1"/>
  <c r="AA371" i="2"/>
  <c r="R371" i="2" l="1"/>
  <c r="U371" i="2" s="1"/>
  <c r="V371" i="2" s="1"/>
  <c r="L371" i="2" s="1"/>
  <c r="M371" i="2" s="1"/>
  <c r="F371" i="2"/>
  <c r="H371" i="2" s="1"/>
  <c r="E372" i="2" l="1"/>
  <c r="J372" i="2"/>
  <c r="G372" i="2" l="1"/>
  <c r="T372" i="2"/>
  <c r="I372" i="2"/>
  <c r="Z372" i="2" l="1"/>
  <c r="Y372" i="2"/>
  <c r="X372" i="2"/>
  <c r="AB371" i="2"/>
  <c r="O372" i="2"/>
  <c r="P372" i="2" s="1"/>
  <c r="Q372" i="2" s="1"/>
  <c r="AA372" i="2"/>
  <c r="R372" i="2" l="1"/>
  <c r="U372" i="2" s="1"/>
  <c r="V372" i="2" s="1"/>
  <c r="L372" i="2" s="1"/>
  <c r="M372" i="2" s="1"/>
  <c r="F372" i="2"/>
  <c r="H372" i="2" s="1"/>
  <c r="J373" i="2" l="1"/>
  <c r="E373" i="2"/>
  <c r="T373" i="2" l="1"/>
  <c r="I373" i="2"/>
  <c r="G373" i="2"/>
  <c r="X373" i="2" l="1"/>
  <c r="Z373" i="2"/>
  <c r="Y373" i="2"/>
  <c r="AB372" i="2"/>
  <c r="O373" i="2"/>
  <c r="P373" i="2" s="1"/>
  <c r="Q373" i="2" s="1"/>
  <c r="AA373" i="2"/>
  <c r="R373" i="2" l="1"/>
  <c r="U373" i="2" s="1"/>
  <c r="V373" i="2" s="1"/>
  <c r="L373" i="2" s="1"/>
  <c r="M373" i="2" s="1"/>
  <c r="F373" i="2"/>
  <c r="H373" i="2" s="1"/>
  <c r="J374" i="2" l="1"/>
  <c r="E374" i="2"/>
  <c r="T374" i="2" l="1"/>
  <c r="I374" i="2"/>
  <c r="G374" i="2"/>
  <c r="Y374" i="2" l="1"/>
  <c r="X374" i="2"/>
  <c r="Z374" i="2"/>
  <c r="AB373" i="2"/>
  <c r="O374" i="2"/>
  <c r="P374" i="2" s="1"/>
  <c r="Q374" i="2" s="1"/>
  <c r="AA374" i="2"/>
  <c r="R374" i="2" l="1"/>
  <c r="U374" i="2" s="1"/>
  <c r="V374" i="2" s="1"/>
  <c r="L374" i="2" s="1"/>
  <c r="M374" i="2" s="1"/>
  <c r="F374" i="2"/>
  <c r="H374" i="2" s="1"/>
  <c r="J375" i="2" l="1"/>
  <c r="E375" i="2"/>
  <c r="I375" i="2" l="1"/>
  <c r="T375" i="2"/>
  <c r="G375" i="2"/>
  <c r="Z375" i="2" l="1"/>
  <c r="Y375" i="2"/>
  <c r="X375" i="2"/>
  <c r="AB374" i="2"/>
  <c r="O375" i="2"/>
  <c r="P375" i="2" s="1"/>
  <c r="Q375" i="2" s="1"/>
  <c r="AA375" i="2"/>
  <c r="R375" i="2" l="1"/>
  <c r="U375" i="2" s="1"/>
  <c r="V375" i="2" s="1"/>
  <c r="L375" i="2" s="1"/>
  <c r="M375" i="2" s="1"/>
  <c r="F375" i="2"/>
  <c r="H375" i="2" s="1"/>
  <c r="E376" i="2" l="1"/>
  <c r="J376" i="2"/>
  <c r="G376" i="2" l="1"/>
  <c r="T376" i="2"/>
  <c r="I376" i="2"/>
  <c r="Z376" i="2" l="1"/>
  <c r="Y376" i="2"/>
  <c r="X376" i="2"/>
  <c r="AB375" i="2"/>
  <c r="O376" i="2"/>
  <c r="P376" i="2" s="1"/>
  <c r="Q376" i="2" s="1"/>
  <c r="AA376" i="2"/>
  <c r="R376" i="2" l="1"/>
  <c r="U376" i="2" s="1"/>
  <c r="V376" i="2" s="1"/>
  <c r="L376" i="2" s="1"/>
  <c r="M376" i="2" s="1"/>
  <c r="F376" i="2"/>
  <c r="H376" i="2" s="1"/>
  <c r="J377" i="2" l="1"/>
  <c r="E377" i="2"/>
  <c r="I377" i="2" l="1"/>
  <c r="T377" i="2"/>
  <c r="G377" i="2"/>
  <c r="X377" i="2" l="1"/>
  <c r="Z377" i="2"/>
  <c r="Y377" i="2"/>
  <c r="AB376" i="2"/>
  <c r="O377" i="2"/>
  <c r="P377" i="2" s="1"/>
  <c r="Q377" i="2" s="1"/>
  <c r="AA377" i="2"/>
  <c r="R377" i="2" l="1"/>
  <c r="U377" i="2" s="1"/>
  <c r="V377" i="2" s="1"/>
  <c r="L377" i="2" s="1"/>
  <c r="M377" i="2" s="1"/>
  <c r="F377" i="2"/>
  <c r="H377" i="2" s="1"/>
  <c r="E378" i="2" l="1"/>
  <c r="J378" i="2"/>
  <c r="G378" i="2" l="1"/>
  <c r="T378" i="2"/>
  <c r="I378" i="2"/>
  <c r="Y378" i="2" l="1"/>
  <c r="X378" i="2"/>
  <c r="Z378" i="2"/>
  <c r="AB377" i="2"/>
  <c r="O378" i="2"/>
  <c r="P378" i="2" s="1"/>
  <c r="Q378" i="2" s="1"/>
  <c r="AA378" i="2"/>
  <c r="R378" i="2" l="1"/>
  <c r="U378" i="2" s="1"/>
  <c r="V378" i="2" s="1"/>
  <c r="L378" i="2" s="1"/>
  <c r="M378" i="2" s="1"/>
  <c r="F378" i="2"/>
  <c r="H378" i="2" s="1"/>
  <c r="E379" i="2" l="1"/>
  <c r="J379" i="2"/>
  <c r="G379" i="2" l="1"/>
  <c r="T379" i="2"/>
  <c r="I379" i="2"/>
  <c r="Z379" i="2" l="1"/>
  <c r="Y379" i="2"/>
  <c r="X379" i="2"/>
  <c r="AB378" i="2"/>
  <c r="O379" i="2"/>
  <c r="P379" i="2" s="1"/>
  <c r="Q379" i="2" s="1"/>
  <c r="AA379" i="2"/>
  <c r="R379" i="2" l="1"/>
  <c r="U379" i="2" s="1"/>
  <c r="V379" i="2" s="1"/>
  <c r="L379" i="2" s="1"/>
  <c r="M379" i="2" s="1"/>
  <c r="F379" i="2"/>
  <c r="H379" i="2" s="1"/>
  <c r="E380" i="2" l="1"/>
  <c r="J380" i="2"/>
  <c r="G380" i="2" l="1"/>
  <c r="I380" i="2"/>
  <c r="T380" i="2"/>
  <c r="Z380" i="2" l="1"/>
  <c r="Y380" i="2"/>
  <c r="X380" i="2"/>
  <c r="AB379" i="2"/>
  <c r="O380" i="2"/>
  <c r="P380" i="2" s="1"/>
  <c r="Q380" i="2" s="1"/>
  <c r="AA380" i="2"/>
  <c r="R380" i="2" l="1"/>
  <c r="U380" i="2" s="1"/>
  <c r="V380" i="2" s="1"/>
  <c r="L380" i="2" s="1"/>
  <c r="M380" i="2" s="1"/>
  <c r="F380" i="2"/>
  <c r="H380" i="2" s="1"/>
  <c r="J381" i="2" l="1"/>
  <c r="E381" i="2"/>
  <c r="T381" i="2" l="1"/>
  <c r="I381" i="2"/>
  <c r="G381" i="2"/>
  <c r="X381" i="2" l="1"/>
  <c r="Z381" i="2"/>
  <c r="Y381" i="2"/>
  <c r="AB380" i="2"/>
  <c r="O381" i="2"/>
  <c r="P381" i="2" s="1"/>
  <c r="Q381" i="2" s="1"/>
  <c r="AA381" i="2"/>
  <c r="R381" i="2" l="1"/>
  <c r="U381" i="2" s="1"/>
  <c r="V381" i="2" s="1"/>
  <c r="L381" i="2" s="1"/>
  <c r="M381" i="2" s="1"/>
  <c r="F381" i="2"/>
  <c r="H381" i="2" s="1"/>
  <c r="E382" i="2" l="1"/>
  <c r="J382" i="2"/>
  <c r="G382" i="2" l="1"/>
  <c r="I382" i="2"/>
  <c r="T382" i="2"/>
  <c r="Y382" i="2" l="1"/>
  <c r="X382" i="2"/>
  <c r="Z382" i="2"/>
  <c r="AB381" i="2"/>
  <c r="O382" i="2"/>
  <c r="P382" i="2" s="1"/>
  <c r="Q382" i="2" s="1"/>
  <c r="AA382" i="2"/>
  <c r="R382" i="2" l="1"/>
  <c r="U382" i="2" s="1"/>
  <c r="V382" i="2" s="1"/>
  <c r="L382" i="2" s="1"/>
  <c r="M382" i="2" s="1"/>
  <c r="F382" i="2"/>
  <c r="H382" i="2" s="1"/>
  <c r="E383" i="2" l="1"/>
  <c r="J383" i="2"/>
  <c r="G383" i="2" l="1"/>
  <c r="T383" i="2"/>
  <c r="I383" i="2"/>
  <c r="Z383" i="2" l="1"/>
  <c r="Y383" i="2"/>
  <c r="X383" i="2"/>
  <c r="AB382" i="2"/>
  <c r="O383" i="2"/>
  <c r="P383" i="2" s="1"/>
  <c r="Q383" i="2" s="1"/>
  <c r="AA383" i="2"/>
  <c r="R383" i="2" l="1"/>
  <c r="U383" i="2" s="1"/>
  <c r="V383" i="2" s="1"/>
  <c r="L383" i="2" s="1"/>
  <c r="M383" i="2" s="1"/>
  <c r="F383" i="2"/>
  <c r="H383" i="2" s="1"/>
  <c r="J384" i="2" l="1"/>
  <c r="E384" i="2"/>
  <c r="T384" i="2" l="1"/>
  <c r="I384" i="2"/>
  <c r="G384" i="2"/>
  <c r="Z384" i="2" l="1"/>
  <c r="Y384" i="2"/>
  <c r="X384" i="2"/>
  <c r="AB383" i="2"/>
  <c r="O384" i="2"/>
  <c r="P384" i="2" s="1"/>
  <c r="Q384" i="2" s="1"/>
  <c r="AA384" i="2"/>
  <c r="R384" i="2" l="1"/>
  <c r="U384" i="2" s="1"/>
  <c r="V384" i="2" s="1"/>
  <c r="L384" i="2" s="1"/>
  <c r="M384" i="2" s="1"/>
  <c r="F384" i="2"/>
  <c r="H384" i="2" s="1"/>
  <c r="J385" i="2" l="1"/>
  <c r="E385" i="2"/>
  <c r="I385" i="2" l="1"/>
  <c r="T385" i="2"/>
  <c r="G385" i="2"/>
  <c r="X385" i="2" l="1"/>
  <c r="Z385" i="2"/>
  <c r="Y385" i="2"/>
  <c r="AB384" i="2"/>
  <c r="O385" i="2"/>
  <c r="P385" i="2" s="1"/>
  <c r="Q385" i="2" s="1"/>
  <c r="AA385" i="2"/>
  <c r="R385" i="2" l="1"/>
  <c r="U385" i="2" s="1"/>
  <c r="V385" i="2" s="1"/>
  <c r="L385" i="2" s="1"/>
  <c r="M385" i="2" s="1"/>
  <c r="F385" i="2"/>
  <c r="H385" i="2" s="1"/>
  <c r="J386" i="2" l="1"/>
  <c r="E386" i="2"/>
  <c r="T386" i="2" l="1"/>
  <c r="I386" i="2"/>
  <c r="G386" i="2"/>
  <c r="Y386" i="2" l="1"/>
  <c r="X386" i="2"/>
  <c r="Z386" i="2"/>
  <c r="AB385" i="2"/>
  <c r="O386" i="2"/>
  <c r="P386" i="2" s="1"/>
  <c r="Q386" i="2" s="1"/>
  <c r="AA386" i="2"/>
  <c r="R386" i="2" l="1"/>
  <c r="U386" i="2" s="1"/>
  <c r="V386" i="2" s="1"/>
  <c r="L386" i="2" s="1"/>
  <c r="M386" i="2" s="1"/>
  <c r="F386" i="2"/>
  <c r="H386" i="2" s="1"/>
  <c r="E387" i="2" l="1"/>
  <c r="J387" i="2"/>
  <c r="G387" i="2" l="1"/>
  <c r="T387" i="2"/>
  <c r="I387" i="2"/>
  <c r="Z387" i="2" l="1"/>
  <c r="Y387" i="2"/>
  <c r="X387" i="2"/>
  <c r="AB386" i="2"/>
  <c r="O387" i="2"/>
  <c r="P387" i="2" s="1"/>
  <c r="Q387" i="2" s="1"/>
  <c r="AA387" i="2"/>
  <c r="R387" i="2" l="1"/>
  <c r="U387" i="2" s="1"/>
  <c r="V387" i="2" s="1"/>
  <c r="L387" i="2" s="1"/>
  <c r="M387" i="2" s="1"/>
  <c r="F387" i="2"/>
  <c r="H387" i="2" s="1"/>
  <c r="E388" i="2" l="1"/>
  <c r="J388" i="2"/>
  <c r="G388" i="2" l="1"/>
  <c r="T388" i="2"/>
  <c r="I388" i="2"/>
  <c r="Z388" i="2" l="1"/>
  <c r="Y388" i="2"/>
  <c r="X388" i="2"/>
  <c r="AB387" i="2"/>
  <c r="O388" i="2"/>
  <c r="P388" i="2" s="1"/>
  <c r="Q388" i="2" s="1"/>
  <c r="AA388" i="2"/>
  <c r="R388" i="2" l="1"/>
  <c r="U388" i="2" s="1"/>
  <c r="V388" i="2" s="1"/>
  <c r="L388" i="2" s="1"/>
  <c r="M388" i="2" s="1"/>
  <c r="F388" i="2"/>
  <c r="H388" i="2" s="1"/>
  <c r="J389" i="2" l="1"/>
  <c r="E389" i="2"/>
  <c r="T389" i="2" l="1"/>
  <c r="I389" i="2"/>
  <c r="G389" i="2"/>
  <c r="X389" i="2" l="1"/>
  <c r="Z389" i="2"/>
  <c r="Y389" i="2"/>
  <c r="AB388" i="2"/>
  <c r="O389" i="2"/>
  <c r="P389" i="2" s="1"/>
  <c r="Q389" i="2" s="1"/>
  <c r="AA389" i="2"/>
  <c r="R389" i="2" l="1"/>
  <c r="U389" i="2" s="1"/>
  <c r="V389" i="2" s="1"/>
  <c r="L389" i="2" s="1"/>
  <c r="M389" i="2" s="1"/>
  <c r="F389" i="2"/>
  <c r="H389" i="2" s="1"/>
  <c r="J390" i="2" l="1"/>
  <c r="E390" i="2"/>
  <c r="T390" i="2" l="1"/>
  <c r="I390" i="2"/>
  <c r="G390" i="2"/>
  <c r="Y390" i="2" l="1"/>
  <c r="X390" i="2"/>
  <c r="Z390" i="2"/>
  <c r="AB389" i="2"/>
  <c r="O390" i="2"/>
  <c r="P390" i="2" s="1"/>
  <c r="Q390" i="2" s="1"/>
  <c r="AA390" i="2"/>
  <c r="R390" i="2" l="1"/>
  <c r="U390" i="2" s="1"/>
  <c r="V390" i="2" s="1"/>
  <c r="L390" i="2" s="1"/>
  <c r="M390" i="2" s="1"/>
  <c r="F390" i="2"/>
  <c r="H390" i="2" s="1"/>
  <c r="J391" i="2" l="1"/>
  <c r="E391" i="2"/>
  <c r="I391" i="2" l="1"/>
  <c r="T391" i="2"/>
  <c r="G391" i="2"/>
  <c r="Z391" i="2" l="1"/>
  <c r="Y391" i="2"/>
  <c r="X391" i="2"/>
  <c r="AB390" i="2"/>
  <c r="O391" i="2"/>
  <c r="P391" i="2" s="1"/>
  <c r="Q391" i="2" s="1"/>
  <c r="AA391" i="2"/>
  <c r="R391" i="2" l="1"/>
  <c r="U391" i="2" s="1"/>
  <c r="V391" i="2" s="1"/>
  <c r="L391" i="2" s="1"/>
  <c r="M391" i="2" s="1"/>
  <c r="F391" i="2"/>
  <c r="H391" i="2" s="1"/>
  <c r="E392" i="2" l="1"/>
  <c r="J392" i="2"/>
  <c r="G392" i="2" l="1"/>
  <c r="I392" i="2"/>
  <c r="T392" i="2"/>
  <c r="Z392" i="2" l="1"/>
  <c r="Y392" i="2"/>
  <c r="X392" i="2"/>
  <c r="AB391" i="2"/>
  <c r="O392" i="2"/>
  <c r="P392" i="2" s="1"/>
  <c r="Q392" i="2" s="1"/>
  <c r="AA392" i="2"/>
  <c r="R392" i="2" l="1"/>
  <c r="U392" i="2" s="1"/>
  <c r="V392" i="2" s="1"/>
  <c r="L392" i="2" s="1"/>
  <c r="M392" i="2" s="1"/>
  <c r="F392" i="2"/>
  <c r="H392" i="2" s="1"/>
  <c r="J393" i="2" l="1"/>
  <c r="E393" i="2"/>
  <c r="T393" i="2" l="1"/>
  <c r="I393" i="2"/>
  <c r="G393" i="2"/>
  <c r="X393" i="2" l="1"/>
  <c r="Z393" i="2"/>
  <c r="Y393" i="2"/>
  <c r="AB392" i="2"/>
  <c r="O393" i="2"/>
  <c r="P393" i="2" s="1"/>
  <c r="Q393" i="2" s="1"/>
  <c r="AA393" i="2"/>
  <c r="R393" i="2" l="1"/>
  <c r="U393" i="2" s="1"/>
  <c r="V393" i="2" s="1"/>
  <c r="L393" i="2" s="1"/>
  <c r="M393" i="2" s="1"/>
  <c r="F393" i="2"/>
  <c r="H393" i="2" s="1"/>
  <c r="J394" i="2" l="1"/>
  <c r="E394" i="2"/>
  <c r="T394" i="2" l="1"/>
  <c r="I394" i="2"/>
  <c r="G394" i="2"/>
  <c r="Y394" i="2" l="1"/>
  <c r="X394" i="2"/>
  <c r="Z394" i="2"/>
  <c r="AB393" i="2"/>
  <c r="O394" i="2"/>
  <c r="P394" i="2" s="1"/>
  <c r="Q394" i="2" s="1"/>
  <c r="AA394" i="2"/>
  <c r="R394" i="2" l="1"/>
  <c r="U394" i="2" s="1"/>
  <c r="V394" i="2" s="1"/>
  <c r="L394" i="2" s="1"/>
  <c r="M394" i="2" s="1"/>
  <c r="F394" i="2"/>
  <c r="H394" i="2" s="1"/>
  <c r="E395" i="2" l="1"/>
  <c r="J395" i="2"/>
  <c r="G395" i="2" l="1"/>
  <c r="I395" i="2"/>
  <c r="T395" i="2"/>
  <c r="Z395" i="2" l="1"/>
  <c r="Y395" i="2"/>
  <c r="X395" i="2"/>
  <c r="AB394" i="2"/>
  <c r="O395" i="2"/>
  <c r="P395" i="2" s="1"/>
  <c r="Q395" i="2" s="1"/>
  <c r="AA395" i="2"/>
  <c r="R395" i="2" l="1"/>
  <c r="U395" i="2" s="1"/>
  <c r="V395" i="2" s="1"/>
  <c r="L395" i="2" s="1"/>
  <c r="M395" i="2" s="1"/>
  <c r="F395" i="2"/>
  <c r="H395" i="2" s="1"/>
  <c r="J396" i="2" l="1"/>
  <c r="E396" i="2"/>
  <c r="I396" i="2" l="1"/>
  <c r="T396" i="2"/>
  <c r="G396" i="2"/>
  <c r="Z396" i="2" l="1"/>
  <c r="Y396" i="2"/>
  <c r="X396" i="2"/>
  <c r="AB395" i="2"/>
  <c r="O396" i="2"/>
  <c r="P396" i="2" s="1"/>
  <c r="Q396" i="2" s="1"/>
  <c r="AA396" i="2"/>
  <c r="R396" i="2" l="1"/>
  <c r="U396" i="2" s="1"/>
  <c r="V396" i="2" s="1"/>
  <c r="L396" i="2" s="1"/>
  <c r="M396" i="2" s="1"/>
  <c r="F396" i="2"/>
  <c r="H396" i="2" s="1"/>
  <c r="E397" i="2" l="1"/>
  <c r="J397" i="2"/>
  <c r="G397" i="2" l="1"/>
  <c r="T397" i="2"/>
  <c r="I397" i="2"/>
  <c r="X397" i="2" l="1"/>
  <c r="Z397" i="2"/>
  <c r="Y397" i="2"/>
  <c r="AB396" i="2"/>
  <c r="O397" i="2"/>
  <c r="P397" i="2" s="1"/>
  <c r="Q397" i="2" s="1"/>
  <c r="AA397" i="2"/>
  <c r="R397" i="2" l="1"/>
  <c r="U397" i="2" s="1"/>
  <c r="V397" i="2" s="1"/>
  <c r="L397" i="2" s="1"/>
  <c r="M397" i="2" s="1"/>
  <c r="F397" i="2"/>
  <c r="H397" i="2" s="1"/>
  <c r="J398" i="2" l="1"/>
  <c r="E398" i="2"/>
  <c r="I398" i="2" l="1"/>
  <c r="T398" i="2"/>
  <c r="G398" i="2"/>
  <c r="Y398" i="2" l="1"/>
  <c r="X398" i="2"/>
  <c r="Z398" i="2"/>
  <c r="AB397" i="2"/>
  <c r="O398" i="2"/>
  <c r="P398" i="2" s="1"/>
  <c r="Q398" i="2" s="1"/>
  <c r="AA398" i="2"/>
  <c r="R398" i="2" l="1"/>
  <c r="U398" i="2" s="1"/>
  <c r="V398" i="2" s="1"/>
  <c r="L398" i="2" s="1"/>
  <c r="M398" i="2" s="1"/>
  <c r="F398" i="2"/>
  <c r="H398" i="2" s="1"/>
  <c r="E399" i="2" l="1"/>
  <c r="J399" i="2"/>
  <c r="G399" i="2" l="1"/>
  <c r="I399" i="2"/>
  <c r="T399" i="2"/>
  <c r="Z399" i="2" l="1"/>
  <c r="Y399" i="2"/>
  <c r="X399" i="2"/>
  <c r="AB398" i="2"/>
  <c r="O399" i="2"/>
  <c r="P399" i="2" s="1"/>
  <c r="Q399" i="2" s="1"/>
  <c r="AA399" i="2"/>
  <c r="R399" i="2" l="1"/>
  <c r="U399" i="2" s="1"/>
  <c r="V399" i="2" s="1"/>
  <c r="L399" i="2" s="1"/>
  <c r="M399" i="2" s="1"/>
  <c r="F399" i="2"/>
  <c r="H399" i="2" s="1"/>
  <c r="E400" i="2" l="1"/>
  <c r="J400" i="2"/>
  <c r="G400" i="2" l="1"/>
  <c r="T400" i="2"/>
  <c r="I400" i="2"/>
  <c r="Z400" i="2" l="1"/>
  <c r="Y400" i="2"/>
  <c r="X400" i="2"/>
  <c r="AB399" i="2"/>
  <c r="O400" i="2"/>
  <c r="P400" i="2" s="1"/>
  <c r="Q400" i="2" s="1"/>
  <c r="AA400" i="2"/>
  <c r="R400" i="2" l="1"/>
  <c r="U400" i="2" s="1"/>
  <c r="V400" i="2" s="1"/>
  <c r="L400" i="2" s="1"/>
  <c r="M400" i="2" s="1"/>
  <c r="F400" i="2"/>
  <c r="H400" i="2" s="1"/>
  <c r="E401" i="2" l="1"/>
  <c r="J401" i="2"/>
  <c r="G401" i="2" l="1"/>
  <c r="T401" i="2"/>
  <c r="I401" i="2"/>
  <c r="X401" i="2" l="1"/>
  <c r="Z401" i="2"/>
  <c r="Y401" i="2"/>
  <c r="AB400" i="2"/>
  <c r="O401" i="2"/>
  <c r="P401" i="2" s="1"/>
  <c r="Q401" i="2" s="1"/>
  <c r="AA401" i="2"/>
  <c r="R401" i="2" l="1"/>
  <c r="U401" i="2" s="1"/>
  <c r="V401" i="2" s="1"/>
  <c r="L401" i="2" s="1"/>
  <c r="M401" i="2" s="1"/>
  <c r="F401" i="2"/>
  <c r="H401" i="2" s="1"/>
  <c r="E402" i="2" l="1"/>
  <c r="J402" i="2"/>
  <c r="G402" i="2" l="1"/>
  <c r="I402" i="2"/>
  <c r="T402" i="2"/>
  <c r="Y402" i="2" l="1"/>
  <c r="X402" i="2"/>
  <c r="Z402" i="2"/>
  <c r="AB401" i="2"/>
  <c r="O402" i="2"/>
  <c r="P402" i="2" s="1"/>
  <c r="Q402" i="2" s="1"/>
  <c r="AA402" i="2"/>
  <c r="R402" i="2" l="1"/>
  <c r="U402" i="2" s="1"/>
  <c r="V402" i="2" s="1"/>
  <c r="L402" i="2" s="1"/>
  <c r="M402" i="2" s="1"/>
  <c r="F402" i="2"/>
  <c r="H402" i="2" s="1"/>
  <c r="J403" i="2" l="1"/>
  <c r="E403" i="2"/>
  <c r="I403" i="2" l="1"/>
  <c r="T403" i="2"/>
  <c r="G403" i="2"/>
  <c r="Z403" i="2" l="1"/>
  <c r="Y403" i="2"/>
  <c r="X403" i="2"/>
  <c r="AB402" i="2"/>
  <c r="O403" i="2"/>
  <c r="P403" i="2" s="1"/>
  <c r="Q403" i="2" s="1"/>
  <c r="AA403" i="2"/>
  <c r="R403" i="2" l="1"/>
  <c r="U403" i="2" s="1"/>
  <c r="V403" i="2" s="1"/>
  <c r="L403" i="2" s="1"/>
  <c r="M403" i="2" s="1"/>
  <c r="F403" i="2"/>
  <c r="H403" i="2" s="1"/>
  <c r="J404" i="2" l="1"/>
  <c r="E404" i="2"/>
  <c r="I404" i="2" l="1"/>
  <c r="T404" i="2"/>
  <c r="G404" i="2"/>
  <c r="Z404" i="2" l="1"/>
  <c r="Y404" i="2"/>
  <c r="X404" i="2"/>
  <c r="AB403" i="2"/>
  <c r="O404" i="2"/>
  <c r="P404" i="2" s="1"/>
  <c r="Q404" i="2" s="1"/>
  <c r="AA404" i="2"/>
  <c r="R404" i="2" l="1"/>
  <c r="U404" i="2" s="1"/>
  <c r="V404" i="2" s="1"/>
  <c r="L404" i="2" s="1"/>
  <c r="M404" i="2" s="1"/>
  <c r="F404" i="2"/>
  <c r="H404" i="2" s="1"/>
  <c r="E405" i="2" l="1"/>
  <c r="J405" i="2"/>
  <c r="G405" i="2" l="1"/>
  <c r="T405" i="2"/>
  <c r="I405" i="2"/>
  <c r="X405" i="2" l="1"/>
  <c r="Z405" i="2"/>
  <c r="Y405" i="2"/>
  <c r="AB404" i="2"/>
  <c r="O405" i="2"/>
  <c r="P405" i="2" s="1"/>
  <c r="Q405" i="2" s="1"/>
  <c r="AA405" i="2"/>
  <c r="R405" i="2" l="1"/>
  <c r="U405" i="2" s="1"/>
  <c r="V405" i="2" s="1"/>
  <c r="L405" i="2" s="1"/>
  <c r="M405" i="2" s="1"/>
  <c r="F405" i="2"/>
  <c r="H405" i="2" s="1"/>
  <c r="E406" i="2" l="1"/>
  <c r="J406" i="2"/>
  <c r="G406" i="2" l="1"/>
  <c r="T406" i="2"/>
  <c r="I406" i="2"/>
  <c r="Y406" i="2" l="1"/>
  <c r="X406" i="2"/>
  <c r="Z406" i="2"/>
  <c r="AB405" i="2"/>
  <c r="O406" i="2"/>
  <c r="P406" i="2" s="1"/>
  <c r="Q406" i="2" s="1"/>
  <c r="AA406" i="2"/>
  <c r="R406" i="2" l="1"/>
  <c r="U406" i="2" s="1"/>
  <c r="V406" i="2" s="1"/>
  <c r="L406" i="2" s="1"/>
  <c r="M406" i="2" s="1"/>
  <c r="F406" i="2"/>
  <c r="H406" i="2" s="1"/>
  <c r="E407" i="2" l="1"/>
  <c r="J407" i="2"/>
  <c r="G407" i="2" l="1"/>
  <c r="I407" i="2"/>
  <c r="T407" i="2"/>
  <c r="Z407" i="2" l="1"/>
  <c r="Y407" i="2"/>
  <c r="X407" i="2"/>
  <c r="AB406" i="2"/>
  <c r="O407" i="2"/>
  <c r="P407" i="2" s="1"/>
  <c r="Q407" i="2" s="1"/>
  <c r="AA407" i="2"/>
  <c r="R407" i="2" l="1"/>
  <c r="U407" i="2" s="1"/>
  <c r="V407" i="2" s="1"/>
  <c r="L407" i="2" s="1"/>
  <c r="M407" i="2" s="1"/>
  <c r="F407" i="2"/>
  <c r="H407" i="2" s="1"/>
  <c r="E408" i="2" l="1"/>
  <c r="J408" i="2"/>
  <c r="G408" i="2" l="1"/>
  <c r="I408" i="2"/>
  <c r="T408" i="2"/>
  <c r="Z408" i="2" l="1"/>
  <c r="Y408" i="2"/>
  <c r="X408" i="2"/>
  <c r="AB407" i="2"/>
  <c r="O408" i="2"/>
  <c r="P408" i="2" s="1"/>
  <c r="Q408" i="2" s="1"/>
  <c r="AA408" i="2"/>
  <c r="R408" i="2" l="1"/>
  <c r="U408" i="2" s="1"/>
  <c r="V408" i="2" s="1"/>
  <c r="L408" i="2" s="1"/>
  <c r="M408" i="2" s="1"/>
  <c r="F408" i="2"/>
  <c r="H408" i="2" s="1"/>
  <c r="E409" i="2" l="1"/>
  <c r="J409" i="2"/>
  <c r="G409" i="2" l="1"/>
  <c r="I409" i="2"/>
  <c r="T409" i="2"/>
  <c r="X409" i="2" l="1"/>
  <c r="Z409" i="2"/>
  <c r="Y409" i="2"/>
  <c r="AB408" i="2"/>
  <c r="O409" i="2"/>
  <c r="P409" i="2" s="1"/>
  <c r="Q409" i="2" s="1"/>
  <c r="AA409" i="2"/>
  <c r="R409" i="2" l="1"/>
  <c r="U409" i="2" s="1"/>
  <c r="V409" i="2" s="1"/>
  <c r="L409" i="2" s="1"/>
  <c r="M409" i="2" s="1"/>
  <c r="F409" i="2"/>
  <c r="H409" i="2" s="1"/>
  <c r="J410" i="2" l="1"/>
  <c r="E410" i="2"/>
  <c r="I410" i="2" l="1"/>
  <c r="T410" i="2"/>
  <c r="G410" i="2"/>
  <c r="Y410" i="2" l="1"/>
  <c r="X410" i="2"/>
  <c r="Z410" i="2"/>
  <c r="AB409" i="2"/>
  <c r="O410" i="2"/>
  <c r="P410" i="2" s="1"/>
  <c r="Q410" i="2" s="1"/>
  <c r="AA410" i="2"/>
  <c r="R410" i="2" l="1"/>
  <c r="U410" i="2" s="1"/>
  <c r="V410" i="2" s="1"/>
  <c r="L410" i="2" s="1"/>
  <c r="M410" i="2" s="1"/>
  <c r="F410" i="2"/>
  <c r="H410" i="2" s="1"/>
  <c r="J411" i="2" l="1"/>
  <c r="E411" i="2"/>
  <c r="I411" i="2" l="1"/>
  <c r="T411" i="2"/>
  <c r="G411" i="2"/>
  <c r="Z411" i="2" l="1"/>
  <c r="Y411" i="2"/>
  <c r="X411" i="2"/>
  <c r="AB410" i="2"/>
  <c r="O411" i="2"/>
  <c r="P411" i="2" s="1"/>
  <c r="Q411" i="2" s="1"/>
  <c r="AA411" i="2"/>
  <c r="R411" i="2" l="1"/>
  <c r="U411" i="2" s="1"/>
  <c r="V411" i="2" s="1"/>
  <c r="L411" i="2" s="1"/>
  <c r="M411" i="2" s="1"/>
  <c r="F411" i="2"/>
  <c r="H411" i="2" s="1"/>
  <c r="J412" i="2" l="1"/>
  <c r="E412" i="2"/>
  <c r="I412" i="2" l="1"/>
  <c r="T412" i="2"/>
  <c r="G412" i="2"/>
  <c r="Z412" i="2" l="1"/>
  <c r="Y412" i="2"/>
  <c r="X412" i="2"/>
  <c r="AB411" i="2"/>
  <c r="O412" i="2"/>
  <c r="P412" i="2" s="1"/>
  <c r="Q412" i="2" s="1"/>
  <c r="AA412" i="2"/>
  <c r="R412" i="2" l="1"/>
  <c r="U412" i="2" s="1"/>
  <c r="V412" i="2" s="1"/>
  <c r="L412" i="2" s="1"/>
  <c r="M412" i="2" s="1"/>
  <c r="F412" i="2"/>
  <c r="H412" i="2" s="1"/>
  <c r="J413" i="2" l="1"/>
  <c r="E413" i="2"/>
  <c r="T413" i="2" l="1"/>
  <c r="I413" i="2"/>
  <c r="G413" i="2"/>
  <c r="X413" i="2" l="1"/>
  <c r="Z413" i="2"/>
  <c r="Y413" i="2"/>
  <c r="AB412" i="2"/>
  <c r="O413" i="2"/>
  <c r="P413" i="2" s="1"/>
  <c r="Q413" i="2" s="1"/>
  <c r="AA413" i="2"/>
  <c r="R413" i="2" l="1"/>
  <c r="U413" i="2" s="1"/>
  <c r="V413" i="2" s="1"/>
  <c r="L413" i="2" s="1"/>
  <c r="M413" i="2" s="1"/>
  <c r="F413" i="2"/>
  <c r="H413" i="2" s="1"/>
  <c r="E414" i="2" l="1"/>
  <c r="J414" i="2"/>
  <c r="G414" i="2" l="1"/>
  <c r="T414" i="2"/>
  <c r="I414" i="2"/>
  <c r="Y414" i="2" l="1"/>
  <c r="X414" i="2"/>
  <c r="Z414" i="2"/>
  <c r="AB413" i="2"/>
  <c r="O414" i="2"/>
  <c r="P414" i="2" s="1"/>
  <c r="Q414" i="2" s="1"/>
  <c r="AA414" i="2"/>
  <c r="R414" i="2" l="1"/>
  <c r="U414" i="2" s="1"/>
  <c r="V414" i="2" s="1"/>
  <c r="L414" i="2" s="1"/>
  <c r="M414" i="2" s="1"/>
  <c r="F414" i="2"/>
  <c r="H414" i="2" s="1"/>
  <c r="J415" i="2" l="1"/>
  <c r="E415" i="2"/>
  <c r="I415" i="2" l="1"/>
  <c r="T415" i="2"/>
  <c r="G415" i="2"/>
  <c r="Z415" i="2" l="1"/>
  <c r="Y415" i="2"/>
  <c r="X415" i="2"/>
  <c r="AB414" i="2"/>
  <c r="O415" i="2"/>
  <c r="P415" i="2" s="1"/>
  <c r="Q415" i="2" s="1"/>
  <c r="AA415" i="2"/>
  <c r="R415" i="2" l="1"/>
  <c r="U415" i="2" s="1"/>
  <c r="V415" i="2" s="1"/>
  <c r="L415" i="2" s="1"/>
  <c r="M415" i="2" s="1"/>
  <c r="F415" i="2"/>
  <c r="H415" i="2" s="1"/>
  <c r="E416" i="2" l="1"/>
  <c r="J416" i="2"/>
  <c r="G416" i="2" l="1"/>
  <c r="I416" i="2"/>
  <c r="T416" i="2"/>
  <c r="Z416" i="2" l="1"/>
  <c r="Y416" i="2"/>
  <c r="X416" i="2"/>
  <c r="AB415" i="2"/>
  <c r="O416" i="2"/>
  <c r="P416" i="2" s="1"/>
  <c r="Q416" i="2" s="1"/>
  <c r="AA416" i="2"/>
  <c r="R416" i="2" l="1"/>
  <c r="U416" i="2" s="1"/>
  <c r="V416" i="2" s="1"/>
  <c r="L416" i="2" s="1"/>
  <c r="M416" i="2" s="1"/>
  <c r="F416" i="2"/>
  <c r="H416" i="2" s="1"/>
  <c r="J417" i="2" l="1"/>
  <c r="E417" i="2"/>
  <c r="I417" i="2" l="1"/>
  <c r="T417" i="2"/>
  <c r="G417" i="2"/>
  <c r="X417" i="2" l="1"/>
  <c r="Z417" i="2"/>
  <c r="Y417" i="2"/>
  <c r="AB416" i="2"/>
  <c r="O417" i="2"/>
  <c r="P417" i="2" s="1"/>
  <c r="Q417" i="2" s="1"/>
  <c r="AA417" i="2"/>
  <c r="R417" i="2" l="1"/>
  <c r="U417" i="2" s="1"/>
  <c r="V417" i="2" s="1"/>
  <c r="L417" i="2" s="1"/>
  <c r="M417" i="2" s="1"/>
  <c r="F417" i="2"/>
  <c r="H417" i="2" s="1"/>
  <c r="J418" i="2" l="1"/>
  <c r="E418" i="2"/>
  <c r="T418" i="2" l="1"/>
  <c r="I418" i="2"/>
  <c r="G418" i="2"/>
  <c r="Y418" i="2" l="1"/>
  <c r="X418" i="2"/>
  <c r="Z418" i="2"/>
  <c r="AB417" i="2"/>
  <c r="O418" i="2"/>
  <c r="P418" i="2" s="1"/>
  <c r="Q418" i="2" s="1"/>
  <c r="AA418" i="2"/>
  <c r="R418" i="2" l="1"/>
  <c r="U418" i="2" s="1"/>
  <c r="V418" i="2" s="1"/>
  <c r="L418" i="2" s="1"/>
  <c r="M418" i="2" s="1"/>
  <c r="F418" i="2"/>
  <c r="H418" i="2" s="1"/>
  <c r="J419" i="2" l="1"/>
  <c r="E419" i="2"/>
  <c r="T419" i="2" l="1"/>
  <c r="I419" i="2"/>
  <c r="G419" i="2"/>
  <c r="Z419" i="2" l="1"/>
  <c r="Y419" i="2"/>
  <c r="X419" i="2"/>
  <c r="AB418" i="2"/>
  <c r="O419" i="2"/>
  <c r="P419" i="2" s="1"/>
  <c r="Q419" i="2" s="1"/>
  <c r="AA419" i="2"/>
  <c r="R419" i="2" l="1"/>
  <c r="U419" i="2" s="1"/>
  <c r="V419" i="2" s="1"/>
  <c r="L419" i="2" s="1"/>
  <c r="M419" i="2" s="1"/>
  <c r="F419" i="2"/>
  <c r="H419" i="2" s="1"/>
  <c r="E420" i="2" l="1"/>
  <c r="J420" i="2"/>
  <c r="G420" i="2" l="1"/>
  <c r="T420" i="2"/>
  <c r="I420" i="2"/>
  <c r="Z420" i="2" l="1"/>
  <c r="Y420" i="2"/>
  <c r="X420" i="2"/>
  <c r="AB419" i="2"/>
  <c r="O420" i="2"/>
  <c r="P420" i="2" s="1"/>
  <c r="Q420" i="2" s="1"/>
  <c r="AA420" i="2"/>
  <c r="R420" i="2" l="1"/>
  <c r="U420" i="2" s="1"/>
  <c r="V420" i="2" s="1"/>
  <c r="L420" i="2" s="1"/>
  <c r="M420" i="2" s="1"/>
  <c r="F420" i="2"/>
  <c r="H420" i="2" s="1"/>
  <c r="J421" i="2" l="1"/>
  <c r="E421" i="2"/>
  <c r="T421" i="2" l="1"/>
  <c r="I421" i="2"/>
  <c r="G421" i="2"/>
  <c r="X421" i="2" l="1"/>
  <c r="Z421" i="2"/>
  <c r="Y421" i="2"/>
  <c r="AB420" i="2"/>
  <c r="O421" i="2"/>
  <c r="P421" i="2" s="1"/>
  <c r="Q421" i="2" s="1"/>
  <c r="AA421" i="2"/>
  <c r="R421" i="2" l="1"/>
  <c r="U421" i="2" s="1"/>
  <c r="V421" i="2" s="1"/>
  <c r="L421" i="2" s="1"/>
  <c r="M421" i="2" s="1"/>
  <c r="F421" i="2"/>
  <c r="H421" i="2" s="1"/>
  <c r="E422" i="2" l="1"/>
  <c r="J422" i="2"/>
  <c r="G422" i="2" l="1"/>
  <c r="T422" i="2"/>
  <c r="I422" i="2"/>
  <c r="Y422" i="2" l="1"/>
  <c r="X422" i="2"/>
  <c r="Z422" i="2"/>
  <c r="AB421" i="2"/>
  <c r="O422" i="2"/>
  <c r="P422" i="2" s="1"/>
  <c r="Q422" i="2" s="1"/>
  <c r="AA422" i="2"/>
  <c r="R422" i="2" l="1"/>
  <c r="U422" i="2" s="1"/>
  <c r="V422" i="2" s="1"/>
  <c r="L422" i="2" s="1"/>
  <c r="M422" i="2" s="1"/>
  <c r="F422" i="2"/>
  <c r="H422" i="2" s="1"/>
  <c r="J423" i="2" l="1"/>
  <c r="E423" i="2"/>
  <c r="T423" i="2" l="1"/>
  <c r="I423" i="2"/>
  <c r="G423" i="2"/>
  <c r="Z423" i="2" l="1"/>
  <c r="Y423" i="2"/>
  <c r="X423" i="2"/>
  <c r="AB422" i="2"/>
  <c r="O423" i="2"/>
  <c r="P423" i="2" s="1"/>
  <c r="Q423" i="2" s="1"/>
  <c r="AA423" i="2"/>
  <c r="R423" i="2" l="1"/>
  <c r="U423" i="2" s="1"/>
  <c r="V423" i="2" s="1"/>
  <c r="L423" i="2" s="1"/>
  <c r="M423" i="2" s="1"/>
  <c r="F423" i="2"/>
  <c r="H423" i="2" s="1"/>
  <c r="J424" i="2" l="1"/>
  <c r="E424" i="2"/>
  <c r="T424" i="2" l="1"/>
  <c r="I424" i="2"/>
  <c r="G424" i="2"/>
  <c r="Z424" i="2" l="1"/>
  <c r="Y424" i="2"/>
  <c r="X424" i="2"/>
  <c r="AB423" i="2"/>
  <c r="O424" i="2"/>
  <c r="P424" i="2" s="1"/>
  <c r="Q424" i="2" s="1"/>
  <c r="AA424" i="2"/>
  <c r="R424" i="2" l="1"/>
  <c r="U424" i="2" s="1"/>
  <c r="V424" i="2" s="1"/>
  <c r="L424" i="2" s="1"/>
  <c r="M424" i="2" s="1"/>
  <c r="F424" i="2"/>
  <c r="H424" i="2" s="1"/>
  <c r="J425" i="2" l="1"/>
  <c r="E425" i="2"/>
  <c r="I425" i="2" l="1"/>
  <c r="T425" i="2"/>
  <c r="G425" i="2"/>
  <c r="X425" i="2" l="1"/>
  <c r="Z425" i="2"/>
  <c r="Y425" i="2"/>
  <c r="AB424" i="2"/>
  <c r="O425" i="2"/>
  <c r="P425" i="2" s="1"/>
  <c r="Q425" i="2" s="1"/>
  <c r="AA425" i="2"/>
  <c r="R425" i="2" l="1"/>
  <c r="U425" i="2" s="1"/>
  <c r="V425" i="2" s="1"/>
  <c r="L425" i="2" s="1"/>
  <c r="M425" i="2" s="1"/>
  <c r="F425" i="2"/>
  <c r="H425" i="2" s="1"/>
  <c r="J426" i="2" l="1"/>
  <c r="E426" i="2"/>
  <c r="I426" i="2" l="1"/>
  <c r="T426" i="2"/>
  <c r="G426" i="2"/>
  <c r="Y426" i="2" l="1"/>
  <c r="X426" i="2"/>
  <c r="Z426" i="2"/>
  <c r="AB425" i="2"/>
  <c r="O426" i="2"/>
  <c r="P426" i="2" s="1"/>
  <c r="Q426" i="2" s="1"/>
  <c r="AA426" i="2"/>
  <c r="R426" i="2" l="1"/>
  <c r="U426" i="2" s="1"/>
  <c r="V426" i="2" s="1"/>
  <c r="L426" i="2" s="1"/>
  <c r="M426" i="2" s="1"/>
  <c r="F426" i="2"/>
  <c r="H426" i="2" s="1"/>
  <c r="E427" i="2" l="1"/>
  <c r="J427" i="2"/>
  <c r="G427" i="2" l="1"/>
  <c r="I427" i="2"/>
  <c r="T427" i="2"/>
  <c r="Z427" i="2" l="1"/>
  <c r="Y427" i="2"/>
  <c r="X427" i="2"/>
  <c r="AB426" i="2"/>
  <c r="O427" i="2"/>
  <c r="P427" i="2" s="1"/>
  <c r="Q427" i="2" s="1"/>
  <c r="AA427" i="2"/>
  <c r="R427" i="2" l="1"/>
  <c r="U427" i="2" s="1"/>
  <c r="V427" i="2" s="1"/>
  <c r="L427" i="2" s="1"/>
  <c r="M427" i="2" s="1"/>
  <c r="F427" i="2"/>
  <c r="H427" i="2" s="1"/>
  <c r="J428" i="2" l="1"/>
  <c r="E428" i="2"/>
  <c r="I428" i="2" l="1"/>
  <c r="T428" i="2"/>
  <c r="G428" i="2"/>
  <c r="Z428" i="2" l="1"/>
  <c r="Y428" i="2"/>
  <c r="X428" i="2"/>
  <c r="AB427" i="2"/>
  <c r="O428" i="2"/>
  <c r="P428" i="2" s="1"/>
  <c r="Q428" i="2" s="1"/>
  <c r="AA428" i="2"/>
  <c r="R428" i="2" l="1"/>
  <c r="U428" i="2" s="1"/>
  <c r="V428" i="2" s="1"/>
  <c r="L428" i="2" s="1"/>
  <c r="M428" i="2" s="1"/>
  <c r="F428" i="2"/>
  <c r="H428" i="2" s="1"/>
  <c r="E429" i="2" l="1"/>
  <c r="J429" i="2"/>
  <c r="G429" i="2" l="1"/>
  <c r="I429" i="2"/>
  <c r="T429" i="2"/>
  <c r="X429" i="2" l="1"/>
  <c r="Z429" i="2"/>
  <c r="Y429" i="2"/>
  <c r="AB428" i="2"/>
  <c r="O429" i="2"/>
  <c r="P429" i="2" s="1"/>
  <c r="Q429" i="2" s="1"/>
  <c r="AA429" i="2"/>
  <c r="R429" i="2" l="1"/>
  <c r="U429" i="2" s="1"/>
  <c r="V429" i="2" s="1"/>
  <c r="L429" i="2" s="1"/>
  <c r="M429" i="2" s="1"/>
  <c r="F429" i="2"/>
  <c r="H429" i="2" s="1"/>
  <c r="E430" i="2" l="1"/>
  <c r="J430" i="2"/>
  <c r="G430" i="2" l="1"/>
  <c r="T430" i="2"/>
  <c r="I430" i="2"/>
  <c r="Y430" i="2" l="1"/>
  <c r="X430" i="2"/>
  <c r="Z430" i="2"/>
  <c r="AB429" i="2"/>
  <c r="O430" i="2"/>
  <c r="P430" i="2" s="1"/>
  <c r="Q430" i="2" s="1"/>
  <c r="AA430" i="2"/>
  <c r="R430" i="2" l="1"/>
  <c r="U430" i="2" s="1"/>
  <c r="V430" i="2" s="1"/>
  <c r="L430" i="2" s="1"/>
  <c r="M430" i="2" s="1"/>
  <c r="F430" i="2"/>
  <c r="H430" i="2" s="1"/>
  <c r="E431" i="2" l="1"/>
  <c r="J431" i="2"/>
  <c r="G431" i="2" l="1"/>
  <c r="I431" i="2"/>
  <c r="T431" i="2"/>
  <c r="Z431" i="2" l="1"/>
  <c r="Y431" i="2"/>
  <c r="X431" i="2"/>
  <c r="AB430" i="2"/>
  <c r="O431" i="2"/>
  <c r="P431" i="2" s="1"/>
  <c r="Q431" i="2" s="1"/>
  <c r="AA431" i="2"/>
  <c r="R431" i="2" l="1"/>
  <c r="U431" i="2" s="1"/>
  <c r="V431" i="2" s="1"/>
  <c r="L431" i="2" s="1"/>
  <c r="M431" i="2" s="1"/>
  <c r="F431" i="2"/>
  <c r="H431" i="2" s="1"/>
  <c r="J432" i="2" l="1"/>
  <c r="E432" i="2"/>
  <c r="T432" i="2" l="1"/>
  <c r="I432" i="2"/>
  <c r="G432" i="2"/>
  <c r="Z432" i="2" l="1"/>
  <c r="Y432" i="2"/>
  <c r="X432" i="2"/>
  <c r="AB431" i="2"/>
  <c r="O432" i="2"/>
  <c r="P432" i="2" s="1"/>
  <c r="Q432" i="2" s="1"/>
  <c r="AA432" i="2"/>
  <c r="R432" i="2" l="1"/>
  <c r="U432" i="2" s="1"/>
  <c r="V432" i="2" s="1"/>
  <c r="L432" i="2" s="1"/>
  <c r="M432" i="2" s="1"/>
  <c r="F432" i="2"/>
  <c r="H432" i="2" s="1"/>
  <c r="J433" i="2" l="1"/>
  <c r="E433" i="2"/>
  <c r="T433" i="2" l="1"/>
  <c r="I433" i="2"/>
  <c r="G433" i="2"/>
  <c r="X433" i="2" l="1"/>
  <c r="Z433" i="2"/>
  <c r="Y433" i="2"/>
  <c r="AB432" i="2"/>
  <c r="O433" i="2"/>
  <c r="P433" i="2" s="1"/>
  <c r="Q433" i="2" s="1"/>
  <c r="AA433" i="2"/>
  <c r="R433" i="2" l="1"/>
  <c r="U433" i="2" s="1"/>
  <c r="V433" i="2" s="1"/>
  <c r="L433" i="2" s="1"/>
  <c r="M433" i="2" s="1"/>
  <c r="F433" i="2"/>
  <c r="H433" i="2" s="1"/>
  <c r="J434" i="2" l="1"/>
  <c r="E434" i="2"/>
  <c r="I434" i="2" l="1"/>
  <c r="T434" i="2"/>
  <c r="G434" i="2"/>
  <c r="Y434" i="2" l="1"/>
  <c r="X434" i="2"/>
  <c r="Z434" i="2"/>
  <c r="AB433" i="2"/>
  <c r="O434" i="2"/>
  <c r="P434" i="2" s="1"/>
  <c r="Q434" i="2" s="1"/>
  <c r="AA434" i="2"/>
  <c r="R434" i="2" l="1"/>
  <c r="U434" i="2" s="1"/>
  <c r="V434" i="2" s="1"/>
  <c r="L434" i="2" s="1"/>
  <c r="M434" i="2" s="1"/>
  <c r="F434" i="2"/>
  <c r="H434" i="2" s="1"/>
  <c r="E435" i="2" l="1"/>
  <c r="J435" i="2"/>
  <c r="G435" i="2" l="1"/>
  <c r="T435" i="2"/>
  <c r="I435" i="2"/>
  <c r="Z435" i="2" l="1"/>
  <c r="Y435" i="2"/>
  <c r="X435" i="2"/>
  <c r="AB434" i="2"/>
  <c r="O435" i="2"/>
  <c r="P435" i="2" s="1"/>
  <c r="Q435" i="2" s="1"/>
  <c r="AA435" i="2"/>
  <c r="R435" i="2" l="1"/>
  <c r="U435" i="2" s="1"/>
  <c r="V435" i="2" s="1"/>
  <c r="L435" i="2" s="1"/>
  <c r="M435" i="2" s="1"/>
  <c r="F435" i="2"/>
  <c r="H435" i="2" s="1"/>
  <c r="E436" i="2" l="1"/>
  <c r="J436" i="2"/>
  <c r="G436" i="2" l="1"/>
  <c r="T436" i="2"/>
  <c r="I436" i="2"/>
  <c r="Z436" i="2" l="1"/>
  <c r="Y436" i="2"/>
  <c r="X436" i="2"/>
  <c r="AB435" i="2"/>
  <c r="O436" i="2"/>
  <c r="P436" i="2" s="1"/>
  <c r="Q436" i="2" s="1"/>
  <c r="AA436" i="2"/>
  <c r="R436" i="2" l="1"/>
  <c r="U436" i="2" s="1"/>
  <c r="V436" i="2" s="1"/>
  <c r="L436" i="2" s="1"/>
  <c r="M436" i="2" s="1"/>
  <c r="F436" i="2"/>
  <c r="H436" i="2" s="1"/>
  <c r="E437" i="2" l="1"/>
  <c r="J437" i="2"/>
  <c r="G437" i="2" l="1"/>
  <c r="I437" i="2"/>
  <c r="T437" i="2"/>
  <c r="X437" i="2" l="1"/>
  <c r="Z437" i="2"/>
  <c r="Y437" i="2"/>
  <c r="AB436" i="2"/>
  <c r="O437" i="2"/>
  <c r="P437" i="2" s="1"/>
  <c r="Q437" i="2" s="1"/>
  <c r="AA437" i="2"/>
  <c r="R437" i="2" l="1"/>
  <c r="U437" i="2" s="1"/>
  <c r="V437" i="2" s="1"/>
  <c r="L437" i="2" s="1"/>
  <c r="M437" i="2" s="1"/>
  <c r="F437" i="2"/>
  <c r="H437" i="2" s="1"/>
  <c r="E438" i="2" l="1"/>
  <c r="J438" i="2"/>
  <c r="G438" i="2" l="1"/>
  <c r="T438" i="2"/>
  <c r="I438" i="2"/>
  <c r="Y438" i="2" l="1"/>
  <c r="X438" i="2"/>
  <c r="Z438" i="2"/>
  <c r="AB437" i="2"/>
  <c r="O438" i="2"/>
  <c r="P438" i="2" s="1"/>
  <c r="Q438" i="2" s="1"/>
  <c r="AA438" i="2"/>
  <c r="R438" i="2" l="1"/>
  <c r="U438" i="2" s="1"/>
  <c r="V438" i="2" s="1"/>
  <c r="L438" i="2" s="1"/>
  <c r="M438" i="2" s="1"/>
  <c r="F438" i="2"/>
  <c r="H438" i="2" s="1"/>
  <c r="E439" i="2" l="1"/>
  <c r="J439" i="2"/>
  <c r="G439" i="2" l="1"/>
  <c r="T439" i="2"/>
  <c r="I439" i="2"/>
  <c r="Z439" i="2" l="1"/>
  <c r="Y439" i="2"/>
  <c r="X439" i="2"/>
  <c r="AB438" i="2"/>
  <c r="O439" i="2"/>
  <c r="P439" i="2" s="1"/>
  <c r="Q439" i="2" s="1"/>
  <c r="AA439" i="2"/>
  <c r="R439" i="2" l="1"/>
  <c r="U439" i="2" s="1"/>
  <c r="V439" i="2" s="1"/>
  <c r="L439" i="2" s="1"/>
  <c r="M439" i="2" s="1"/>
  <c r="F439" i="2"/>
  <c r="H439" i="2" s="1"/>
  <c r="J440" i="2" l="1"/>
  <c r="E440" i="2"/>
  <c r="I440" i="2" l="1"/>
  <c r="T440" i="2"/>
  <c r="G440" i="2"/>
  <c r="Z440" i="2" l="1"/>
  <c r="Y440" i="2"/>
  <c r="X440" i="2"/>
  <c r="AB439" i="2"/>
  <c r="O440" i="2"/>
  <c r="P440" i="2" s="1"/>
  <c r="Q440" i="2" s="1"/>
  <c r="AA440" i="2"/>
  <c r="R440" i="2" l="1"/>
  <c r="U440" i="2" s="1"/>
  <c r="V440" i="2" s="1"/>
  <c r="L440" i="2" s="1"/>
  <c r="M440" i="2" s="1"/>
  <c r="F440" i="2"/>
  <c r="H440" i="2" s="1"/>
  <c r="E441" i="2" l="1"/>
  <c r="J441" i="2"/>
  <c r="G441" i="2" l="1"/>
  <c r="I441" i="2"/>
  <c r="T441" i="2"/>
  <c r="X441" i="2" l="1"/>
  <c r="Z441" i="2"/>
  <c r="Y441" i="2"/>
  <c r="AB440" i="2"/>
  <c r="O441" i="2"/>
  <c r="P441" i="2" s="1"/>
  <c r="Q441" i="2" s="1"/>
  <c r="AA441" i="2"/>
  <c r="R441" i="2" l="1"/>
  <c r="U441" i="2" s="1"/>
  <c r="V441" i="2" s="1"/>
  <c r="L441" i="2" s="1"/>
  <c r="M441" i="2" s="1"/>
  <c r="F441" i="2"/>
  <c r="H441" i="2" s="1"/>
  <c r="E442" i="2" l="1"/>
  <c r="J442" i="2"/>
  <c r="G442" i="2" l="1"/>
  <c r="I442" i="2"/>
  <c r="T442" i="2"/>
  <c r="Y442" i="2" l="1"/>
  <c r="X442" i="2"/>
  <c r="Z442" i="2"/>
  <c r="AB441" i="2"/>
  <c r="O442" i="2"/>
  <c r="P442" i="2" s="1"/>
  <c r="Q442" i="2" s="1"/>
  <c r="AA442" i="2"/>
  <c r="R442" i="2" l="1"/>
  <c r="U442" i="2" s="1"/>
  <c r="V442" i="2" s="1"/>
  <c r="L442" i="2" s="1"/>
  <c r="M442" i="2" s="1"/>
  <c r="F442" i="2"/>
  <c r="H442" i="2" s="1"/>
  <c r="E443" i="2" l="1"/>
  <c r="J443" i="2"/>
  <c r="G443" i="2" l="1"/>
  <c r="I443" i="2"/>
  <c r="T443" i="2"/>
  <c r="Z443" i="2" l="1"/>
  <c r="Y443" i="2"/>
  <c r="X443" i="2"/>
  <c r="AB442" i="2"/>
  <c r="O443" i="2"/>
  <c r="P443" i="2" s="1"/>
  <c r="Q443" i="2" s="1"/>
  <c r="AA443" i="2"/>
  <c r="R443" i="2" l="1"/>
  <c r="U443" i="2" s="1"/>
  <c r="V443" i="2" s="1"/>
  <c r="L443" i="2" s="1"/>
  <c r="M443" i="2" s="1"/>
  <c r="F443" i="2"/>
  <c r="H443" i="2" s="1"/>
  <c r="J444" i="2" l="1"/>
  <c r="E444" i="2"/>
  <c r="I444" i="2" l="1"/>
  <c r="T444" i="2"/>
  <c r="G444" i="2"/>
  <c r="Z444" i="2" l="1"/>
  <c r="Y444" i="2"/>
  <c r="X444" i="2"/>
  <c r="AB443" i="2"/>
  <c r="O444" i="2"/>
  <c r="P444" i="2" s="1"/>
  <c r="Q444" i="2" s="1"/>
  <c r="AA444" i="2"/>
  <c r="R444" i="2" l="1"/>
  <c r="U444" i="2" s="1"/>
  <c r="V444" i="2" s="1"/>
  <c r="L444" i="2" s="1"/>
  <c r="M444" i="2" s="1"/>
  <c r="F444" i="2"/>
  <c r="H444" i="2" s="1"/>
  <c r="J445" i="2" l="1"/>
  <c r="E445" i="2"/>
  <c r="T445" i="2" l="1"/>
  <c r="I445" i="2"/>
  <c r="G445" i="2"/>
  <c r="X445" i="2" l="1"/>
  <c r="Z445" i="2"/>
  <c r="Y445" i="2"/>
  <c r="AB444" i="2"/>
  <c r="O445" i="2"/>
  <c r="P445" i="2" s="1"/>
  <c r="Q445" i="2" s="1"/>
  <c r="AA445" i="2"/>
  <c r="R445" i="2" l="1"/>
  <c r="U445" i="2" s="1"/>
  <c r="V445" i="2" s="1"/>
  <c r="L445" i="2" s="1"/>
  <c r="M445" i="2" s="1"/>
  <c r="F445" i="2"/>
  <c r="H445" i="2" s="1"/>
  <c r="J446" i="2" l="1"/>
  <c r="E446" i="2"/>
  <c r="T446" i="2" l="1"/>
  <c r="I446" i="2"/>
  <c r="G446" i="2"/>
  <c r="Y446" i="2" l="1"/>
  <c r="X446" i="2"/>
  <c r="Z446" i="2"/>
  <c r="AB445" i="2"/>
  <c r="O446" i="2"/>
  <c r="P446" i="2" s="1"/>
  <c r="Q446" i="2" s="1"/>
  <c r="AA446" i="2"/>
  <c r="R446" i="2" l="1"/>
  <c r="U446" i="2" s="1"/>
  <c r="V446" i="2" s="1"/>
  <c r="L446" i="2" s="1"/>
  <c r="M446" i="2" s="1"/>
  <c r="F446" i="2"/>
  <c r="H446" i="2" s="1"/>
  <c r="J447" i="2" l="1"/>
  <c r="E447" i="2"/>
  <c r="I447" i="2" l="1"/>
  <c r="T447" i="2"/>
  <c r="G447" i="2"/>
  <c r="Z447" i="2" l="1"/>
  <c r="Y447" i="2"/>
  <c r="X447" i="2"/>
  <c r="AB446" i="2"/>
  <c r="O447" i="2"/>
  <c r="P447" i="2" s="1"/>
  <c r="Q447" i="2" s="1"/>
  <c r="AA447" i="2"/>
  <c r="R447" i="2" l="1"/>
  <c r="U447" i="2" s="1"/>
  <c r="V447" i="2" s="1"/>
  <c r="L447" i="2" s="1"/>
  <c r="M447" i="2" s="1"/>
  <c r="F447" i="2"/>
  <c r="H447" i="2" s="1"/>
  <c r="J448" i="2" l="1"/>
  <c r="E448" i="2"/>
  <c r="T448" i="2" l="1"/>
  <c r="I448" i="2"/>
  <c r="G448" i="2"/>
  <c r="Z448" i="2" l="1"/>
  <c r="Y448" i="2"/>
  <c r="X448" i="2"/>
  <c r="AB447" i="2"/>
  <c r="O448" i="2"/>
  <c r="P448" i="2" s="1"/>
  <c r="Q448" i="2" s="1"/>
  <c r="AA448" i="2"/>
  <c r="R448" i="2" l="1"/>
  <c r="U448" i="2" s="1"/>
  <c r="V448" i="2" s="1"/>
  <c r="L448" i="2" s="1"/>
  <c r="M448" i="2" s="1"/>
  <c r="F448" i="2"/>
  <c r="H448" i="2" s="1"/>
  <c r="E449" i="2" l="1"/>
  <c r="J449" i="2"/>
  <c r="G449" i="2" l="1"/>
  <c r="T449" i="2"/>
  <c r="I449" i="2"/>
  <c r="Z449" i="2" l="1"/>
  <c r="X449" i="2"/>
  <c r="Y449" i="2"/>
  <c r="AB448" i="2"/>
  <c r="O449" i="2"/>
  <c r="P449" i="2" s="1"/>
  <c r="Q449" i="2" s="1"/>
  <c r="AA449" i="2"/>
  <c r="R449" i="2" l="1"/>
  <c r="U449" i="2" s="1"/>
  <c r="V449" i="2" s="1"/>
  <c r="L449" i="2" s="1"/>
  <c r="M449" i="2" s="1"/>
  <c r="F449" i="2"/>
  <c r="H449" i="2" s="1"/>
  <c r="J450" i="2" l="1"/>
  <c r="E450" i="2"/>
  <c r="I450" i="2" l="1"/>
  <c r="T450" i="2"/>
  <c r="G450" i="2"/>
  <c r="Z450" i="2" l="1"/>
  <c r="Y450" i="2"/>
  <c r="X450" i="2"/>
  <c r="AB449" i="2"/>
  <c r="O450" i="2"/>
  <c r="P450" i="2" s="1"/>
  <c r="Q450" i="2" s="1"/>
  <c r="AA450" i="2"/>
  <c r="R450" i="2" l="1"/>
  <c r="U450" i="2" s="1"/>
  <c r="V450" i="2" s="1"/>
  <c r="L450" i="2" s="1"/>
  <c r="M450" i="2" s="1"/>
  <c r="F450" i="2"/>
  <c r="H450" i="2" s="1"/>
  <c r="J451" i="2" l="1"/>
  <c r="E451" i="2"/>
  <c r="T451" i="2" l="1"/>
  <c r="I451" i="2"/>
  <c r="G451" i="2"/>
  <c r="Z451" i="2" l="1"/>
  <c r="Y451" i="2"/>
  <c r="X451" i="2"/>
  <c r="AB450" i="2"/>
  <c r="O451" i="2"/>
  <c r="P451" i="2" s="1"/>
  <c r="Q451" i="2" s="1"/>
  <c r="AA451" i="2"/>
  <c r="R451" i="2" l="1"/>
  <c r="U451" i="2" s="1"/>
  <c r="V451" i="2" s="1"/>
  <c r="L451" i="2" s="1"/>
  <c r="M451" i="2" s="1"/>
  <c r="F451" i="2"/>
  <c r="H451" i="2" s="1"/>
  <c r="E452" i="2" l="1"/>
  <c r="J452" i="2"/>
  <c r="G452" i="2" l="1"/>
  <c r="T452" i="2"/>
  <c r="I452" i="2"/>
  <c r="Z452" i="2" l="1"/>
  <c r="Y452" i="2"/>
  <c r="X452" i="2"/>
  <c r="AB451" i="2"/>
  <c r="O452" i="2"/>
  <c r="P452" i="2" s="1"/>
  <c r="Q452" i="2" s="1"/>
  <c r="AA452" i="2"/>
  <c r="R452" i="2" l="1"/>
  <c r="U452" i="2" s="1"/>
  <c r="V452" i="2" s="1"/>
  <c r="L452" i="2" s="1"/>
  <c r="M452" i="2" s="1"/>
  <c r="F452" i="2"/>
  <c r="H452" i="2" s="1"/>
  <c r="J453" i="2" l="1"/>
  <c r="E453" i="2"/>
  <c r="T453" i="2" l="1"/>
  <c r="I453" i="2"/>
  <c r="G453" i="2"/>
  <c r="X453" i="2" l="1"/>
  <c r="Z453" i="2"/>
  <c r="Y453" i="2"/>
  <c r="AB452" i="2"/>
  <c r="O453" i="2"/>
  <c r="P453" i="2" s="1"/>
  <c r="Q453" i="2" s="1"/>
  <c r="AA453" i="2"/>
  <c r="R453" i="2" l="1"/>
  <c r="U453" i="2" s="1"/>
  <c r="V453" i="2" s="1"/>
  <c r="L453" i="2" s="1"/>
  <c r="M453" i="2" s="1"/>
  <c r="F453" i="2"/>
  <c r="H453" i="2" s="1"/>
  <c r="J454" i="2" l="1"/>
  <c r="E454" i="2"/>
  <c r="I454" i="2" l="1"/>
  <c r="T454" i="2"/>
  <c r="G454" i="2"/>
  <c r="Y454" i="2" l="1"/>
  <c r="X454" i="2"/>
  <c r="Z454" i="2"/>
  <c r="AB453" i="2"/>
  <c r="O454" i="2"/>
  <c r="P454" i="2" s="1"/>
  <c r="Q454" i="2" s="1"/>
  <c r="AA454" i="2"/>
  <c r="R454" i="2" l="1"/>
  <c r="U454" i="2" s="1"/>
  <c r="V454" i="2" s="1"/>
  <c r="L454" i="2" s="1"/>
  <c r="M454" i="2" s="1"/>
  <c r="F454" i="2"/>
  <c r="H454" i="2" s="1"/>
  <c r="J455" i="2" l="1"/>
  <c r="E455" i="2"/>
  <c r="T455" i="2" l="1"/>
  <c r="I455" i="2"/>
  <c r="G455" i="2"/>
  <c r="Z455" i="2" l="1"/>
  <c r="Y455" i="2"/>
  <c r="X455" i="2"/>
  <c r="AB454" i="2"/>
  <c r="O455" i="2"/>
  <c r="P455" i="2" s="1"/>
  <c r="Q455" i="2" s="1"/>
  <c r="AA455" i="2"/>
  <c r="R455" i="2" l="1"/>
  <c r="U455" i="2" s="1"/>
  <c r="V455" i="2" s="1"/>
  <c r="L455" i="2" s="1"/>
  <c r="M455" i="2" s="1"/>
  <c r="F455" i="2"/>
  <c r="H455" i="2" s="1"/>
  <c r="J456" i="2" l="1"/>
  <c r="E456" i="2"/>
  <c r="I456" i="2" l="1"/>
  <c r="T456" i="2"/>
  <c r="G456" i="2"/>
  <c r="Z456" i="2" l="1"/>
  <c r="Y456" i="2"/>
  <c r="X456" i="2"/>
  <c r="AB455" i="2"/>
  <c r="O456" i="2"/>
  <c r="P456" i="2" s="1"/>
  <c r="Q456" i="2" s="1"/>
  <c r="AA456" i="2"/>
  <c r="R456" i="2" l="1"/>
  <c r="U456" i="2" s="1"/>
  <c r="V456" i="2" s="1"/>
  <c r="L456" i="2" s="1"/>
  <c r="M456" i="2" s="1"/>
  <c r="F456" i="2"/>
  <c r="H456" i="2" s="1"/>
  <c r="J457" i="2" l="1"/>
  <c r="E457" i="2"/>
  <c r="I457" i="2" l="1"/>
  <c r="T457" i="2"/>
  <c r="G457" i="2"/>
  <c r="X457" i="2" l="1"/>
  <c r="Z457" i="2"/>
  <c r="Y457" i="2"/>
  <c r="AB456" i="2"/>
  <c r="O457" i="2"/>
  <c r="P457" i="2" s="1"/>
  <c r="Q457" i="2" s="1"/>
  <c r="AA457" i="2"/>
  <c r="R457" i="2" l="1"/>
  <c r="U457" i="2" s="1"/>
  <c r="V457" i="2" s="1"/>
  <c r="L457" i="2" s="1"/>
  <c r="M457" i="2" s="1"/>
  <c r="F457" i="2"/>
  <c r="H457" i="2" s="1"/>
  <c r="J458" i="2" l="1"/>
  <c r="E458" i="2"/>
  <c r="T458" i="2" l="1"/>
  <c r="I458" i="2"/>
  <c r="G458" i="2"/>
  <c r="Y458" i="2" l="1"/>
  <c r="X458" i="2"/>
  <c r="Z458" i="2"/>
  <c r="AB457" i="2"/>
  <c r="O458" i="2"/>
  <c r="P458" i="2" s="1"/>
  <c r="Q458" i="2" s="1"/>
  <c r="AA458" i="2"/>
  <c r="R458" i="2" l="1"/>
  <c r="U458" i="2" s="1"/>
  <c r="V458" i="2" s="1"/>
  <c r="L458" i="2" s="1"/>
  <c r="M458" i="2" s="1"/>
  <c r="F458" i="2"/>
  <c r="H458" i="2" s="1"/>
  <c r="E459" i="2" l="1"/>
  <c r="J459" i="2"/>
  <c r="G459" i="2" l="1"/>
  <c r="I459" i="2"/>
  <c r="T459" i="2"/>
  <c r="Z459" i="2" l="1"/>
  <c r="Y459" i="2"/>
  <c r="X459" i="2"/>
  <c r="AB458" i="2"/>
  <c r="O459" i="2"/>
  <c r="P459" i="2" s="1"/>
  <c r="Q459" i="2" s="1"/>
  <c r="AA459" i="2"/>
  <c r="R459" i="2" l="1"/>
  <c r="U459" i="2" s="1"/>
  <c r="V459" i="2" s="1"/>
  <c r="L459" i="2" s="1"/>
  <c r="M459" i="2" s="1"/>
  <c r="F459" i="2"/>
  <c r="H459" i="2" s="1"/>
  <c r="E460" i="2" l="1"/>
  <c r="J460" i="2"/>
  <c r="G460" i="2" l="1"/>
  <c r="I460" i="2"/>
  <c r="T460" i="2"/>
  <c r="Z460" i="2" l="1"/>
  <c r="Y460" i="2"/>
  <c r="X460" i="2"/>
  <c r="AB459" i="2"/>
  <c r="O460" i="2"/>
  <c r="P460" i="2" s="1"/>
  <c r="Q460" i="2" s="1"/>
  <c r="AA460" i="2"/>
  <c r="R460" i="2" l="1"/>
  <c r="U460" i="2" s="1"/>
  <c r="V460" i="2" s="1"/>
  <c r="L460" i="2" s="1"/>
  <c r="M460" i="2" s="1"/>
  <c r="F460" i="2"/>
  <c r="H460" i="2" s="1"/>
  <c r="E461" i="2" l="1"/>
  <c r="J461" i="2"/>
  <c r="G461" i="2" l="1"/>
  <c r="I461" i="2"/>
  <c r="T461" i="2"/>
  <c r="X461" i="2" l="1"/>
  <c r="Z461" i="2"/>
  <c r="Y461" i="2"/>
  <c r="AB460" i="2"/>
  <c r="O461" i="2"/>
  <c r="P461" i="2" s="1"/>
  <c r="Q461" i="2" s="1"/>
  <c r="AA461" i="2"/>
  <c r="R461" i="2" l="1"/>
  <c r="U461" i="2" s="1"/>
  <c r="V461" i="2" s="1"/>
  <c r="L461" i="2" s="1"/>
  <c r="M461" i="2" s="1"/>
  <c r="F461" i="2"/>
  <c r="H461" i="2" s="1"/>
  <c r="J462" i="2" l="1"/>
  <c r="E462" i="2"/>
  <c r="I462" i="2" l="1"/>
  <c r="T462" i="2"/>
  <c r="G462" i="2"/>
  <c r="Y462" i="2" l="1"/>
  <c r="X462" i="2"/>
  <c r="Z462" i="2"/>
  <c r="AB461" i="2"/>
  <c r="O462" i="2"/>
  <c r="P462" i="2" s="1"/>
  <c r="Q462" i="2" s="1"/>
  <c r="AA462" i="2"/>
  <c r="R462" i="2" l="1"/>
  <c r="U462" i="2" s="1"/>
  <c r="V462" i="2" s="1"/>
  <c r="L462" i="2" s="1"/>
  <c r="M462" i="2" s="1"/>
  <c r="F462" i="2"/>
  <c r="H462" i="2" s="1"/>
  <c r="J463" i="2" l="1"/>
  <c r="E463" i="2"/>
  <c r="I463" i="2" l="1"/>
  <c r="T463" i="2"/>
  <c r="G463" i="2"/>
  <c r="Z463" i="2" l="1"/>
  <c r="Y463" i="2"/>
  <c r="X463" i="2"/>
  <c r="AB462" i="2"/>
  <c r="O463" i="2"/>
  <c r="P463" i="2" s="1"/>
  <c r="Q463" i="2" s="1"/>
  <c r="AA463" i="2"/>
  <c r="R463" i="2" l="1"/>
  <c r="U463" i="2" s="1"/>
  <c r="V463" i="2" s="1"/>
  <c r="L463" i="2" s="1"/>
  <c r="M463" i="2" s="1"/>
  <c r="F463" i="2"/>
  <c r="H463" i="2" s="1"/>
  <c r="J464" i="2" l="1"/>
  <c r="E464" i="2"/>
  <c r="I464" i="2" l="1"/>
  <c r="T464" i="2"/>
  <c r="G464" i="2"/>
  <c r="Z464" i="2" l="1"/>
  <c r="Y464" i="2"/>
  <c r="X464" i="2"/>
  <c r="AB463" i="2"/>
  <c r="O464" i="2"/>
  <c r="P464" i="2" s="1"/>
  <c r="Q464" i="2" s="1"/>
  <c r="AA464" i="2"/>
  <c r="R464" i="2" l="1"/>
  <c r="U464" i="2" s="1"/>
  <c r="V464" i="2" s="1"/>
  <c r="L464" i="2" s="1"/>
  <c r="M464" i="2" s="1"/>
  <c r="F464" i="2"/>
  <c r="H464" i="2" s="1"/>
  <c r="E465" i="2" l="1"/>
  <c r="J465" i="2"/>
  <c r="G465" i="2" l="1"/>
  <c r="I465" i="2"/>
  <c r="T465" i="2"/>
  <c r="X465" i="2" l="1"/>
  <c r="Z465" i="2"/>
  <c r="Y465" i="2"/>
  <c r="AB464" i="2"/>
  <c r="O465" i="2"/>
  <c r="P465" i="2" s="1"/>
  <c r="Q465" i="2" s="1"/>
  <c r="AA465" i="2"/>
  <c r="R465" i="2" l="1"/>
  <c r="U465" i="2" s="1"/>
  <c r="V465" i="2" s="1"/>
  <c r="L465" i="2" s="1"/>
  <c r="M465" i="2" s="1"/>
  <c r="F465" i="2"/>
  <c r="H465" i="2" s="1"/>
  <c r="J466" i="2" l="1"/>
  <c r="E466" i="2"/>
  <c r="I466" i="2" l="1"/>
  <c r="T466" i="2"/>
  <c r="G466" i="2"/>
  <c r="Y466" i="2" l="1"/>
  <c r="X466" i="2"/>
  <c r="Z466" i="2"/>
  <c r="AB465" i="2"/>
  <c r="O466" i="2"/>
  <c r="P466" i="2" s="1"/>
  <c r="Q466" i="2" s="1"/>
  <c r="AA466" i="2"/>
  <c r="R466" i="2" l="1"/>
  <c r="U466" i="2" s="1"/>
  <c r="V466" i="2" s="1"/>
  <c r="L466" i="2" s="1"/>
  <c r="M466" i="2" s="1"/>
  <c r="F466" i="2"/>
  <c r="H466" i="2" s="1"/>
  <c r="J467" i="2" l="1"/>
  <c r="E467" i="2"/>
  <c r="T467" i="2" l="1"/>
  <c r="I467" i="2"/>
  <c r="G467" i="2"/>
  <c r="Z467" i="2" l="1"/>
  <c r="Y467" i="2"/>
  <c r="X467" i="2"/>
  <c r="AB466" i="2"/>
  <c r="O467" i="2"/>
  <c r="P467" i="2" s="1"/>
  <c r="Q467" i="2" s="1"/>
  <c r="AA467" i="2"/>
  <c r="R467" i="2" l="1"/>
  <c r="U467" i="2" s="1"/>
  <c r="V467" i="2" s="1"/>
  <c r="L467" i="2" s="1"/>
  <c r="M467" i="2" s="1"/>
  <c r="F467" i="2"/>
  <c r="H467" i="2" s="1"/>
  <c r="J468" i="2" l="1"/>
  <c r="E468" i="2"/>
  <c r="T468" i="2" l="1"/>
  <c r="I468" i="2"/>
  <c r="G468" i="2"/>
  <c r="Z468" i="2" l="1"/>
  <c r="Y468" i="2"/>
  <c r="X468" i="2"/>
  <c r="AB467" i="2"/>
  <c r="O468" i="2"/>
  <c r="P468" i="2" s="1"/>
  <c r="Q468" i="2" s="1"/>
  <c r="AA468" i="2"/>
  <c r="R468" i="2" l="1"/>
  <c r="U468" i="2" s="1"/>
  <c r="V468" i="2" s="1"/>
  <c r="L468" i="2" s="1"/>
  <c r="M468" i="2" s="1"/>
  <c r="F468" i="2"/>
  <c r="H468" i="2" s="1"/>
  <c r="J469" i="2" l="1"/>
  <c r="E469" i="2"/>
  <c r="T469" i="2" l="1"/>
  <c r="I469" i="2"/>
  <c r="G469" i="2"/>
  <c r="X469" i="2" l="1"/>
  <c r="Z469" i="2"/>
  <c r="Y469" i="2"/>
  <c r="AB468" i="2"/>
  <c r="O469" i="2"/>
  <c r="P469" i="2" s="1"/>
  <c r="Q469" i="2" s="1"/>
  <c r="AA469" i="2"/>
  <c r="R469" i="2" l="1"/>
  <c r="U469" i="2" s="1"/>
  <c r="V469" i="2" s="1"/>
  <c r="L469" i="2" s="1"/>
  <c r="M469" i="2" s="1"/>
  <c r="F469" i="2"/>
  <c r="H469" i="2" s="1"/>
  <c r="J470" i="2" l="1"/>
  <c r="E470" i="2"/>
  <c r="I470" i="2" l="1"/>
  <c r="T470" i="2"/>
  <c r="G470" i="2"/>
  <c r="Y470" i="2" l="1"/>
  <c r="X470" i="2"/>
  <c r="Z470" i="2"/>
  <c r="AB469" i="2"/>
  <c r="O470" i="2"/>
  <c r="P470" i="2" s="1"/>
  <c r="Q470" i="2" s="1"/>
  <c r="AA470" i="2"/>
  <c r="R470" i="2" l="1"/>
  <c r="U470" i="2" s="1"/>
  <c r="V470" i="2" s="1"/>
  <c r="L470" i="2" s="1"/>
  <c r="M470" i="2" s="1"/>
  <c r="F470" i="2"/>
  <c r="H470" i="2" s="1"/>
  <c r="E471" i="2" l="1"/>
  <c r="J471" i="2"/>
  <c r="G471" i="2" l="1"/>
  <c r="I471" i="2"/>
  <c r="T471" i="2"/>
  <c r="Z471" i="2" l="1"/>
  <c r="Y471" i="2"/>
  <c r="X471" i="2"/>
  <c r="AB470" i="2"/>
  <c r="O471" i="2"/>
  <c r="P471" i="2" s="1"/>
  <c r="Q471" i="2" s="1"/>
  <c r="AA471" i="2"/>
  <c r="R471" i="2" l="1"/>
  <c r="U471" i="2" s="1"/>
  <c r="V471" i="2" s="1"/>
  <c r="L471" i="2" s="1"/>
  <c r="M471" i="2" s="1"/>
  <c r="F471" i="2"/>
  <c r="H471" i="2" s="1"/>
  <c r="E472" i="2" l="1"/>
  <c r="J472" i="2"/>
  <c r="G472" i="2" l="1"/>
  <c r="I472" i="2"/>
  <c r="T472" i="2"/>
  <c r="Z472" i="2" l="1"/>
  <c r="Y472" i="2"/>
  <c r="X472" i="2"/>
  <c r="AB471" i="2"/>
  <c r="O472" i="2"/>
  <c r="P472" i="2" s="1"/>
  <c r="Q472" i="2" s="1"/>
  <c r="AA472" i="2"/>
  <c r="R472" i="2" l="1"/>
  <c r="U472" i="2" s="1"/>
  <c r="V472" i="2" s="1"/>
  <c r="L472" i="2" s="1"/>
  <c r="M472" i="2" s="1"/>
  <c r="F472" i="2"/>
  <c r="H472" i="2" s="1"/>
  <c r="J473" i="2" l="1"/>
  <c r="E473" i="2"/>
  <c r="T473" i="2" l="1"/>
  <c r="I473" i="2"/>
  <c r="G473" i="2"/>
  <c r="X473" i="2" l="1"/>
  <c r="Z473" i="2"/>
  <c r="Y473" i="2"/>
  <c r="AB472" i="2"/>
  <c r="O473" i="2"/>
  <c r="P473" i="2" s="1"/>
  <c r="Q473" i="2" s="1"/>
  <c r="AA473" i="2"/>
  <c r="R473" i="2" l="1"/>
  <c r="U473" i="2" s="1"/>
  <c r="V473" i="2" s="1"/>
  <c r="L473" i="2" s="1"/>
  <c r="M473" i="2" s="1"/>
  <c r="F473" i="2"/>
  <c r="H473" i="2" s="1"/>
  <c r="E474" i="2" l="1"/>
  <c r="J474" i="2"/>
  <c r="G474" i="2" l="1"/>
  <c r="I474" i="2"/>
  <c r="T474" i="2"/>
  <c r="Y474" i="2" l="1"/>
  <c r="X474" i="2"/>
  <c r="Z474" i="2"/>
  <c r="AB473" i="2"/>
  <c r="O474" i="2"/>
  <c r="P474" i="2" s="1"/>
  <c r="Q474" i="2" s="1"/>
  <c r="AA474" i="2"/>
  <c r="R474" i="2" l="1"/>
  <c r="U474" i="2" s="1"/>
  <c r="V474" i="2" s="1"/>
  <c r="L474" i="2" s="1"/>
  <c r="M474" i="2" s="1"/>
  <c r="F474" i="2"/>
  <c r="H474" i="2" s="1"/>
  <c r="E475" i="2" l="1"/>
  <c r="J475" i="2"/>
  <c r="G475" i="2" l="1"/>
  <c r="I475" i="2"/>
  <c r="T475" i="2"/>
  <c r="Z475" i="2" l="1"/>
  <c r="Y475" i="2"/>
  <c r="X475" i="2"/>
  <c r="AB474" i="2"/>
  <c r="O475" i="2"/>
  <c r="P475" i="2" s="1"/>
  <c r="Q475" i="2" s="1"/>
  <c r="AA475" i="2"/>
  <c r="R475" i="2" l="1"/>
  <c r="U475" i="2" s="1"/>
  <c r="V475" i="2" s="1"/>
  <c r="L475" i="2" s="1"/>
  <c r="M475" i="2" s="1"/>
  <c r="F475" i="2"/>
  <c r="H475" i="2" s="1"/>
  <c r="J476" i="2" l="1"/>
  <c r="E476" i="2"/>
  <c r="T476" i="2" l="1"/>
  <c r="I476" i="2"/>
  <c r="G476" i="2"/>
  <c r="Z476" i="2" l="1"/>
  <c r="Y476" i="2"/>
  <c r="X476" i="2"/>
  <c r="AB475" i="2"/>
  <c r="O476" i="2"/>
  <c r="P476" i="2" s="1"/>
  <c r="Q476" i="2" s="1"/>
  <c r="AA476" i="2"/>
  <c r="R476" i="2" l="1"/>
  <c r="U476" i="2" s="1"/>
  <c r="V476" i="2" s="1"/>
  <c r="L476" i="2" s="1"/>
  <c r="M476" i="2" s="1"/>
  <c r="F476" i="2"/>
  <c r="H476" i="2" s="1"/>
  <c r="E477" i="2" l="1"/>
  <c r="J477" i="2"/>
  <c r="G477" i="2" l="1"/>
  <c r="I477" i="2"/>
  <c r="T477" i="2"/>
  <c r="X477" i="2" l="1"/>
  <c r="Z477" i="2"/>
  <c r="Y477" i="2"/>
  <c r="AB476" i="2"/>
  <c r="O477" i="2"/>
  <c r="P477" i="2" s="1"/>
  <c r="Q477" i="2" s="1"/>
  <c r="AA477" i="2"/>
  <c r="R477" i="2" l="1"/>
  <c r="U477" i="2" s="1"/>
  <c r="V477" i="2" s="1"/>
  <c r="L477" i="2" s="1"/>
  <c r="M477" i="2" s="1"/>
  <c r="F477" i="2"/>
  <c r="H477" i="2" s="1"/>
  <c r="J478" i="2" l="1"/>
  <c r="E478" i="2"/>
  <c r="T478" i="2" l="1"/>
  <c r="I478" i="2"/>
  <c r="G478" i="2"/>
  <c r="Y478" i="2" l="1"/>
  <c r="X478" i="2"/>
  <c r="Z478" i="2"/>
  <c r="AB477" i="2"/>
  <c r="O478" i="2"/>
  <c r="P478" i="2" s="1"/>
  <c r="Q478" i="2" s="1"/>
  <c r="AA478" i="2"/>
  <c r="R478" i="2" l="1"/>
  <c r="U478" i="2" s="1"/>
  <c r="V478" i="2" s="1"/>
  <c r="L478" i="2" s="1"/>
  <c r="M478" i="2" s="1"/>
  <c r="F478" i="2"/>
  <c r="H478" i="2" s="1"/>
  <c r="J479" i="2" l="1"/>
  <c r="E479" i="2"/>
  <c r="I479" i="2" l="1"/>
  <c r="T479" i="2"/>
  <c r="G479" i="2"/>
  <c r="Z479" i="2" l="1"/>
  <c r="Y479" i="2"/>
  <c r="X479" i="2"/>
  <c r="AB478" i="2"/>
  <c r="O479" i="2"/>
  <c r="P479" i="2" s="1"/>
  <c r="Q479" i="2" s="1"/>
  <c r="AA479" i="2"/>
  <c r="R479" i="2" l="1"/>
  <c r="U479" i="2" s="1"/>
  <c r="V479" i="2" s="1"/>
  <c r="L479" i="2" s="1"/>
  <c r="M479" i="2" s="1"/>
  <c r="F479" i="2"/>
  <c r="H479" i="2" s="1"/>
  <c r="E480" i="2" l="1"/>
  <c r="J480" i="2"/>
  <c r="G480" i="2" l="1"/>
  <c r="I480" i="2"/>
  <c r="T480" i="2"/>
  <c r="Z480" i="2" l="1"/>
  <c r="Y480" i="2"/>
  <c r="X480" i="2"/>
  <c r="AB479" i="2"/>
  <c r="O480" i="2"/>
  <c r="P480" i="2" s="1"/>
  <c r="Q480" i="2" s="1"/>
  <c r="AA480" i="2"/>
  <c r="R480" i="2" l="1"/>
  <c r="U480" i="2" s="1"/>
  <c r="V480" i="2" s="1"/>
  <c r="L480" i="2" s="1"/>
  <c r="M480" i="2" s="1"/>
  <c r="F480" i="2"/>
  <c r="H480" i="2" s="1"/>
  <c r="J481" i="2" l="1"/>
  <c r="E481" i="2"/>
  <c r="I481" i="2" l="1"/>
  <c r="T481" i="2"/>
  <c r="G481" i="2"/>
  <c r="X481" i="2" l="1"/>
  <c r="Z481" i="2"/>
  <c r="Y481" i="2"/>
  <c r="AB480" i="2"/>
  <c r="O481" i="2"/>
  <c r="P481" i="2" s="1"/>
  <c r="Q481" i="2" s="1"/>
  <c r="AA481" i="2"/>
  <c r="R481" i="2" l="1"/>
  <c r="U481" i="2" s="1"/>
  <c r="V481" i="2" s="1"/>
  <c r="L481" i="2" s="1"/>
  <c r="M481" i="2" s="1"/>
  <c r="F481" i="2"/>
  <c r="H481" i="2" s="1"/>
  <c r="E482" i="2" l="1"/>
  <c r="J482" i="2"/>
  <c r="G482" i="2" l="1"/>
  <c r="T482" i="2"/>
  <c r="I482" i="2"/>
  <c r="Y482" i="2" l="1"/>
  <c r="X482" i="2"/>
  <c r="Z482" i="2"/>
  <c r="AB481" i="2"/>
  <c r="O482" i="2"/>
  <c r="P482" i="2" s="1"/>
  <c r="Q482" i="2" s="1"/>
  <c r="AA482" i="2"/>
  <c r="R482" i="2" l="1"/>
  <c r="U482" i="2" s="1"/>
  <c r="V482" i="2" s="1"/>
  <c r="L482" i="2" s="1"/>
  <c r="M482" i="2" s="1"/>
  <c r="F482" i="2"/>
  <c r="H482" i="2" s="1"/>
  <c r="E483" i="2" l="1"/>
  <c r="J483" i="2"/>
  <c r="G483" i="2" l="1"/>
  <c r="I483" i="2"/>
  <c r="T483" i="2"/>
  <c r="Z483" i="2" l="1"/>
  <c r="Y483" i="2"/>
  <c r="X483" i="2"/>
  <c r="AB482" i="2"/>
  <c r="O483" i="2"/>
  <c r="P483" i="2" s="1"/>
  <c r="Q483" i="2" s="1"/>
  <c r="AA483" i="2"/>
  <c r="R483" i="2" l="1"/>
  <c r="U483" i="2" s="1"/>
  <c r="V483" i="2" s="1"/>
  <c r="L483" i="2" s="1"/>
  <c r="M483" i="2" s="1"/>
  <c r="F483" i="2"/>
  <c r="H483" i="2" s="1"/>
  <c r="J484" i="2" l="1"/>
  <c r="E484" i="2"/>
  <c r="T484" i="2" l="1"/>
  <c r="I484" i="2"/>
  <c r="G484" i="2"/>
  <c r="Z484" i="2" l="1"/>
  <c r="Y484" i="2"/>
  <c r="X484" i="2"/>
  <c r="AB483" i="2"/>
  <c r="O484" i="2"/>
  <c r="P484" i="2" s="1"/>
  <c r="Q484" i="2" s="1"/>
  <c r="AA484" i="2"/>
  <c r="R484" i="2" l="1"/>
  <c r="U484" i="2" s="1"/>
  <c r="V484" i="2" s="1"/>
  <c r="L484" i="2" s="1"/>
  <c r="M484" i="2" s="1"/>
  <c r="F484" i="2"/>
  <c r="H484" i="2" s="1"/>
  <c r="J485" i="2" l="1"/>
  <c r="E485" i="2"/>
  <c r="T485" i="2" l="1"/>
  <c r="I485" i="2"/>
  <c r="G485" i="2"/>
  <c r="X485" i="2" l="1"/>
  <c r="Z485" i="2"/>
  <c r="Y485" i="2"/>
  <c r="AB484" i="2"/>
  <c r="O485" i="2"/>
  <c r="P485" i="2" s="1"/>
  <c r="Q485" i="2" s="1"/>
  <c r="AA485" i="2"/>
  <c r="R485" i="2" l="1"/>
  <c r="U485" i="2" s="1"/>
  <c r="V485" i="2" s="1"/>
  <c r="L485" i="2" s="1"/>
  <c r="M485" i="2" s="1"/>
  <c r="F485" i="2"/>
  <c r="H485" i="2" s="1"/>
  <c r="E486" i="2" l="1"/>
  <c r="J486" i="2"/>
  <c r="G486" i="2" l="1"/>
  <c r="I486" i="2"/>
  <c r="T486" i="2"/>
  <c r="Y486" i="2" l="1"/>
  <c r="X486" i="2"/>
  <c r="Z486" i="2"/>
  <c r="AB485" i="2"/>
  <c r="O486" i="2"/>
  <c r="P486" i="2" s="1"/>
  <c r="Q486" i="2" s="1"/>
  <c r="AA486" i="2"/>
  <c r="R486" i="2" l="1"/>
  <c r="U486" i="2" s="1"/>
  <c r="V486" i="2" s="1"/>
  <c r="L486" i="2" s="1"/>
  <c r="M486" i="2" s="1"/>
  <c r="F486" i="2"/>
  <c r="H486" i="2" s="1"/>
  <c r="J487" i="2" l="1"/>
  <c r="E487" i="2"/>
  <c r="I487" i="2" l="1"/>
  <c r="T487" i="2"/>
  <c r="G487" i="2"/>
  <c r="Z487" i="2" l="1"/>
  <c r="Y487" i="2"/>
  <c r="X487" i="2"/>
  <c r="AB486" i="2"/>
  <c r="O487" i="2"/>
  <c r="P487" i="2" s="1"/>
  <c r="Q487" i="2" s="1"/>
  <c r="AA487" i="2"/>
  <c r="R487" i="2" l="1"/>
  <c r="U487" i="2" s="1"/>
  <c r="V487" i="2" s="1"/>
  <c r="L487" i="2" s="1"/>
  <c r="M487" i="2" s="1"/>
  <c r="F487" i="2"/>
  <c r="H487" i="2" s="1"/>
  <c r="E488" i="2" l="1"/>
  <c r="J488" i="2"/>
  <c r="G488" i="2" l="1"/>
  <c r="I488" i="2"/>
  <c r="T488" i="2"/>
  <c r="Z488" i="2" l="1"/>
  <c r="Y488" i="2"/>
  <c r="X488" i="2"/>
  <c r="AB487" i="2"/>
  <c r="O488" i="2"/>
  <c r="P488" i="2" s="1"/>
  <c r="Q488" i="2" s="1"/>
  <c r="AA488" i="2"/>
  <c r="R488" i="2" l="1"/>
  <c r="U488" i="2" s="1"/>
  <c r="V488" i="2" s="1"/>
  <c r="L488" i="2" s="1"/>
  <c r="M488" i="2" s="1"/>
  <c r="F488" i="2"/>
  <c r="H488" i="2" s="1"/>
  <c r="J489" i="2" l="1"/>
  <c r="E489" i="2"/>
  <c r="T489" i="2" l="1"/>
  <c r="I489" i="2"/>
  <c r="G489" i="2"/>
  <c r="X489" i="2" l="1"/>
  <c r="Z489" i="2"/>
  <c r="Y489" i="2"/>
  <c r="AB488" i="2"/>
  <c r="O489" i="2"/>
  <c r="P489" i="2" s="1"/>
  <c r="Q489" i="2" s="1"/>
  <c r="AA489" i="2"/>
  <c r="R489" i="2" l="1"/>
  <c r="U489" i="2" s="1"/>
  <c r="V489" i="2" s="1"/>
  <c r="L489" i="2" s="1"/>
  <c r="M489" i="2" s="1"/>
  <c r="F489" i="2"/>
  <c r="H489" i="2" s="1"/>
  <c r="E490" i="2" l="1"/>
  <c r="J490" i="2"/>
  <c r="G490" i="2" l="1"/>
  <c r="T490" i="2"/>
  <c r="I490" i="2"/>
  <c r="Y490" i="2" l="1"/>
  <c r="X490" i="2"/>
  <c r="Z490" i="2"/>
  <c r="AB489" i="2"/>
  <c r="O490" i="2"/>
  <c r="P490" i="2" s="1"/>
  <c r="Q490" i="2" s="1"/>
  <c r="AA490" i="2"/>
  <c r="R490" i="2" l="1"/>
  <c r="U490" i="2" s="1"/>
  <c r="V490" i="2" s="1"/>
  <c r="L490" i="2" s="1"/>
  <c r="M490" i="2" s="1"/>
  <c r="F490" i="2"/>
  <c r="H490" i="2" s="1"/>
  <c r="J491" i="2" l="1"/>
  <c r="E491" i="2"/>
  <c r="T491" i="2" l="1"/>
  <c r="I491" i="2"/>
  <c r="G491" i="2"/>
  <c r="Z491" i="2" l="1"/>
  <c r="Y491" i="2"/>
  <c r="X491" i="2"/>
  <c r="AB490" i="2"/>
  <c r="O491" i="2"/>
  <c r="P491" i="2" s="1"/>
  <c r="Q491" i="2" s="1"/>
  <c r="AA491" i="2"/>
  <c r="R491" i="2" l="1"/>
  <c r="U491" i="2" s="1"/>
  <c r="V491" i="2" s="1"/>
  <c r="L491" i="2" s="1"/>
  <c r="M491" i="2" s="1"/>
  <c r="F491" i="2"/>
  <c r="H491" i="2" s="1"/>
  <c r="E492" i="2" l="1"/>
  <c r="J492" i="2"/>
  <c r="G492" i="2" l="1"/>
  <c r="T492" i="2"/>
  <c r="I492" i="2"/>
  <c r="Z492" i="2" l="1"/>
  <c r="Y492" i="2"/>
  <c r="X492" i="2"/>
  <c r="AB491" i="2"/>
  <c r="O492" i="2"/>
  <c r="P492" i="2" s="1"/>
  <c r="Q492" i="2" s="1"/>
  <c r="AA492" i="2"/>
  <c r="R492" i="2" l="1"/>
  <c r="U492" i="2" s="1"/>
  <c r="V492" i="2" s="1"/>
  <c r="L492" i="2" s="1"/>
  <c r="M492" i="2" s="1"/>
  <c r="F492" i="2"/>
  <c r="H492" i="2" s="1"/>
  <c r="E493" i="2" l="1"/>
  <c r="J493" i="2"/>
  <c r="G493" i="2" l="1"/>
  <c r="T493" i="2"/>
  <c r="I493" i="2"/>
  <c r="X493" i="2" l="1"/>
  <c r="Z493" i="2"/>
  <c r="Y493" i="2"/>
  <c r="AB492" i="2"/>
  <c r="O493" i="2"/>
  <c r="P493" i="2" s="1"/>
  <c r="Q493" i="2" s="1"/>
  <c r="AA493" i="2"/>
  <c r="R493" i="2" l="1"/>
  <c r="U493" i="2" s="1"/>
  <c r="V493" i="2" s="1"/>
  <c r="L493" i="2" s="1"/>
  <c r="M493" i="2" s="1"/>
  <c r="F493" i="2"/>
  <c r="H493" i="2" s="1"/>
  <c r="E494" i="2" l="1"/>
  <c r="J494" i="2"/>
  <c r="G494" i="2" l="1"/>
  <c r="T494" i="2"/>
  <c r="I494" i="2"/>
  <c r="Y494" i="2" l="1"/>
  <c r="X494" i="2"/>
  <c r="Z494" i="2"/>
  <c r="AB493" i="2"/>
  <c r="O494" i="2"/>
  <c r="P494" i="2" s="1"/>
  <c r="Q494" i="2" s="1"/>
  <c r="AA494" i="2"/>
  <c r="R494" i="2" l="1"/>
  <c r="U494" i="2" s="1"/>
  <c r="V494" i="2" s="1"/>
  <c r="L494" i="2" s="1"/>
  <c r="M494" i="2" s="1"/>
  <c r="F494" i="2"/>
  <c r="H494" i="2" s="1"/>
  <c r="E495" i="2" l="1"/>
  <c r="J495" i="2"/>
  <c r="G495" i="2" l="1"/>
  <c r="I495" i="2"/>
  <c r="T495" i="2"/>
  <c r="Z495" i="2" l="1"/>
  <c r="Y495" i="2"/>
  <c r="X495" i="2"/>
  <c r="AB494" i="2"/>
  <c r="O495" i="2"/>
  <c r="P495" i="2" s="1"/>
  <c r="Q495" i="2" s="1"/>
  <c r="AA495" i="2"/>
  <c r="R495" i="2" l="1"/>
  <c r="U495" i="2" s="1"/>
  <c r="V495" i="2" s="1"/>
  <c r="L495" i="2" s="1"/>
  <c r="M495" i="2" s="1"/>
  <c r="F495" i="2"/>
  <c r="H495" i="2" s="1"/>
  <c r="E496" i="2" l="1"/>
  <c r="J496" i="2"/>
  <c r="G496" i="2" l="1"/>
  <c r="T496" i="2"/>
  <c r="I496" i="2"/>
  <c r="Z496" i="2" l="1"/>
  <c r="Y496" i="2"/>
  <c r="X496" i="2"/>
  <c r="AB495" i="2"/>
  <c r="O496" i="2"/>
  <c r="P496" i="2" s="1"/>
  <c r="Q496" i="2" s="1"/>
  <c r="AA496" i="2"/>
  <c r="R496" i="2" l="1"/>
  <c r="U496" i="2" s="1"/>
  <c r="V496" i="2" s="1"/>
  <c r="L496" i="2" s="1"/>
  <c r="M496" i="2" s="1"/>
  <c r="F496" i="2"/>
  <c r="H496" i="2" s="1"/>
  <c r="J497" i="2" l="1"/>
  <c r="E497" i="2"/>
  <c r="T497" i="2" l="1"/>
  <c r="I497" i="2"/>
  <c r="G497" i="2"/>
  <c r="X497" i="2" l="1"/>
  <c r="Z497" i="2"/>
  <c r="Y497" i="2"/>
  <c r="AB496" i="2"/>
  <c r="O497" i="2"/>
  <c r="P497" i="2" s="1"/>
  <c r="Q497" i="2" s="1"/>
  <c r="AA497" i="2"/>
  <c r="R497" i="2" l="1"/>
  <c r="U497" i="2" s="1"/>
  <c r="V497" i="2" s="1"/>
  <c r="L497" i="2" s="1"/>
  <c r="M497" i="2" s="1"/>
  <c r="F497" i="2"/>
  <c r="H497" i="2" s="1"/>
  <c r="E498" i="2" l="1"/>
  <c r="J498" i="2"/>
  <c r="G498" i="2" l="1"/>
  <c r="I498" i="2"/>
  <c r="T498" i="2"/>
  <c r="Y498" i="2" l="1"/>
  <c r="X498" i="2"/>
  <c r="Z498" i="2"/>
  <c r="AB497" i="2"/>
  <c r="O498" i="2"/>
  <c r="P498" i="2" s="1"/>
  <c r="Q498" i="2" s="1"/>
  <c r="AA498" i="2"/>
  <c r="R498" i="2" l="1"/>
  <c r="U498" i="2" s="1"/>
  <c r="V498" i="2" s="1"/>
  <c r="L498" i="2" s="1"/>
  <c r="M498" i="2" s="1"/>
  <c r="F498" i="2"/>
  <c r="H498" i="2" s="1"/>
  <c r="J499" i="2" l="1"/>
  <c r="E499" i="2"/>
  <c r="T499" i="2" l="1"/>
  <c r="I499" i="2"/>
  <c r="G499" i="2"/>
  <c r="Z499" i="2" l="1"/>
  <c r="Y499" i="2"/>
  <c r="X499" i="2"/>
  <c r="AB498" i="2"/>
  <c r="O499" i="2"/>
  <c r="P499" i="2" s="1"/>
  <c r="Q499" i="2" s="1"/>
  <c r="AA499" i="2"/>
  <c r="R499" i="2" l="1"/>
  <c r="U499" i="2" s="1"/>
  <c r="V499" i="2" s="1"/>
  <c r="L499" i="2" s="1"/>
  <c r="M499" i="2" s="1"/>
  <c r="F499" i="2"/>
  <c r="H499" i="2" s="1"/>
  <c r="E500" i="2" l="1"/>
  <c r="J500" i="2"/>
  <c r="G500" i="2" l="1"/>
  <c r="I500" i="2"/>
  <c r="T500" i="2"/>
  <c r="Z500" i="2" l="1"/>
  <c r="Y500" i="2"/>
  <c r="X500" i="2"/>
  <c r="AB499" i="2"/>
  <c r="O500" i="2"/>
  <c r="P500" i="2" s="1"/>
  <c r="Q500" i="2" s="1"/>
  <c r="AA500" i="2"/>
  <c r="R500" i="2" l="1"/>
  <c r="U500" i="2" s="1"/>
  <c r="V500" i="2" s="1"/>
  <c r="L500" i="2" s="1"/>
  <c r="M500" i="2" s="1"/>
  <c r="F500" i="2"/>
  <c r="H500" i="2" s="1"/>
  <c r="J501" i="2" l="1"/>
  <c r="E501" i="2"/>
  <c r="T501" i="2" l="1"/>
  <c r="I501" i="2"/>
  <c r="G501" i="2"/>
  <c r="X501" i="2" l="1"/>
  <c r="Z501" i="2"/>
  <c r="Y501" i="2"/>
  <c r="AB500" i="2"/>
  <c r="O501" i="2"/>
  <c r="P501" i="2" s="1"/>
  <c r="Q501" i="2" s="1"/>
  <c r="AA501" i="2"/>
  <c r="R501" i="2" l="1"/>
  <c r="U501" i="2" s="1"/>
  <c r="V501" i="2" s="1"/>
  <c r="L501" i="2" s="1"/>
  <c r="M501" i="2" s="1"/>
  <c r="F501" i="2"/>
  <c r="H501" i="2" s="1"/>
  <c r="E502" i="2" l="1"/>
  <c r="J502" i="2"/>
  <c r="G502" i="2" l="1"/>
  <c r="T502" i="2"/>
  <c r="I502" i="2"/>
  <c r="Y502" i="2" l="1"/>
  <c r="X502" i="2"/>
  <c r="Z502" i="2"/>
  <c r="AB501" i="2"/>
  <c r="O502" i="2"/>
  <c r="P502" i="2" s="1"/>
  <c r="Q502" i="2" s="1"/>
  <c r="AA502" i="2"/>
  <c r="R502" i="2" l="1"/>
  <c r="U502" i="2" s="1"/>
  <c r="V502" i="2" s="1"/>
  <c r="L502" i="2" s="1"/>
  <c r="M502" i="2" s="1"/>
  <c r="F502" i="2"/>
  <c r="H502" i="2" s="1"/>
  <c r="J503" i="2" l="1"/>
  <c r="E503" i="2"/>
  <c r="T503" i="2" l="1"/>
  <c r="I503" i="2"/>
  <c r="G503" i="2"/>
  <c r="Z503" i="2" l="1"/>
  <c r="Y503" i="2"/>
  <c r="X503" i="2"/>
  <c r="AB502" i="2"/>
  <c r="O503" i="2"/>
  <c r="P503" i="2" s="1"/>
  <c r="Q503" i="2" s="1"/>
  <c r="AA503" i="2"/>
  <c r="R503" i="2" l="1"/>
  <c r="U503" i="2" s="1"/>
  <c r="V503" i="2" s="1"/>
  <c r="L503" i="2" s="1"/>
  <c r="M503" i="2" s="1"/>
  <c r="F503" i="2"/>
  <c r="H503" i="2" s="1"/>
  <c r="E504" i="2" l="1"/>
  <c r="J504" i="2"/>
  <c r="G504" i="2" l="1"/>
  <c r="I504" i="2"/>
  <c r="T504" i="2"/>
  <c r="Z504" i="2" l="1"/>
  <c r="Y504" i="2"/>
  <c r="X504" i="2"/>
  <c r="AB503" i="2"/>
  <c r="O504" i="2"/>
  <c r="P504" i="2" s="1"/>
  <c r="Q504" i="2" s="1"/>
  <c r="AA504" i="2"/>
  <c r="R504" i="2" l="1"/>
  <c r="U504" i="2" s="1"/>
  <c r="V504" i="2" s="1"/>
  <c r="L504" i="2" s="1"/>
  <c r="M504" i="2" s="1"/>
  <c r="F504" i="2"/>
  <c r="H504" i="2" s="1"/>
  <c r="E505" i="2" l="1"/>
  <c r="J505" i="2"/>
  <c r="G505" i="2" l="1"/>
  <c r="T505" i="2"/>
  <c r="I505" i="2"/>
  <c r="X505" i="2" l="1"/>
  <c r="Z505" i="2"/>
  <c r="Y505" i="2"/>
  <c r="AB504" i="2"/>
  <c r="O505" i="2"/>
  <c r="P505" i="2" s="1"/>
  <c r="Q505" i="2" s="1"/>
  <c r="AA505" i="2"/>
  <c r="R505" i="2" l="1"/>
  <c r="U505" i="2" s="1"/>
  <c r="V505" i="2" s="1"/>
  <c r="L505" i="2" s="1"/>
  <c r="M505" i="2" s="1"/>
  <c r="F505" i="2"/>
  <c r="H505" i="2" s="1"/>
  <c r="J506" i="2" l="1"/>
  <c r="E506" i="2"/>
  <c r="I506" i="2" l="1"/>
  <c r="T506" i="2"/>
  <c r="G506" i="2"/>
  <c r="Y506" i="2" l="1"/>
  <c r="X506" i="2"/>
  <c r="Z506" i="2"/>
  <c r="AB505" i="2"/>
  <c r="O506" i="2"/>
  <c r="P506" i="2" s="1"/>
  <c r="Q506" i="2" s="1"/>
  <c r="AA506" i="2"/>
  <c r="R506" i="2" l="1"/>
  <c r="U506" i="2" s="1"/>
  <c r="V506" i="2" s="1"/>
  <c r="L506" i="2" s="1"/>
  <c r="M506" i="2" s="1"/>
  <c r="F506" i="2"/>
  <c r="H506" i="2" s="1"/>
  <c r="J507" i="2" l="1"/>
  <c r="E507" i="2"/>
  <c r="T507" i="2" l="1"/>
  <c r="I507" i="2"/>
  <c r="G507" i="2"/>
  <c r="Z507" i="2" l="1"/>
  <c r="Y507" i="2"/>
  <c r="X507" i="2"/>
  <c r="AB506" i="2"/>
  <c r="O507" i="2"/>
  <c r="P507" i="2" s="1"/>
  <c r="Q507" i="2" s="1"/>
  <c r="AA507" i="2"/>
  <c r="R507" i="2" l="1"/>
  <c r="U507" i="2" s="1"/>
  <c r="V507" i="2" s="1"/>
  <c r="L507" i="2" s="1"/>
  <c r="M507" i="2" s="1"/>
  <c r="F507" i="2"/>
  <c r="H507" i="2" s="1"/>
  <c r="E508" i="2" l="1"/>
  <c r="J508" i="2"/>
  <c r="G508" i="2" l="1"/>
  <c r="T508" i="2"/>
  <c r="I508" i="2"/>
  <c r="Z508" i="2" l="1"/>
  <c r="Y508" i="2"/>
  <c r="X508" i="2"/>
  <c r="AB507" i="2"/>
  <c r="O508" i="2"/>
  <c r="P508" i="2" s="1"/>
  <c r="Q508" i="2" s="1"/>
  <c r="AA508" i="2"/>
  <c r="R508" i="2" l="1"/>
  <c r="U508" i="2" s="1"/>
  <c r="V508" i="2" s="1"/>
  <c r="L508" i="2" s="1"/>
  <c r="M508" i="2" s="1"/>
  <c r="F508" i="2"/>
  <c r="H508" i="2" s="1"/>
  <c r="J509" i="2" l="1"/>
  <c r="E509" i="2"/>
  <c r="I509" i="2" l="1"/>
  <c r="T509" i="2"/>
  <c r="G509" i="2"/>
  <c r="X509" i="2" l="1"/>
  <c r="Z509" i="2"/>
  <c r="Y509" i="2"/>
  <c r="AB508" i="2"/>
  <c r="O509" i="2"/>
  <c r="P509" i="2" s="1"/>
  <c r="Q509" i="2" s="1"/>
  <c r="AA509" i="2"/>
  <c r="R509" i="2" l="1"/>
  <c r="U509" i="2" s="1"/>
  <c r="V509" i="2" s="1"/>
  <c r="L509" i="2" s="1"/>
  <c r="M509" i="2" s="1"/>
  <c r="F509" i="2"/>
  <c r="H509" i="2" s="1"/>
  <c r="J510" i="2" l="1"/>
  <c r="E510" i="2"/>
  <c r="T510" i="2" l="1"/>
  <c r="I510" i="2"/>
  <c r="G510" i="2"/>
  <c r="Y510" i="2" l="1"/>
  <c r="X510" i="2"/>
  <c r="Z510" i="2"/>
  <c r="AB509" i="2"/>
  <c r="O510" i="2"/>
  <c r="P510" i="2" s="1"/>
  <c r="Q510" i="2" s="1"/>
  <c r="AA510" i="2"/>
  <c r="R510" i="2" l="1"/>
  <c r="U510" i="2" s="1"/>
  <c r="V510" i="2" s="1"/>
  <c r="L510" i="2" s="1"/>
  <c r="M510" i="2" s="1"/>
  <c r="F510" i="2"/>
  <c r="H510" i="2" s="1"/>
  <c r="E511" i="2" l="1"/>
  <c r="J511" i="2"/>
  <c r="G511" i="2" l="1"/>
  <c r="I511" i="2"/>
  <c r="T511" i="2"/>
  <c r="Z511" i="2" l="1"/>
  <c r="Y511" i="2"/>
  <c r="X511" i="2"/>
  <c r="AB510" i="2"/>
  <c r="O511" i="2"/>
  <c r="P511" i="2" s="1"/>
  <c r="Q511" i="2" s="1"/>
  <c r="AA511" i="2"/>
  <c r="R511" i="2" l="1"/>
  <c r="U511" i="2" s="1"/>
  <c r="V511" i="2" s="1"/>
  <c r="L511" i="2" s="1"/>
  <c r="M511" i="2" s="1"/>
  <c r="F511" i="2"/>
  <c r="H511" i="2" s="1"/>
  <c r="E512" i="2" l="1"/>
  <c r="J512" i="2"/>
  <c r="G512" i="2" l="1"/>
  <c r="I512" i="2"/>
  <c r="T512" i="2"/>
  <c r="Z512" i="2" l="1"/>
  <c r="Y512" i="2"/>
  <c r="X512" i="2"/>
  <c r="AB511" i="2"/>
  <c r="O512" i="2"/>
  <c r="P512" i="2" s="1"/>
  <c r="Q512" i="2" s="1"/>
  <c r="AA512" i="2"/>
  <c r="R512" i="2" l="1"/>
  <c r="U512" i="2" s="1"/>
  <c r="V512" i="2" s="1"/>
  <c r="L512" i="2" s="1"/>
  <c r="M512" i="2" s="1"/>
  <c r="F512" i="2"/>
  <c r="H512" i="2" s="1"/>
  <c r="E513" i="2" l="1"/>
  <c r="J513" i="2"/>
  <c r="G513" i="2" l="1"/>
  <c r="I513" i="2"/>
  <c r="T513" i="2"/>
  <c r="X513" i="2" l="1"/>
  <c r="Z513" i="2"/>
  <c r="Y513" i="2"/>
  <c r="AB512" i="2"/>
  <c r="O513" i="2"/>
  <c r="P513" i="2" s="1"/>
  <c r="Q513" i="2" s="1"/>
  <c r="AA513" i="2"/>
  <c r="R513" i="2" l="1"/>
  <c r="U513" i="2" s="1"/>
  <c r="V513" i="2" s="1"/>
  <c r="L513" i="2" s="1"/>
  <c r="M513" i="2" s="1"/>
  <c r="F513" i="2"/>
  <c r="H513" i="2" s="1"/>
  <c r="J514" i="2" l="1"/>
  <c r="E514" i="2"/>
  <c r="I514" i="2" l="1"/>
  <c r="T514" i="2"/>
  <c r="G514" i="2"/>
  <c r="Y514" i="2" l="1"/>
  <c r="X514" i="2"/>
  <c r="Z514" i="2"/>
  <c r="AB513" i="2"/>
  <c r="O514" i="2"/>
  <c r="P514" i="2" s="1"/>
  <c r="Q514" i="2" s="1"/>
  <c r="AA514" i="2"/>
  <c r="R514" i="2" l="1"/>
  <c r="U514" i="2" s="1"/>
  <c r="V514" i="2" s="1"/>
  <c r="L514" i="2" s="1"/>
  <c r="M514" i="2" s="1"/>
  <c r="F514" i="2"/>
  <c r="H514" i="2" s="1"/>
  <c r="J515" i="2" l="1"/>
  <c r="E515" i="2"/>
  <c r="I515" i="2" l="1"/>
  <c r="T515" i="2"/>
  <c r="G515" i="2"/>
  <c r="Z515" i="2" l="1"/>
  <c r="Y515" i="2"/>
  <c r="X515" i="2"/>
  <c r="AB514" i="2"/>
  <c r="O515" i="2"/>
  <c r="P515" i="2" s="1"/>
  <c r="Q515" i="2" s="1"/>
  <c r="AA515" i="2"/>
  <c r="R515" i="2" l="1"/>
  <c r="U515" i="2" s="1"/>
  <c r="V515" i="2" s="1"/>
  <c r="L515" i="2" s="1"/>
  <c r="M515" i="2" s="1"/>
  <c r="F515" i="2"/>
  <c r="H515" i="2" s="1"/>
  <c r="E516" i="2" l="1"/>
  <c r="J516" i="2"/>
  <c r="G516" i="2" l="1"/>
  <c r="T516" i="2"/>
  <c r="I516" i="2"/>
  <c r="Z516" i="2" l="1"/>
  <c r="Y516" i="2"/>
  <c r="X516" i="2"/>
  <c r="AB515" i="2"/>
  <c r="O516" i="2"/>
  <c r="P516" i="2" s="1"/>
  <c r="Q516" i="2" s="1"/>
  <c r="AA516" i="2"/>
  <c r="R516" i="2" l="1"/>
  <c r="U516" i="2" s="1"/>
  <c r="V516" i="2" s="1"/>
  <c r="L516" i="2" s="1"/>
  <c r="M516" i="2" s="1"/>
  <c r="F516" i="2"/>
  <c r="H516" i="2" s="1"/>
  <c r="E517" i="2" l="1"/>
  <c r="J517" i="2"/>
  <c r="G517" i="2" l="1"/>
  <c r="I517" i="2"/>
  <c r="T517" i="2"/>
  <c r="X517" i="2" l="1"/>
  <c r="Z517" i="2"/>
  <c r="Y517" i="2"/>
  <c r="AB516" i="2"/>
  <c r="O517" i="2"/>
  <c r="P517" i="2" s="1"/>
  <c r="Q517" i="2" s="1"/>
  <c r="AA517" i="2"/>
  <c r="R517" i="2" l="1"/>
  <c r="U517" i="2" s="1"/>
  <c r="V517" i="2" s="1"/>
  <c r="L517" i="2" s="1"/>
  <c r="M517" i="2" s="1"/>
  <c r="F517" i="2"/>
  <c r="H517" i="2" s="1"/>
  <c r="E518" i="2" l="1"/>
  <c r="J518" i="2"/>
  <c r="G518" i="2" l="1"/>
  <c r="T518" i="2"/>
  <c r="I518" i="2"/>
  <c r="Y518" i="2" l="1"/>
  <c r="X518" i="2"/>
  <c r="Z518" i="2"/>
  <c r="AB517" i="2"/>
  <c r="O518" i="2"/>
  <c r="P518" i="2" s="1"/>
  <c r="Q518" i="2" s="1"/>
  <c r="AA518" i="2"/>
  <c r="R518" i="2" l="1"/>
  <c r="U518" i="2" s="1"/>
  <c r="V518" i="2" s="1"/>
  <c r="L518" i="2" s="1"/>
  <c r="M518" i="2" s="1"/>
  <c r="F518" i="2"/>
  <c r="H518" i="2" s="1"/>
  <c r="E519" i="2" l="1"/>
  <c r="J519" i="2"/>
  <c r="G519" i="2" l="1"/>
  <c r="T519" i="2"/>
  <c r="I519" i="2"/>
  <c r="Z519" i="2" l="1"/>
  <c r="Y519" i="2"/>
  <c r="X519" i="2"/>
  <c r="AB518" i="2"/>
  <c r="O519" i="2"/>
  <c r="P519" i="2" s="1"/>
  <c r="Q519" i="2" s="1"/>
  <c r="AA519" i="2"/>
  <c r="R519" i="2" l="1"/>
  <c r="U519" i="2" s="1"/>
  <c r="V519" i="2" s="1"/>
  <c r="L519" i="2" s="1"/>
  <c r="M519" i="2" s="1"/>
  <c r="F519" i="2"/>
  <c r="H519" i="2" s="1"/>
  <c r="E520" i="2" l="1"/>
  <c r="J520" i="2"/>
  <c r="G520" i="2" l="1"/>
  <c r="I520" i="2"/>
  <c r="T520" i="2"/>
  <c r="Z520" i="2" l="1"/>
  <c r="Y520" i="2"/>
  <c r="X520" i="2"/>
  <c r="AB519" i="2"/>
  <c r="O520" i="2"/>
  <c r="P520" i="2" s="1"/>
  <c r="Q520" i="2" s="1"/>
  <c r="AA520" i="2"/>
  <c r="R520" i="2" l="1"/>
  <c r="U520" i="2" s="1"/>
  <c r="V520" i="2" s="1"/>
  <c r="L520" i="2" s="1"/>
  <c r="M520" i="2" s="1"/>
  <c r="F520" i="2"/>
  <c r="H520" i="2" s="1"/>
  <c r="J521" i="2" l="1"/>
  <c r="E521" i="2"/>
  <c r="T521" i="2" l="1"/>
  <c r="I521" i="2"/>
  <c r="G521" i="2"/>
  <c r="X521" i="2" l="1"/>
  <c r="Z521" i="2"/>
  <c r="Y521" i="2"/>
  <c r="AB520" i="2"/>
  <c r="O521" i="2"/>
  <c r="P521" i="2" s="1"/>
  <c r="Q521" i="2" s="1"/>
  <c r="AA521" i="2"/>
  <c r="R521" i="2" l="1"/>
  <c r="U521" i="2" s="1"/>
  <c r="V521" i="2" s="1"/>
  <c r="L521" i="2" s="1"/>
  <c r="M521" i="2" s="1"/>
  <c r="F521" i="2"/>
  <c r="H521" i="2" s="1"/>
  <c r="J522" i="2" l="1"/>
  <c r="E522" i="2"/>
  <c r="I522" i="2" l="1"/>
  <c r="T522" i="2"/>
  <c r="G522" i="2"/>
  <c r="Y522" i="2" l="1"/>
  <c r="X522" i="2"/>
  <c r="Z522" i="2"/>
  <c r="AB521" i="2"/>
  <c r="O522" i="2"/>
  <c r="P522" i="2" s="1"/>
  <c r="Q522" i="2" s="1"/>
  <c r="AA522" i="2"/>
  <c r="R522" i="2" l="1"/>
  <c r="U522" i="2" s="1"/>
  <c r="V522" i="2" s="1"/>
  <c r="L522" i="2" s="1"/>
  <c r="M522" i="2" s="1"/>
  <c r="F522" i="2"/>
  <c r="H522" i="2" s="1"/>
  <c r="E523" i="2" l="1"/>
  <c r="J523" i="2"/>
  <c r="G523" i="2" l="1"/>
  <c r="T523" i="2"/>
  <c r="I523" i="2"/>
  <c r="Z523" i="2" l="1"/>
  <c r="Y523" i="2"/>
  <c r="X523" i="2"/>
  <c r="AB522" i="2"/>
  <c r="O523" i="2"/>
  <c r="P523" i="2" s="1"/>
  <c r="Q523" i="2" s="1"/>
  <c r="AA523" i="2"/>
  <c r="R523" i="2" l="1"/>
  <c r="U523" i="2" s="1"/>
  <c r="V523" i="2" s="1"/>
  <c r="L523" i="2" s="1"/>
  <c r="M523" i="2" s="1"/>
  <c r="F523" i="2"/>
  <c r="H523" i="2" s="1"/>
  <c r="E524" i="2" l="1"/>
  <c r="J524" i="2"/>
  <c r="G524" i="2" l="1"/>
  <c r="T524" i="2"/>
  <c r="I524" i="2"/>
  <c r="Z524" i="2" l="1"/>
  <c r="Y524" i="2"/>
  <c r="X524" i="2"/>
  <c r="AB523" i="2"/>
  <c r="O524" i="2"/>
  <c r="P524" i="2" s="1"/>
  <c r="Q524" i="2" s="1"/>
  <c r="AA524" i="2"/>
  <c r="R524" i="2" l="1"/>
  <c r="U524" i="2" s="1"/>
  <c r="V524" i="2" s="1"/>
  <c r="L524" i="2" s="1"/>
  <c r="M524" i="2" s="1"/>
  <c r="F524" i="2"/>
  <c r="H524" i="2" s="1"/>
  <c r="E525" i="2" l="1"/>
  <c r="J525" i="2"/>
  <c r="G525" i="2" l="1"/>
  <c r="I525" i="2"/>
  <c r="T525" i="2"/>
  <c r="X525" i="2" l="1"/>
  <c r="Z525" i="2"/>
  <c r="Y525" i="2"/>
  <c r="AB524" i="2"/>
  <c r="O525" i="2"/>
  <c r="P525" i="2" s="1"/>
  <c r="Q525" i="2" s="1"/>
  <c r="AA525" i="2"/>
  <c r="R525" i="2" l="1"/>
  <c r="U525" i="2" s="1"/>
  <c r="V525" i="2" s="1"/>
  <c r="L525" i="2" s="1"/>
  <c r="M525" i="2" s="1"/>
  <c r="F525" i="2"/>
  <c r="H525" i="2" s="1"/>
  <c r="J526" i="2" l="1"/>
  <c r="E526" i="2"/>
  <c r="I526" i="2" l="1"/>
  <c r="T526" i="2"/>
  <c r="G526" i="2"/>
  <c r="Y526" i="2" l="1"/>
  <c r="X526" i="2"/>
  <c r="Z526" i="2"/>
  <c r="AB525" i="2"/>
  <c r="O526" i="2"/>
  <c r="P526" i="2" s="1"/>
  <c r="Q526" i="2" s="1"/>
  <c r="AA526" i="2"/>
  <c r="R526" i="2" l="1"/>
  <c r="U526" i="2" s="1"/>
  <c r="V526" i="2" s="1"/>
  <c r="L526" i="2" s="1"/>
  <c r="M526" i="2" s="1"/>
  <c r="F526" i="2"/>
  <c r="H526" i="2" s="1"/>
  <c r="J527" i="2" l="1"/>
  <c r="E527" i="2"/>
  <c r="T527" i="2" l="1"/>
  <c r="I527" i="2"/>
  <c r="G527" i="2"/>
  <c r="Z527" i="2" l="1"/>
  <c r="Y527" i="2"/>
  <c r="X527" i="2"/>
  <c r="AB526" i="2"/>
  <c r="O527" i="2"/>
  <c r="P527" i="2" s="1"/>
  <c r="Q527" i="2" s="1"/>
  <c r="AA527" i="2"/>
  <c r="R527" i="2" l="1"/>
  <c r="U527" i="2" s="1"/>
  <c r="V527" i="2" s="1"/>
  <c r="L527" i="2" s="1"/>
  <c r="M527" i="2" s="1"/>
  <c r="F527" i="2"/>
  <c r="H527" i="2" s="1"/>
  <c r="J528" i="2" l="1"/>
  <c r="E528" i="2"/>
  <c r="G528" i="2" l="1"/>
  <c r="T528" i="2"/>
  <c r="I528" i="2"/>
  <c r="Z528" i="2" l="1"/>
  <c r="Y528" i="2"/>
  <c r="X528" i="2"/>
  <c r="AB527" i="2"/>
  <c r="O528" i="2"/>
  <c r="P528" i="2" s="1"/>
  <c r="Q528" i="2" s="1"/>
  <c r="AA528" i="2"/>
  <c r="R528" i="2" l="1"/>
  <c r="U528" i="2" s="1"/>
  <c r="V528" i="2" s="1"/>
  <c r="L528" i="2" s="1"/>
  <c r="M528" i="2" s="1"/>
  <c r="F528" i="2"/>
  <c r="H528" i="2" s="1"/>
  <c r="E529" i="2" l="1"/>
  <c r="J529" i="2"/>
  <c r="T529" i="2" l="1"/>
  <c r="I529" i="2"/>
  <c r="G529" i="2"/>
  <c r="X529" i="2" l="1"/>
  <c r="Z529" i="2"/>
  <c r="Y529" i="2"/>
  <c r="AB528" i="2"/>
  <c r="O529" i="2"/>
  <c r="P529" i="2" s="1"/>
  <c r="Q529" i="2" s="1"/>
  <c r="AA529" i="2"/>
  <c r="R529" i="2" l="1"/>
  <c r="U529" i="2" s="1"/>
  <c r="V529" i="2" s="1"/>
  <c r="L529" i="2" s="1"/>
  <c r="M529" i="2" s="1"/>
  <c r="F529" i="2"/>
  <c r="H529" i="2" s="1"/>
  <c r="J530" i="2" l="1"/>
  <c r="E530" i="2"/>
  <c r="G530" i="2" l="1"/>
  <c r="T530" i="2"/>
  <c r="I530" i="2"/>
  <c r="Y530" i="2" l="1"/>
  <c r="X530" i="2"/>
  <c r="Z530" i="2"/>
  <c r="AB529" i="2"/>
  <c r="O530" i="2"/>
  <c r="P530" i="2" s="1"/>
  <c r="Q530" i="2" s="1"/>
  <c r="AA530" i="2"/>
  <c r="R530" i="2" l="1"/>
  <c r="U530" i="2" s="1"/>
  <c r="V530" i="2" s="1"/>
  <c r="L530" i="2" s="1"/>
  <c r="M530" i="2" s="1"/>
  <c r="F530" i="2"/>
  <c r="H530" i="2" s="1"/>
  <c r="J531" i="2" l="1"/>
  <c r="E531" i="2"/>
  <c r="G531" i="2" l="1"/>
  <c r="T531" i="2"/>
  <c r="I531" i="2"/>
  <c r="Z531" i="2" l="1"/>
  <c r="Y531" i="2"/>
  <c r="X531" i="2"/>
  <c r="AB530" i="2"/>
  <c r="O531" i="2"/>
  <c r="P531" i="2" s="1"/>
  <c r="Q531" i="2" s="1"/>
  <c r="AA531" i="2"/>
  <c r="R531" i="2" l="1"/>
  <c r="U531" i="2" s="1"/>
  <c r="V531" i="2" s="1"/>
  <c r="L531" i="2" s="1"/>
  <c r="M531" i="2" s="1"/>
  <c r="F531" i="2"/>
  <c r="H531" i="2" s="1"/>
  <c r="J532" i="2" l="1"/>
  <c r="E532" i="2"/>
  <c r="G532" i="2" l="1"/>
  <c r="I532" i="2"/>
  <c r="T532" i="2"/>
  <c r="Z532" i="2" l="1"/>
  <c r="Y532" i="2"/>
  <c r="X532" i="2"/>
  <c r="AB531" i="2"/>
  <c r="O532" i="2"/>
  <c r="P532" i="2" s="1"/>
  <c r="Q532" i="2" s="1"/>
  <c r="AA532" i="2"/>
  <c r="R532" i="2" l="1"/>
  <c r="U532" i="2" s="1"/>
  <c r="V532" i="2" s="1"/>
  <c r="L532" i="2" s="1"/>
  <c r="M532" i="2" s="1"/>
  <c r="F532" i="2"/>
  <c r="H532" i="2" s="1"/>
  <c r="J533" i="2" l="1"/>
  <c r="E533" i="2"/>
  <c r="G533" i="2" l="1"/>
  <c r="I533" i="2"/>
  <c r="T533" i="2"/>
  <c r="X533" i="2" l="1"/>
  <c r="Z533" i="2"/>
  <c r="Y533" i="2"/>
  <c r="AB532" i="2"/>
  <c r="O533" i="2"/>
  <c r="P533" i="2" s="1"/>
  <c r="Q533" i="2" s="1"/>
  <c r="AA533" i="2"/>
  <c r="R533" i="2" l="1"/>
  <c r="U533" i="2" s="1"/>
  <c r="V533" i="2" s="1"/>
  <c r="L533" i="2" s="1"/>
  <c r="M533" i="2" s="1"/>
  <c r="F533" i="2"/>
  <c r="H533" i="2" s="1"/>
  <c r="E534" i="2" l="1"/>
  <c r="J534" i="2"/>
  <c r="T534" i="2" l="1"/>
  <c r="I534" i="2"/>
  <c r="G534" i="2"/>
  <c r="Y534" i="2" l="1"/>
  <c r="X534" i="2"/>
  <c r="Z534" i="2"/>
  <c r="AB533" i="2"/>
  <c r="O534" i="2"/>
  <c r="P534" i="2" s="1"/>
  <c r="Q534" i="2" s="1"/>
  <c r="AA534" i="2"/>
  <c r="R534" i="2" l="1"/>
  <c r="U534" i="2" s="1"/>
  <c r="V534" i="2" s="1"/>
  <c r="L534" i="2" s="1"/>
  <c r="M534" i="2" s="1"/>
  <c r="F534" i="2"/>
  <c r="H534" i="2" s="1"/>
  <c r="E535" i="2" l="1"/>
  <c r="J535" i="2"/>
  <c r="I535" i="2" l="1"/>
  <c r="T535" i="2"/>
  <c r="G535" i="2"/>
  <c r="Z535" i="2" l="1"/>
  <c r="Y535" i="2"/>
  <c r="X535" i="2"/>
  <c r="AB534" i="2"/>
  <c r="O535" i="2"/>
  <c r="P535" i="2" s="1"/>
  <c r="Q535" i="2" s="1"/>
  <c r="AA535" i="2"/>
  <c r="R535" i="2" l="1"/>
  <c r="U535" i="2" s="1"/>
  <c r="V535" i="2" s="1"/>
  <c r="L535" i="2" s="1"/>
  <c r="M535" i="2" s="1"/>
  <c r="F535" i="2"/>
  <c r="H535" i="2" s="1"/>
  <c r="J536" i="2" l="1"/>
  <c r="E536" i="2"/>
  <c r="G536" i="2" l="1"/>
  <c r="I536" i="2"/>
  <c r="T536" i="2"/>
  <c r="Z536" i="2" l="1"/>
  <c r="Y536" i="2"/>
  <c r="X536" i="2"/>
  <c r="AB535" i="2"/>
  <c r="O536" i="2"/>
  <c r="P536" i="2" s="1"/>
  <c r="Q536" i="2" s="1"/>
  <c r="AA536" i="2"/>
  <c r="R536" i="2" l="1"/>
  <c r="U536" i="2" s="1"/>
  <c r="V536" i="2" s="1"/>
  <c r="L536" i="2" s="1"/>
  <c r="M536" i="2" s="1"/>
  <c r="F536" i="2"/>
  <c r="H536" i="2" s="1"/>
  <c r="J537" i="2" l="1"/>
  <c r="E537" i="2"/>
  <c r="G537" i="2" l="1"/>
  <c r="T537" i="2"/>
  <c r="I537" i="2"/>
  <c r="Z537" i="2" l="1"/>
  <c r="Y537" i="2"/>
  <c r="X537" i="2"/>
  <c r="AB536" i="2"/>
  <c r="O537" i="2"/>
  <c r="P537" i="2" s="1"/>
  <c r="Q537" i="2" s="1"/>
  <c r="AA537" i="2"/>
  <c r="R537" i="2" l="1"/>
  <c r="U537" i="2" s="1"/>
  <c r="V537" i="2" s="1"/>
  <c r="L537" i="2" s="1"/>
  <c r="M537" i="2" s="1"/>
  <c r="F537" i="2"/>
  <c r="H537" i="2" s="1"/>
  <c r="J538" i="2" l="1"/>
  <c r="E538" i="2"/>
  <c r="T538" i="2" l="1"/>
  <c r="I538" i="2"/>
  <c r="G538" i="2"/>
  <c r="X538" i="2" l="1"/>
  <c r="Z538" i="2"/>
  <c r="Y538" i="2"/>
  <c r="AB537" i="2"/>
  <c r="O538" i="2"/>
  <c r="P538" i="2" s="1"/>
  <c r="Q538" i="2" s="1"/>
  <c r="AA538" i="2"/>
  <c r="R538" i="2" l="1"/>
  <c r="U538" i="2" s="1"/>
  <c r="V538" i="2" s="1"/>
  <c r="L538" i="2" s="1"/>
  <c r="M538" i="2" s="1"/>
  <c r="F538" i="2"/>
  <c r="H538" i="2" s="1"/>
  <c r="E539" i="2" l="1"/>
  <c r="J539" i="2"/>
  <c r="G539" i="2" l="1"/>
  <c r="I539" i="2"/>
  <c r="T539" i="2"/>
  <c r="Y539" i="2" l="1"/>
  <c r="X539" i="2"/>
  <c r="Z539" i="2"/>
  <c r="AB538" i="2"/>
  <c r="O539" i="2"/>
  <c r="P539" i="2" s="1"/>
  <c r="Q539" i="2" s="1"/>
  <c r="AA539" i="2"/>
  <c r="R539" i="2" l="1"/>
  <c r="U539" i="2" s="1"/>
  <c r="V539" i="2" s="1"/>
  <c r="L539" i="2" s="1"/>
  <c r="M539" i="2" s="1"/>
  <c r="F539" i="2"/>
  <c r="H539" i="2" s="1"/>
  <c r="J540" i="2" l="1"/>
  <c r="E540" i="2"/>
  <c r="T540" i="2" l="1"/>
  <c r="I540" i="2"/>
  <c r="G540" i="2"/>
  <c r="Z540" i="2" l="1"/>
  <c r="Y540" i="2"/>
  <c r="X540" i="2"/>
  <c r="AB539" i="2"/>
  <c r="O540" i="2"/>
  <c r="P540" i="2" s="1"/>
  <c r="Q540" i="2" s="1"/>
  <c r="AA540" i="2"/>
  <c r="R540" i="2" l="1"/>
  <c r="U540" i="2" s="1"/>
  <c r="V540" i="2" s="1"/>
  <c r="L540" i="2" s="1"/>
  <c r="M540" i="2" s="1"/>
  <c r="F540" i="2"/>
  <c r="H540" i="2" s="1"/>
  <c r="J541" i="2" l="1"/>
  <c r="E541" i="2"/>
  <c r="I541" i="2" l="1"/>
  <c r="T541" i="2"/>
  <c r="G541" i="2"/>
  <c r="Z541" i="2" l="1"/>
  <c r="Y541" i="2"/>
  <c r="X541" i="2"/>
  <c r="AB540" i="2"/>
  <c r="O541" i="2"/>
  <c r="P541" i="2" s="1"/>
  <c r="Q541" i="2" s="1"/>
  <c r="AA541" i="2"/>
  <c r="R541" i="2" l="1"/>
  <c r="U541" i="2" s="1"/>
  <c r="V541" i="2" s="1"/>
  <c r="L541" i="2" s="1"/>
  <c r="M541" i="2" s="1"/>
  <c r="F541" i="2"/>
  <c r="H541" i="2" s="1"/>
  <c r="J542" i="2" l="1"/>
  <c r="E542" i="2"/>
  <c r="T542" i="2" l="1"/>
  <c r="I542" i="2"/>
  <c r="G542" i="2"/>
  <c r="X542" i="2" l="1"/>
  <c r="Z542" i="2"/>
  <c r="Y542" i="2"/>
  <c r="AB541" i="2"/>
  <c r="O542" i="2"/>
  <c r="P542" i="2" s="1"/>
  <c r="Q542" i="2" s="1"/>
  <c r="AA542" i="2"/>
  <c r="R542" i="2" l="1"/>
  <c r="U542" i="2" s="1"/>
  <c r="V542" i="2" s="1"/>
  <c r="L542" i="2" s="1"/>
  <c r="M542" i="2" s="1"/>
  <c r="F542" i="2"/>
  <c r="H542" i="2" s="1"/>
  <c r="E543" i="2" l="1"/>
  <c r="J543" i="2"/>
  <c r="G543" i="2" l="1"/>
  <c r="I543" i="2"/>
  <c r="T543" i="2"/>
  <c r="Y543" i="2" l="1"/>
  <c r="X543" i="2"/>
  <c r="Z543" i="2"/>
  <c r="AB542" i="2"/>
  <c r="O543" i="2"/>
  <c r="P543" i="2" s="1"/>
  <c r="Q543" i="2" s="1"/>
  <c r="AA543" i="2"/>
  <c r="R543" i="2" l="1"/>
  <c r="U543" i="2" s="1"/>
  <c r="V543" i="2" s="1"/>
  <c r="L543" i="2" s="1"/>
  <c r="M543" i="2" s="1"/>
  <c r="F543" i="2"/>
  <c r="H543" i="2" s="1"/>
  <c r="J544" i="2" l="1"/>
  <c r="E544" i="2"/>
  <c r="T544" i="2" l="1"/>
  <c r="I544" i="2"/>
  <c r="G544" i="2"/>
  <c r="Z544" i="2" l="1"/>
  <c r="Y544" i="2"/>
  <c r="X544" i="2"/>
  <c r="AB543" i="2"/>
  <c r="O544" i="2"/>
  <c r="P544" i="2" s="1"/>
  <c r="Q544" i="2" s="1"/>
  <c r="AA544" i="2"/>
  <c r="R544" i="2" l="1"/>
  <c r="U544" i="2" s="1"/>
  <c r="V544" i="2" s="1"/>
  <c r="L544" i="2" s="1"/>
  <c r="M544" i="2" s="1"/>
  <c r="F544" i="2"/>
  <c r="H544" i="2" s="1"/>
  <c r="J545" i="2" l="1"/>
  <c r="E545" i="2"/>
  <c r="T545" i="2" l="1"/>
  <c r="I545" i="2"/>
  <c r="G545" i="2"/>
  <c r="Z545" i="2" l="1"/>
  <c r="Y545" i="2"/>
  <c r="X545" i="2"/>
  <c r="AB544" i="2"/>
  <c r="O545" i="2"/>
  <c r="P545" i="2" s="1"/>
  <c r="Q545" i="2" s="1"/>
  <c r="AA545" i="2"/>
  <c r="R545" i="2" l="1"/>
  <c r="U545" i="2" s="1"/>
  <c r="V545" i="2" s="1"/>
  <c r="L545" i="2" s="1"/>
  <c r="M545" i="2" s="1"/>
  <c r="F545" i="2"/>
  <c r="H545" i="2" s="1"/>
  <c r="J546" i="2" l="1"/>
  <c r="E546" i="2"/>
  <c r="T546" i="2" l="1"/>
  <c r="I546" i="2"/>
  <c r="G546" i="2"/>
  <c r="X546" i="2" l="1"/>
  <c r="Z546" i="2"/>
  <c r="Y546" i="2"/>
  <c r="AB545" i="2"/>
  <c r="O546" i="2"/>
  <c r="P546" i="2" s="1"/>
  <c r="Q546" i="2" s="1"/>
  <c r="AA546" i="2"/>
  <c r="R546" i="2" l="1"/>
  <c r="U546" i="2" s="1"/>
  <c r="V546" i="2" s="1"/>
  <c r="L546" i="2" s="1"/>
  <c r="M546" i="2" s="1"/>
  <c r="F546" i="2"/>
  <c r="H546" i="2" s="1"/>
  <c r="E547" i="2" l="1"/>
  <c r="J547" i="2"/>
  <c r="G547" i="2" l="1"/>
  <c r="I547" i="2"/>
  <c r="T547" i="2"/>
  <c r="Y547" i="2" l="1"/>
  <c r="X547" i="2"/>
  <c r="Z547" i="2"/>
  <c r="AB546" i="2"/>
  <c r="O547" i="2"/>
  <c r="P547" i="2" s="1"/>
  <c r="Q547" i="2" s="1"/>
  <c r="AA547" i="2"/>
  <c r="R547" i="2" l="1"/>
  <c r="U547" i="2" s="1"/>
  <c r="V547" i="2" s="1"/>
  <c r="L547" i="2" s="1"/>
  <c r="M547" i="2" s="1"/>
  <c r="F547" i="2"/>
  <c r="H547" i="2" s="1"/>
  <c r="J548" i="2" l="1"/>
  <c r="E548" i="2"/>
  <c r="T548" i="2" l="1"/>
  <c r="I548" i="2"/>
  <c r="G548" i="2"/>
  <c r="Z548" i="2" l="1"/>
  <c r="Y548" i="2"/>
  <c r="X548" i="2"/>
  <c r="AB547" i="2"/>
  <c r="O548" i="2"/>
  <c r="P548" i="2" s="1"/>
  <c r="Q548" i="2" s="1"/>
  <c r="AA548" i="2"/>
  <c r="R548" i="2" l="1"/>
  <c r="U548" i="2" s="1"/>
  <c r="V548" i="2" s="1"/>
  <c r="L548" i="2" s="1"/>
  <c r="M548" i="2" s="1"/>
  <c r="F548" i="2"/>
  <c r="H548" i="2" s="1"/>
  <c r="E549" i="2" l="1"/>
  <c r="J549" i="2"/>
  <c r="G549" i="2" l="1"/>
  <c r="I549" i="2"/>
  <c r="T549" i="2"/>
  <c r="Z549" i="2" l="1"/>
  <c r="Y549" i="2"/>
  <c r="X549" i="2"/>
  <c r="AB548" i="2"/>
  <c r="O549" i="2"/>
  <c r="P549" i="2" s="1"/>
  <c r="Q549" i="2" s="1"/>
  <c r="AA549" i="2"/>
  <c r="R549" i="2" l="1"/>
  <c r="U549" i="2" s="1"/>
  <c r="V549" i="2" s="1"/>
  <c r="L549" i="2" s="1"/>
  <c r="M549" i="2" s="1"/>
  <c r="F549" i="2"/>
  <c r="H549" i="2" s="1"/>
  <c r="J550" i="2" l="1"/>
  <c r="E550" i="2"/>
  <c r="T550" i="2" l="1"/>
  <c r="I550" i="2"/>
  <c r="G550" i="2"/>
  <c r="X550" i="2" l="1"/>
  <c r="Z550" i="2"/>
  <c r="Y550" i="2"/>
  <c r="AB549" i="2"/>
  <c r="O550" i="2"/>
  <c r="P550" i="2" s="1"/>
  <c r="Q550" i="2" s="1"/>
  <c r="AA550" i="2"/>
  <c r="R550" i="2" l="1"/>
  <c r="U550" i="2" s="1"/>
  <c r="V550" i="2" s="1"/>
  <c r="L550" i="2" s="1"/>
  <c r="M550" i="2" s="1"/>
  <c r="F550" i="2"/>
  <c r="H550" i="2" s="1"/>
  <c r="E551" i="2" l="1"/>
  <c r="J551" i="2"/>
  <c r="G551" i="2" l="1"/>
  <c r="T551" i="2"/>
  <c r="I551" i="2"/>
  <c r="Y551" i="2" l="1"/>
  <c r="X551" i="2"/>
  <c r="Z551" i="2"/>
  <c r="AB550" i="2"/>
  <c r="O551" i="2"/>
  <c r="P551" i="2" s="1"/>
  <c r="Q551" i="2" s="1"/>
  <c r="AA551" i="2"/>
  <c r="R551" i="2" l="1"/>
  <c r="U551" i="2" s="1"/>
  <c r="V551" i="2" s="1"/>
  <c r="L551" i="2" s="1"/>
  <c r="M551" i="2" s="1"/>
  <c r="F551" i="2"/>
  <c r="H551" i="2" s="1"/>
  <c r="J552" i="2" l="1"/>
  <c r="E552" i="2"/>
  <c r="I552" i="2" l="1"/>
  <c r="T552" i="2"/>
  <c r="G552" i="2"/>
  <c r="Z552" i="2" l="1"/>
  <c r="Y552" i="2"/>
  <c r="X552" i="2"/>
  <c r="AB551" i="2"/>
  <c r="O552" i="2"/>
  <c r="P552" i="2" s="1"/>
  <c r="Q552" i="2" s="1"/>
  <c r="AA552" i="2"/>
  <c r="R552" i="2" l="1"/>
  <c r="U552" i="2" s="1"/>
  <c r="V552" i="2" s="1"/>
  <c r="L552" i="2" s="1"/>
  <c r="M552" i="2" s="1"/>
  <c r="F552" i="2"/>
  <c r="H552" i="2" s="1"/>
  <c r="J553" i="2" l="1"/>
  <c r="E553" i="2"/>
  <c r="G553" i="2" l="1"/>
  <c r="T553" i="2"/>
  <c r="I553" i="2"/>
  <c r="Z553" i="2" l="1"/>
  <c r="Y553" i="2"/>
  <c r="X553" i="2"/>
  <c r="AB552" i="2"/>
  <c r="O553" i="2"/>
  <c r="P553" i="2" s="1"/>
  <c r="Q553" i="2" s="1"/>
  <c r="AA553" i="2"/>
  <c r="R553" i="2" l="1"/>
  <c r="U553" i="2" s="1"/>
  <c r="V553" i="2" s="1"/>
  <c r="L553" i="2" s="1"/>
  <c r="M553" i="2" s="1"/>
  <c r="F553" i="2"/>
  <c r="H553" i="2" s="1"/>
  <c r="E554" i="2" l="1"/>
  <c r="J554" i="2"/>
  <c r="I554" i="2" l="1"/>
  <c r="T554" i="2"/>
  <c r="G554" i="2"/>
  <c r="X554" i="2" l="1"/>
  <c r="Z554" i="2"/>
  <c r="Y554" i="2"/>
  <c r="AB553" i="2"/>
  <c r="O554" i="2"/>
  <c r="P554" i="2" s="1"/>
  <c r="Q554" i="2" s="1"/>
  <c r="AA554" i="2"/>
  <c r="R554" i="2" l="1"/>
  <c r="U554" i="2" s="1"/>
  <c r="V554" i="2" s="1"/>
  <c r="L554" i="2" s="1"/>
  <c r="M554" i="2" s="1"/>
  <c r="F554" i="2"/>
  <c r="H554" i="2" s="1"/>
  <c r="E555" i="2" l="1"/>
  <c r="J555" i="2"/>
  <c r="I555" i="2" l="1"/>
  <c r="T555" i="2"/>
  <c r="G555" i="2"/>
  <c r="Y555" i="2" l="1"/>
  <c r="X555" i="2"/>
  <c r="Z555" i="2"/>
  <c r="AB554" i="2"/>
  <c r="O555" i="2"/>
  <c r="P555" i="2" s="1"/>
  <c r="Q555" i="2" s="1"/>
  <c r="AA555" i="2"/>
  <c r="R555" i="2" l="1"/>
  <c r="U555" i="2" s="1"/>
  <c r="V555" i="2" s="1"/>
  <c r="L555" i="2" s="1"/>
  <c r="M555" i="2" s="1"/>
  <c r="F555" i="2"/>
  <c r="H555" i="2" s="1"/>
  <c r="J556" i="2" l="1"/>
  <c r="E556" i="2"/>
  <c r="G556" i="2" l="1"/>
  <c r="I556" i="2"/>
  <c r="T556" i="2"/>
  <c r="Z556" i="2" l="1"/>
  <c r="Y556" i="2"/>
  <c r="X556" i="2"/>
  <c r="AB555" i="2"/>
  <c r="O556" i="2"/>
  <c r="P556" i="2" s="1"/>
  <c r="Q556" i="2" s="1"/>
  <c r="AA556" i="2"/>
  <c r="R556" i="2" l="1"/>
  <c r="U556" i="2" s="1"/>
  <c r="V556" i="2" s="1"/>
  <c r="L556" i="2" s="1"/>
  <c r="M556" i="2" s="1"/>
  <c r="F556" i="2"/>
  <c r="H556" i="2" s="1"/>
  <c r="E557" i="2" l="1"/>
  <c r="J557" i="2"/>
  <c r="T557" i="2" l="1"/>
  <c r="I557" i="2"/>
  <c r="G557" i="2"/>
  <c r="Z557" i="2" l="1"/>
  <c r="Y557" i="2"/>
  <c r="X557" i="2"/>
  <c r="AB556" i="2"/>
  <c r="O557" i="2"/>
  <c r="P557" i="2" s="1"/>
  <c r="Q557" i="2" s="1"/>
  <c r="AA557" i="2"/>
  <c r="R557" i="2" l="1"/>
  <c r="U557" i="2" s="1"/>
  <c r="V557" i="2" s="1"/>
  <c r="L557" i="2" s="1"/>
  <c r="M557" i="2" s="1"/>
  <c r="F557" i="2"/>
  <c r="H557" i="2" s="1"/>
  <c r="E558" i="2" l="1"/>
  <c r="J558" i="2"/>
  <c r="G558" i="2" l="1"/>
  <c r="I558" i="2"/>
  <c r="T558" i="2"/>
  <c r="X558" i="2" l="1"/>
  <c r="Z558" i="2"/>
  <c r="Y558" i="2"/>
  <c r="AB557" i="2"/>
  <c r="O558" i="2"/>
  <c r="P558" i="2" s="1"/>
  <c r="Q558" i="2" s="1"/>
  <c r="AA558" i="2"/>
  <c r="R558" i="2" l="1"/>
  <c r="U558" i="2" s="1"/>
  <c r="V558" i="2" s="1"/>
  <c r="L558" i="2" s="1"/>
  <c r="M558" i="2" s="1"/>
  <c r="F558" i="2"/>
  <c r="H558" i="2" s="1"/>
  <c r="E559" i="2" l="1"/>
  <c r="J559" i="2"/>
  <c r="G559" i="2" l="1"/>
  <c r="I559" i="2"/>
  <c r="T559" i="2"/>
  <c r="Y559" i="2" l="1"/>
  <c r="X559" i="2"/>
  <c r="Z559" i="2"/>
  <c r="AB558" i="2"/>
  <c r="O559" i="2"/>
  <c r="P559" i="2" s="1"/>
  <c r="Q559" i="2" s="1"/>
  <c r="AA559" i="2"/>
  <c r="R559" i="2" l="1"/>
  <c r="U559" i="2" s="1"/>
  <c r="V559" i="2" s="1"/>
  <c r="L559" i="2" s="1"/>
  <c r="M559" i="2" s="1"/>
  <c r="F559" i="2"/>
  <c r="H559" i="2" s="1"/>
  <c r="J560" i="2" l="1"/>
  <c r="E560" i="2"/>
  <c r="T560" i="2" l="1"/>
  <c r="I560" i="2"/>
  <c r="G560" i="2"/>
  <c r="Z560" i="2" l="1"/>
  <c r="Y560" i="2"/>
  <c r="X560" i="2"/>
  <c r="AB559" i="2"/>
  <c r="O560" i="2"/>
  <c r="P560" i="2" s="1"/>
  <c r="Q560" i="2" s="1"/>
  <c r="AA560" i="2"/>
  <c r="R560" i="2" l="1"/>
  <c r="U560" i="2" s="1"/>
  <c r="V560" i="2" s="1"/>
  <c r="L560" i="2" s="1"/>
  <c r="M560" i="2" s="1"/>
  <c r="F560" i="2"/>
  <c r="H560" i="2" s="1"/>
  <c r="E561" i="2" l="1"/>
  <c r="J561" i="2"/>
  <c r="T561" i="2" l="1"/>
  <c r="I561" i="2"/>
  <c r="G561" i="2"/>
  <c r="Z561" i="2" l="1"/>
  <c r="Y561" i="2"/>
  <c r="X561" i="2"/>
  <c r="AB560" i="2"/>
  <c r="O561" i="2"/>
  <c r="P561" i="2" s="1"/>
  <c r="Q561" i="2" s="1"/>
  <c r="AA561" i="2"/>
  <c r="R561" i="2" l="1"/>
  <c r="U561" i="2" s="1"/>
  <c r="V561" i="2" s="1"/>
  <c r="L561" i="2" s="1"/>
  <c r="M561" i="2" s="1"/>
  <c r="F561" i="2"/>
  <c r="H561" i="2" s="1"/>
  <c r="J562" i="2" l="1"/>
  <c r="E562" i="2"/>
  <c r="G562" i="2" l="1"/>
  <c r="I562" i="2"/>
  <c r="T562" i="2"/>
  <c r="X562" i="2" l="1"/>
  <c r="Z562" i="2"/>
  <c r="Y562" i="2"/>
  <c r="AB561" i="2"/>
  <c r="O562" i="2"/>
  <c r="P562" i="2" s="1"/>
  <c r="Q562" i="2" s="1"/>
  <c r="AA562" i="2"/>
  <c r="R562" i="2" l="1"/>
  <c r="U562" i="2" s="1"/>
  <c r="V562" i="2" s="1"/>
  <c r="L562" i="2" s="1"/>
  <c r="M562" i="2" s="1"/>
  <c r="F562" i="2"/>
  <c r="H562" i="2" s="1"/>
  <c r="J563" i="2" l="1"/>
  <c r="E563" i="2"/>
  <c r="G563" i="2" l="1"/>
  <c r="I563" i="2"/>
  <c r="T563" i="2"/>
  <c r="Y563" i="2" l="1"/>
  <c r="X563" i="2"/>
  <c r="Z563" i="2"/>
  <c r="AB562" i="2"/>
  <c r="O563" i="2"/>
  <c r="P563" i="2" s="1"/>
  <c r="Q563" i="2" s="1"/>
  <c r="AA563" i="2"/>
  <c r="R563" i="2" l="1"/>
  <c r="U563" i="2" s="1"/>
  <c r="V563" i="2" s="1"/>
  <c r="L563" i="2" s="1"/>
  <c r="M563" i="2" s="1"/>
  <c r="F563" i="2"/>
  <c r="H563" i="2" s="1"/>
  <c r="J564" i="2" l="1"/>
  <c r="E564" i="2"/>
  <c r="I564" i="2" l="1"/>
  <c r="T564" i="2"/>
  <c r="G564" i="2"/>
  <c r="Z564" i="2" l="1"/>
  <c r="Y564" i="2"/>
  <c r="X564" i="2"/>
  <c r="AB563" i="2"/>
  <c r="O564" i="2"/>
  <c r="P564" i="2" s="1"/>
  <c r="Q564" i="2" s="1"/>
  <c r="AA564" i="2"/>
  <c r="R564" i="2" l="1"/>
  <c r="U564" i="2" s="1"/>
  <c r="V564" i="2" s="1"/>
  <c r="L564" i="2" s="1"/>
  <c r="M564" i="2" s="1"/>
  <c r="F564" i="2"/>
  <c r="H564" i="2" s="1"/>
  <c r="J565" i="2" l="1"/>
  <c r="E565" i="2"/>
  <c r="G565" i="2" l="1"/>
  <c r="I565" i="2"/>
  <c r="T565" i="2"/>
  <c r="Z565" i="2" l="1"/>
  <c r="Y565" i="2"/>
  <c r="X565" i="2"/>
  <c r="AB564" i="2"/>
  <c r="O565" i="2"/>
  <c r="P565" i="2" s="1"/>
  <c r="Q565" i="2" s="1"/>
  <c r="AA565" i="2"/>
  <c r="R565" i="2" l="1"/>
  <c r="U565" i="2" s="1"/>
  <c r="V565" i="2" s="1"/>
  <c r="L565" i="2" s="1"/>
  <c r="M565" i="2" s="1"/>
  <c r="F565" i="2"/>
  <c r="H565" i="2" s="1"/>
  <c r="E566" i="2" l="1"/>
  <c r="J566" i="2"/>
  <c r="G566" i="2" l="1"/>
  <c r="T566" i="2"/>
  <c r="I566" i="2"/>
  <c r="X566" i="2" l="1"/>
  <c r="Z566" i="2"/>
  <c r="Y566" i="2"/>
  <c r="AB565" i="2"/>
  <c r="O566" i="2"/>
  <c r="P566" i="2" s="1"/>
  <c r="Q566" i="2" s="1"/>
  <c r="AA566" i="2"/>
  <c r="R566" i="2" l="1"/>
  <c r="U566" i="2" s="1"/>
  <c r="V566" i="2" s="1"/>
  <c r="L566" i="2" s="1"/>
  <c r="M566" i="2" s="1"/>
  <c r="F566" i="2"/>
  <c r="H566" i="2" s="1"/>
  <c r="E567" i="2" l="1"/>
  <c r="J567" i="2"/>
  <c r="T567" i="2" l="1"/>
  <c r="I567" i="2"/>
  <c r="G567" i="2"/>
  <c r="Y567" i="2" l="1"/>
  <c r="X567" i="2"/>
  <c r="Z567" i="2"/>
  <c r="AB566" i="2"/>
  <c r="O567" i="2"/>
  <c r="P567" i="2" s="1"/>
  <c r="Q567" i="2" s="1"/>
  <c r="AA567" i="2"/>
  <c r="R567" i="2" l="1"/>
  <c r="U567" i="2" s="1"/>
  <c r="V567" i="2" s="1"/>
  <c r="L567" i="2" s="1"/>
  <c r="M567" i="2" s="1"/>
  <c r="F567" i="2"/>
  <c r="H567" i="2" s="1"/>
  <c r="J568" i="2" l="1"/>
  <c r="E568" i="2"/>
  <c r="I568" i="2" l="1"/>
  <c r="T568" i="2"/>
  <c r="G568" i="2"/>
  <c r="Z568" i="2" l="1"/>
  <c r="Y568" i="2"/>
  <c r="X568" i="2"/>
  <c r="AB567" i="2"/>
  <c r="O568" i="2"/>
  <c r="P568" i="2" s="1"/>
  <c r="Q568" i="2" s="1"/>
  <c r="AA568" i="2"/>
  <c r="R568" i="2" l="1"/>
  <c r="U568" i="2" s="1"/>
  <c r="V568" i="2" s="1"/>
  <c r="L568" i="2" s="1"/>
  <c r="M568" i="2" s="1"/>
  <c r="F568" i="2"/>
  <c r="H568" i="2" s="1"/>
  <c r="J569" i="2" l="1"/>
  <c r="E569" i="2"/>
  <c r="T569" i="2" l="1"/>
  <c r="I569" i="2"/>
  <c r="G569" i="2"/>
  <c r="Z569" i="2" l="1"/>
  <c r="Y569" i="2"/>
  <c r="X569" i="2"/>
  <c r="AB568" i="2"/>
  <c r="O569" i="2"/>
  <c r="P569" i="2" s="1"/>
  <c r="Q569" i="2" s="1"/>
  <c r="AA569" i="2"/>
  <c r="R569" i="2" l="1"/>
  <c r="U569" i="2" s="1"/>
  <c r="V569" i="2" s="1"/>
  <c r="L569" i="2" s="1"/>
  <c r="M569" i="2" s="1"/>
  <c r="F569" i="2"/>
  <c r="H569" i="2" s="1"/>
  <c r="E570" i="2" l="1"/>
  <c r="J570" i="2"/>
  <c r="G570" i="2" l="1"/>
  <c r="T570" i="2"/>
  <c r="I570" i="2"/>
  <c r="X570" i="2" l="1"/>
  <c r="Z570" i="2"/>
  <c r="Y570" i="2"/>
  <c r="AB569" i="2"/>
  <c r="O570" i="2"/>
  <c r="P570" i="2" s="1"/>
  <c r="Q570" i="2" s="1"/>
  <c r="AA570" i="2"/>
  <c r="R570" i="2" l="1"/>
  <c r="U570" i="2" s="1"/>
  <c r="V570" i="2" s="1"/>
  <c r="L570" i="2" s="1"/>
  <c r="M570" i="2" s="1"/>
  <c r="F570" i="2"/>
  <c r="H570" i="2" s="1"/>
  <c r="J571" i="2" l="1"/>
  <c r="E571" i="2"/>
  <c r="T571" i="2" l="1"/>
  <c r="I571" i="2"/>
  <c r="G571" i="2"/>
  <c r="Y571" i="2" l="1"/>
  <c r="X571" i="2"/>
  <c r="Z571" i="2"/>
  <c r="AB570" i="2"/>
  <c r="O571" i="2"/>
  <c r="P571" i="2" s="1"/>
  <c r="Q571" i="2" s="1"/>
  <c r="AA571" i="2"/>
  <c r="R571" i="2" l="1"/>
  <c r="U571" i="2" s="1"/>
  <c r="V571" i="2" s="1"/>
  <c r="L571" i="2" s="1"/>
  <c r="M571" i="2" s="1"/>
  <c r="F571" i="2"/>
  <c r="H571" i="2" s="1"/>
  <c r="J572" i="2" l="1"/>
  <c r="E572" i="2"/>
  <c r="I572" i="2" l="1"/>
  <c r="T572" i="2"/>
  <c r="G572" i="2"/>
  <c r="Z572" i="2" l="1"/>
  <c r="Y572" i="2"/>
  <c r="X572" i="2"/>
  <c r="AB571" i="2"/>
  <c r="O572" i="2"/>
  <c r="P572" i="2" s="1"/>
  <c r="Q572" i="2" s="1"/>
  <c r="AA572" i="2"/>
  <c r="R572" i="2" l="1"/>
  <c r="U572" i="2" s="1"/>
  <c r="V572" i="2" s="1"/>
  <c r="L572" i="2" s="1"/>
  <c r="M572" i="2" s="1"/>
  <c r="F572" i="2"/>
  <c r="H572" i="2" s="1"/>
  <c r="J573" i="2" l="1"/>
  <c r="E573" i="2"/>
  <c r="G573" i="2" l="1"/>
  <c r="T573" i="2"/>
  <c r="I573" i="2"/>
  <c r="Z573" i="2" l="1"/>
  <c r="Y573" i="2"/>
  <c r="X573" i="2"/>
  <c r="AB572" i="2"/>
  <c r="O573" i="2"/>
  <c r="P573" i="2" s="1"/>
  <c r="Q573" i="2" s="1"/>
  <c r="AA573" i="2"/>
  <c r="R573" i="2" l="1"/>
  <c r="U573" i="2" s="1"/>
  <c r="V573" i="2" s="1"/>
  <c r="L573" i="2" s="1"/>
  <c r="M573" i="2" s="1"/>
  <c r="F573" i="2"/>
  <c r="H573" i="2" s="1"/>
  <c r="E574" i="2" l="1"/>
  <c r="J574" i="2"/>
  <c r="G574" i="2" l="1"/>
  <c r="I574" i="2"/>
  <c r="T574" i="2"/>
  <c r="X574" i="2" l="1"/>
  <c r="Z574" i="2"/>
  <c r="Y574" i="2"/>
  <c r="AB573" i="2"/>
  <c r="O574" i="2"/>
  <c r="P574" i="2" s="1"/>
  <c r="Q574" i="2" s="1"/>
  <c r="AA574" i="2"/>
  <c r="R574" i="2" l="1"/>
  <c r="U574" i="2" s="1"/>
  <c r="V574" i="2" s="1"/>
  <c r="L574" i="2" s="1"/>
  <c r="M574" i="2" s="1"/>
  <c r="F574" i="2"/>
  <c r="H574" i="2" s="1"/>
  <c r="E575" i="2" l="1"/>
  <c r="J575" i="2"/>
  <c r="G575" i="2" l="1"/>
  <c r="I575" i="2"/>
  <c r="T575" i="2"/>
  <c r="Y575" i="2" l="1"/>
  <c r="X575" i="2"/>
  <c r="Z575" i="2"/>
  <c r="AB574" i="2"/>
  <c r="O575" i="2"/>
  <c r="P575" i="2" s="1"/>
  <c r="Q575" i="2" s="1"/>
  <c r="AA575" i="2"/>
  <c r="R575" i="2" l="1"/>
  <c r="U575" i="2" s="1"/>
  <c r="V575" i="2" s="1"/>
  <c r="L575" i="2" s="1"/>
  <c r="M575" i="2" s="1"/>
  <c r="F575" i="2"/>
  <c r="H575" i="2" s="1"/>
  <c r="J576" i="2" l="1"/>
  <c r="E576" i="2"/>
  <c r="T576" i="2" l="1"/>
  <c r="I576" i="2"/>
  <c r="G576" i="2"/>
  <c r="Z576" i="2" l="1"/>
  <c r="Y576" i="2"/>
  <c r="X576" i="2"/>
  <c r="AB575" i="2"/>
  <c r="O576" i="2"/>
  <c r="P576" i="2" s="1"/>
  <c r="Q576" i="2" s="1"/>
  <c r="AA576" i="2"/>
  <c r="R576" i="2" l="1"/>
  <c r="U576" i="2" s="1"/>
  <c r="V576" i="2" s="1"/>
  <c r="L576" i="2" s="1"/>
  <c r="M576" i="2" s="1"/>
  <c r="F576" i="2"/>
  <c r="H576" i="2" s="1"/>
  <c r="E577" i="2" l="1"/>
  <c r="J577" i="2"/>
  <c r="G577" i="2" l="1"/>
  <c r="T577" i="2"/>
  <c r="I577" i="2"/>
  <c r="Z577" i="2" l="1"/>
  <c r="Y577" i="2"/>
  <c r="X577" i="2"/>
  <c r="AB576" i="2"/>
  <c r="O577" i="2"/>
  <c r="P577" i="2" s="1"/>
  <c r="Q577" i="2" s="1"/>
  <c r="AA577" i="2"/>
  <c r="R577" i="2" l="1"/>
  <c r="U577" i="2" s="1"/>
  <c r="V577" i="2" s="1"/>
  <c r="L577" i="2" s="1"/>
  <c r="M577" i="2" s="1"/>
  <c r="F577" i="2"/>
  <c r="H577" i="2" s="1"/>
  <c r="J578" i="2" l="1"/>
  <c r="E578" i="2"/>
  <c r="T578" i="2" l="1"/>
  <c r="I578" i="2"/>
  <c r="G578" i="2"/>
  <c r="X578" i="2" l="1"/>
  <c r="Z578" i="2"/>
  <c r="Y578" i="2"/>
  <c r="AB577" i="2"/>
  <c r="O578" i="2"/>
  <c r="P578" i="2" s="1"/>
  <c r="Q578" i="2" s="1"/>
  <c r="AA578" i="2"/>
  <c r="R578" i="2" l="1"/>
  <c r="U578" i="2" s="1"/>
  <c r="V578" i="2" s="1"/>
  <c r="L578" i="2" s="1"/>
  <c r="M578" i="2" s="1"/>
  <c r="F578" i="2"/>
  <c r="H578" i="2" s="1"/>
  <c r="J579" i="2" l="1"/>
  <c r="E579" i="2"/>
  <c r="T579" i="2" l="1"/>
  <c r="I579" i="2"/>
  <c r="G579" i="2"/>
  <c r="Y579" i="2" l="1"/>
  <c r="X579" i="2"/>
  <c r="Z579" i="2"/>
  <c r="AB578" i="2"/>
  <c r="O579" i="2"/>
  <c r="P579" i="2" s="1"/>
  <c r="Q579" i="2" s="1"/>
  <c r="AA579" i="2"/>
  <c r="R579" i="2" l="1"/>
  <c r="U579" i="2" s="1"/>
  <c r="V579" i="2" s="1"/>
  <c r="L579" i="2" s="1"/>
  <c r="M579" i="2" s="1"/>
  <c r="F579" i="2"/>
  <c r="H579" i="2" s="1"/>
  <c r="E580" i="2" l="1"/>
  <c r="J580" i="2"/>
  <c r="G580" i="2" l="1"/>
  <c r="T580" i="2"/>
  <c r="I580" i="2"/>
  <c r="Z580" i="2" l="1"/>
  <c r="Y580" i="2"/>
  <c r="X580" i="2"/>
  <c r="AB579" i="2"/>
  <c r="O580" i="2"/>
  <c r="P580" i="2" s="1"/>
  <c r="Q580" i="2" s="1"/>
  <c r="AA580" i="2"/>
  <c r="R580" i="2" l="1"/>
  <c r="U580" i="2" s="1"/>
  <c r="V580" i="2" s="1"/>
  <c r="L580" i="2" s="1"/>
  <c r="M580" i="2" s="1"/>
  <c r="F580" i="2"/>
  <c r="H580" i="2" s="1"/>
  <c r="J581" i="2" l="1"/>
  <c r="E581" i="2"/>
  <c r="T581" i="2" l="1"/>
  <c r="I581" i="2"/>
  <c r="G581" i="2"/>
  <c r="Z581" i="2" l="1"/>
  <c r="Y581" i="2"/>
  <c r="X581" i="2"/>
  <c r="AB580" i="2"/>
  <c r="O581" i="2"/>
  <c r="P581" i="2" s="1"/>
  <c r="Q581" i="2" s="1"/>
  <c r="AA581" i="2"/>
  <c r="R581" i="2" l="1"/>
  <c r="U581" i="2" s="1"/>
  <c r="V581" i="2" s="1"/>
  <c r="L581" i="2" s="1"/>
  <c r="M581" i="2" s="1"/>
  <c r="F581" i="2"/>
  <c r="H581" i="2" s="1"/>
  <c r="E582" i="2" l="1"/>
  <c r="J582" i="2"/>
  <c r="G582" i="2" l="1"/>
  <c r="I582" i="2"/>
  <c r="T582" i="2"/>
  <c r="X582" i="2" l="1"/>
  <c r="Z582" i="2"/>
  <c r="Y582" i="2"/>
  <c r="AB581" i="2"/>
  <c r="O582" i="2"/>
  <c r="P582" i="2" s="1"/>
  <c r="Q582" i="2" s="1"/>
  <c r="AA582" i="2"/>
  <c r="R582" i="2" l="1"/>
  <c r="U582" i="2" s="1"/>
  <c r="V582" i="2" s="1"/>
  <c r="L582" i="2" s="1"/>
  <c r="M582" i="2" s="1"/>
  <c r="F582" i="2"/>
  <c r="H582" i="2" s="1"/>
  <c r="E583" i="2" l="1"/>
  <c r="J583" i="2"/>
  <c r="G583" i="2" l="1"/>
  <c r="I583" i="2"/>
  <c r="T583" i="2"/>
  <c r="Y583" i="2" l="1"/>
  <c r="X583" i="2"/>
  <c r="Z583" i="2"/>
  <c r="AB582" i="2"/>
  <c r="O583" i="2"/>
  <c r="P583" i="2" s="1"/>
  <c r="Q583" i="2" s="1"/>
  <c r="AA583" i="2"/>
  <c r="R583" i="2" l="1"/>
  <c r="U583" i="2" s="1"/>
  <c r="V583" i="2" s="1"/>
  <c r="L583" i="2" s="1"/>
  <c r="M583" i="2" s="1"/>
  <c r="F583" i="2"/>
  <c r="H583" i="2" s="1"/>
  <c r="J584" i="2" l="1"/>
  <c r="E584" i="2"/>
  <c r="G584" i="2" l="1"/>
  <c r="T584" i="2"/>
  <c r="I584" i="2"/>
  <c r="Z584" i="2" l="1"/>
  <c r="Y584" i="2"/>
  <c r="X584" i="2"/>
  <c r="AB583" i="2"/>
  <c r="O584" i="2"/>
  <c r="P584" i="2" s="1"/>
  <c r="Q584" i="2" s="1"/>
  <c r="AA584" i="2"/>
  <c r="R584" i="2" l="1"/>
  <c r="U584" i="2" s="1"/>
  <c r="V584" i="2" s="1"/>
  <c r="L584" i="2" s="1"/>
  <c r="M584" i="2" s="1"/>
  <c r="F584" i="2"/>
  <c r="H584" i="2" s="1"/>
  <c r="J585" i="2" l="1"/>
  <c r="E585" i="2"/>
  <c r="T585" i="2" l="1"/>
  <c r="I585" i="2"/>
  <c r="G585" i="2"/>
  <c r="Z585" i="2" l="1"/>
  <c r="Y585" i="2"/>
  <c r="X585" i="2"/>
  <c r="AB584" i="2"/>
  <c r="O585" i="2"/>
  <c r="P585" i="2" s="1"/>
  <c r="Q585" i="2" s="1"/>
  <c r="AA585" i="2"/>
  <c r="R585" i="2" l="1"/>
  <c r="U585" i="2" s="1"/>
  <c r="V585" i="2" s="1"/>
  <c r="L585" i="2" s="1"/>
  <c r="M585" i="2" s="1"/>
  <c r="F585" i="2"/>
  <c r="H585" i="2" s="1"/>
  <c r="J586" i="2" l="1"/>
  <c r="E586" i="2"/>
  <c r="T586" i="2" l="1"/>
  <c r="I586" i="2"/>
  <c r="G586" i="2"/>
  <c r="X586" i="2" l="1"/>
  <c r="Z586" i="2"/>
  <c r="Y586" i="2"/>
  <c r="AB585" i="2"/>
  <c r="O586" i="2"/>
  <c r="P586" i="2" s="1"/>
  <c r="Q586" i="2" s="1"/>
  <c r="AA586" i="2"/>
  <c r="R586" i="2" l="1"/>
  <c r="U586" i="2" s="1"/>
  <c r="V586" i="2" s="1"/>
  <c r="L586" i="2" s="1"/>
  <c r="M586" i="2" s="1"/>
  <c r="F586" i="2"/>
  <c r="H586" i="2" s="1"/>
  <c r="J587" i="2" l="1"/>
  <c r="E587" i="2"/>
  <c r="I587" i="2" l="1"/>
  <c r="T587" i="2"/>
  <c r="G587" i="2"/>
  <c r="Y587" i="2" l="1"/>
  <c r="X587" i="2"/>
  <c r="Z587" i="2"/>
  <c r="AB586" i="2"/>
  <c r="O587" i="2"/>
  <c r="P587" i="2" s="1"/>
  <c r="Q587" i="2" s="1"/>
  <c r="AA587" i="2"/>
  <c r="R587" i="2" l="1"/>
  <c r="U587" i="2" s="1"/>
  <c r="V587" i="2" s="1"/>
  <c r="L587" i="2" s="1"/>
  <c r="M587" i="2" s="1"/>
  <c r="F587" i="2"/>
  <c r="H587" i="2" s="1"/>
  <c r="J588" i="2" l="1"/>
  <c r="E588" i="2"/>
  <c r="I588" i="2" l="1"/>
  <c r="T588" i="2"/>
  <c r="G588" i="2"/>
  <c r="Z588" i="2" l="1"/>
  <c r="Y588" i="2"/>
  <c r="X588" i="2"/>
  <c r="AB587" i="2"/>
  <c r="O588" i="2"/>
  <c r="P588" i="2" s="1"/>
  <c r="Q588" i="2" s="1"/>
  <c r="AA588" i="2"/>
  <c r="R588" i="2" l="1"/>
  <c r="U588" i="2" s="1"/>
  <c r="V588" i="2" s="1"/>
  <c r="L588" i="2" s="1"/>
  <c r="M588" i="2" s="1"/>
  <c r="F588" i="2"/>
  <c r="H588" i="2" s="1"/>
  <c r="E589" i="2" l="1"/>
  <c r="J589" i="2"/>
  <c r="G589" i="2" l="1"/>
  <c r="T589" i="2"/>
  <c r="I589" i="2"/>
  <c r="Z589" i="2" l="1"/>
  <c r="Y589" i="2"/>
  <c r="X589" i="2"/>
  <c r="AB588" i="2"/>
  <c r="O589" i="2"/>
  <c r="P589" i="2" s="1"/>
  <c r="Q589" i="2" s="1"/>
  <c r="AA589" i="2"/>
  <c r="R589" i="2" l="1"/>
  <c r="U589" i="2" s="1"/>
  <c r="V589" i="2" s="1"/>
  <c r="L589" i="2" s="1"/>
  <c r="M589" i="2" s="1"/>
  <c r="F589" i="2"/>
  <c r="H589" i="2" s="1"/>
  <c r="E590" i="2" l="1"/>
  <c r="J590" i="2"/>
  <c r="G590" i="2" l="1"/>
  <c r="T590" i="2"/>
  <c r="I590" i="2"/>
  <c r="X590" i="2" l="1"/>
  <c r="Z590" i="2"/>
  <c r="Y590" i="2"/>
  <c r="AB589" i="2"/>
  <c r="O590" i="2"/>
  <c r="P590" i="2" s="1"/>
  <c r="Q590" i="2" s="1"/>
  <c r="AA590" i="2"/>
  <c r="R590" i="2" l="1"/>
  <c r="U590" i="2" s="1"/>
  <c r="V590" i="2" s="1"/>
  <c r="L590" i="2" s="1"/>
  <c r="M590" i="2" s="1"/>
  <c r="F590" i="2"/>
  <c r="H590" i="2" s="1"/>
  <c r="J591" i="2" l="1"/>
  <c r="E591" i="2"/>
  <c r="I591" i="2" l="1"/>
  <c r="T591" i="2"/>
  <c r="G591" i="2"/>
  <c r="Y591" i="2" l="1"/>
  <c r="X591" i="2"/>
  <c r="Z591" i="2"/>
  <c r="AB590" i="2"/>
  <c r="O591" i="2"/>
  <c r="P591" i="2" s="1"/>
  <c r="Q591" i="2" s="1"/>
  <c r="AA591" i="2"/>
  <c r="R591" i="2" l="1"/>
  <c r="U591" i="2" s="1"/>
  <c r="V591" i="2" s="1"/>
  <c r="L591" i="2" s="1"/>
  <c r="M591" i="2" s="1"/>
  <c r="F591" i="2"/>
  <c r="H591" i="2" s="1"/>
  <c r="E592" i="2" l="1"/>
  <c r="J592" i="2"/>
  <c r="G592" i="2" l="1"/>
  <c r="I592" i="2"/>
  <c r="T592" i="2"/>
  <c r="Z592" i="2" l="1"/>
  <c r="Y592" i="2"/>
  <c r="X592" i="2"/>
  <c r="AB591" i="2"/>
  <c r="O592" i="2"/>
  <c r="P592" i="2" s="1"/>
  <c r="Q592" i="2" s="1"/>
  <c r="AA592" i="2"/>
  <c r="R592" i="2" l="1"/>
  <c r="U592" i="2" s="1"/>
  <c r="V592" i="2" s="1"/>
  <c r="L592" i="2" s="1"/>
  <c r="M592" i="2" s="1"/>
  <c r="F592" i="2"/>
  <c r="H592" i="2" s="1"/>
  <c r="E593" i="2" l="1"/>
  <c r="J593" i="2"/>
  <c r="G593" i="2" l="1"/>
  <c r="T593" i="2"/>
  <c r="I593" i="2"/>
  <c r="Z593" i="2" l="1"/>
  <c r="Y593" i="2"/>
  <c r="X593" i="2"/>
  <c r="AB592" i="2"/>
  <c r="O593" i="2"/>
  <c r="P593" i="2" s="1"/>
  <c r="Q593" i="2" s="1"/>
  <c r="AA593" i="2"/>
  <c r="R593" i="2" l="1"/>
  <c r="U593" i="2" s="1"/>
  <c r="V593" i="2" s="1"/>
  <c r="L593" i="2" s="1"/>
  <c r="M593" i="2" s="1"/>
  <c r="F593" i="2"/>
  <c r="H593" i="2" s="1"/>
  <c r="E594" i="2" l="1"/>
  <c r="J594" i="2"/>
  <c r="G594" i="2" l="1"/>
  <c r="I594" i="2"/>
  <c r="T594" i="2"/>
  <c r="X594" i="2" l="1"/>
  <c r="Z594" i="2"/>
  <c r="Y594" i="2"/>
  <c r="AB593" i="2"/>
  <c r="O594" i="2"/>
  <c r="P594" i="2" s="1"/>
  <c r="Q594" i="2" s="1"/>
  <c r="AA594" i="2"/>
  <c r="R594" i="2" l="1"/>
  <c r="U594" i="2" s="1"/>
  <c r="V594" i="2" s="1"/>
  <c r="L594" i="2" s="1"/>
  <c r="M594" i="2" s="1"/>
  <c r="F594" i="2"/>
  <c r="H594" i="2" s="1"/>
  <c r="J595" i="2" l="1"/>
  <c r="E595" i="2"/>
  <c r="T595" i="2" l="1"/>
  <c r="I595" i="2"/>
  <c r="G595" i="2"/>
  <c r="Y595" i="2" l="1"/>
  <c r="X595" i="2"/>
  <c r="Z595" i="2"/>
  <c r="AB594" i="2"/>
  <c r="O595" i="2"/>
  <c r="P595" i="2" s="1"/>
  <c r="Q595" i="2" s="1"/>
  <c r="AA595" i="2"/>
  <c r="R595" i="2" l="1"/>
  <c r="U595" i="2" s="1"/>
  <c r="V595" i="2" s="1"/>
  <c r="L595" i="2" s="1"/>
  <c r="M595" i="2" s="1"/>
  <c r="F595" i="2"/>
  <c r="H595" i="2" s="1"/>
  <c r="E596" i="2" l="1"/>
  <c r="J596" i="2"/>
  <c r="G596" i="2" l="1"/>
  <c r="T596" i="2"/>
  <c r="I596" i="2"/>
  <c r="Z596" i="2" l="1"/>
  <c r="Y596" i="2"/>
  <c r="X596" i="2"/>
  <c r="AB595" i="2"/>
  <c r="O596" i="2"/>
  <c r="P596" i="2" s="1"/>
  <c r="Q596" i="2" s="1"/>
  <c r="AA596" i="2"/>
  <c r="R596" i="2" l="1"/>
  <c r="U596" i="2" s="1"/>
  <c r="V596" i="2" s="1"/>
  <c r="L596" i="2" s="1"/>
  <c r="M596" i="2" s="1"/>
  <c r="F596" i="2"/>
  <c r="H596" i="2" s="1"/>
  <c r="J597" i="2" l="1"/>
  <c r="E597" i="2"/>
  <c r="T597" i="2" l="1"/>
  <c r="I597" i="2"/>
  <c r="G597" i="2"/>
  <c r="Z597" i="2" l="1"/>
  <c r="Y597" i="2"/>
  <c r="X597" i="2"/>
  <c r="AB596" i="2"/>
  <c r="O597" i="2"/>
  <c r="P597" i="2" s="1"/>
  <c r="Q597" i="2" s="1"/>
  <c r="AA597" i="2"/>
  <c r="R597" i="2" l="1"/>
  <c r="U597" i="2" s="1"/>
  <c r="V597" i="2" s="1"/>
  <c r="L597" i="2" s="1"/>
  <c r="M597" i="2" s="1"/>
  <c r="F597" i="2"/>
  <c r="H597" i="2" s="1"/>
  <c r="E598" i="2" l="1"/>
  <c r="J598" i="2"/>
  <c r="G598" i="2" l="1"/>
  <c r="I598" i="2"/>
  <c r="T598" i="2"/>
  <c r="X598" i="2" l="1"/>
  <c r="Z598" i="2"/>
  <c r="Y598" i="2"/>
  <c r="AB597" i="2"/>
  <c r="O598" i="2"/>
  <c r="P598" i="2" s="1"/>
  <c r="Q598" i="2" s="1"/>
  <c r="AA598" i="2"/>
  <c r="R598" i="2" l="1"/>
  <c r="U598" i="2" s="1"/>
  <c r="V598" i="2" s="1"/>
  <c r="L598" i="2" s="1"/>
  <c r="M598" i="2" s="1"/>
  <c r="F598" i="2"/>
  <c r="H598" i="2" s="1"/>
  <c r="E599" i="2" l="1"/>
  <c r="J599" i="2"/>
  <c r="G599" i="2" l="1"/>
  <c r="I599" i="2"/>
  <c r="T599" i="2"/>
  <c r="Y599" i="2" l="1"/>
  <c r="X599" i="2"/>
  <c r="Z599" i="2"/>
  <c r="AB598" i="2"/>
  <c r="O599" i="2"/>
  <c r="P599" i="2" s="1"/>
  <c r="Q599" i="2" s="1"/>
  <c r="AA599" i="2"/>
  <c r="R599" i="2" l="1"/>
  <c r="U599" i="2" s="1"/>
  <c r="V599" i="2" s="1"/>
  <c r="L599" i="2" s="1"/>
  <c r="M599" i="2" s="1"/>
  <c r="F599" i="2"/>
  <c r="H599" i="2" s="1"/>
  <c r="J600" i="2" l="1"/>
  <c r="E600" i="2"/>
  <c r="I600" i="2" l="1"/>
  <c r="T600" i="2"/>
  <c r="G600" i="2"/>
  <c r="Z600" i="2" l="1"/>
  <c r="Y600" i="2"/>
  <c r="X600" i="2"/>
  <c r="AB599" i="2"/>
  <c r="O600" i="2"/>
  <c r="P600" i="2" s="1"/>
  <c r="Q600" i="2" s="1"/>
  <c r="AA600" i="2"/>
  <c r="R600" i="2" l="1"/>
  <c r="U600" i="2" s="1"/>
  <c r="V600" i="2" s="1"/>
  <c r="L600" i="2" s="1"/>
  <c r="M600" i="2" s="1"/>
  <c r="F600" i="2"/>
  <c r="H600" i="2" s="1"/>
  <c r="J601" i="2" l="1"/>
  <c r="E601" i="2"/>
  <c r="G601" i="2" l="1"/>
  <c r="I601" i="2"/>
  <c r="T601" i="2"/>
  <c r="Z601" i="2" l="1"/>
  <c r="Y601" i="2"/>
  <c r="X601" i="2"/>
  <c r="AB600" i="2"/>
  <c r="O601" i="2"/>
  <c r="P601" i="2" s="1"/>
  <c r="Q601" i="2" s="1"/>
  <c r="AA601" i="2"/>
  <c r="R601" i="2" l="1"/>
  <c r="U601" i="2" s="1"/>
  <c r="V601" i="2" s="1"/>
  <c r="L601" i="2" s="1"/>
  <c r="M601" i="2" s="1"/>
  <c r="F601" i="2"/>
  <c r="H601" i="2" s="1"/>
  <c r="E602" i="2" l="1"/>
  <c r="J602" i="2"/>
  <c r="G602" i="2" l="1"/>
  <c r="I602" i="2"/>
  <c r="T602" i="2"/>
  <c r="X602" i="2" l="1"/>
  <c r="Z602" i="2"/>
  <c r="Y602" i="2"/>
  <c r="AB601" i="2"/>
  <c r="O602" i="2"/>
  <c r="P602" i="2" s="1"/>
  <c r="Q602" i="2" s="1"/>
  <c r="AA602" i="2"/>
  <c r="R602" i="2" l="1"/>
  <c r="U602" i="2" s="1"/>
  <c r="V602" i="2" s="1"/>
  <c r="L602" i="2" s="1"/>
  <c r="M602" i="2" s="1"/>
  <c r="F602" i="2"/>
  <c r="H602" i="2" s="1"/>
  <c r="J603" i="2" l="1"/>
  <c r="E603" i="2"/>
  <c r="T603" i="2" l="1"/>
  <c r="I603" i="2"/>
  <c r="G603" i="2"/>
  <c r="Y603" i="2" l="1"/>
  <c r="X603" i="2"/>
  <c r="Z603" i="2"/>
  <c r="AB602" i="2"/>
  <c r="O603" i="2"/>
  <c r="P603" i="2" s="1"/>
  <c r="Q603" i="2" s="1"/>
  <c r="AA603" i="2"/>
  <c r="R603" i="2" l="1"/>
  <c r="U603" i="2" s="1"/>
  <c r="V603" i="2" s="1"/>
  <c r="L603" i="2" s="1"/>
  <c r="M603" i="2" s="1"/>
  <c r="F603" i="2"/>
  <c r="H603" i="2" s="1"/>
  <c r="E604" i="2" l="1"/>
  <c r="J604" i="2"/>
  <c r="G604" i="2" l="1"/>
  <c r="I604" i="2"/>
  <c r="T604" i="2"/>
  <c r="Z604" i="2" l="1"/>
  <c r="Y604" i="2"/>
  <c r="X604" i="2"/>
  <c r="AB603" i="2"/>
  <c r="O604" i="2"/>
  <c r="P604" i="2" s="1"/>
  <c r="Q604" i="2" s="1"/>
  <c r="AA604" i="2"/>
  <c r="R604" i="2" l="1"/>
  <c r="U604" i="2" s="1"/>
  <c r="V604" i="2" s="1"/>
  <c r="L604" i="2" s="1"/>
  <c r="M604" i="2" s="1"/>
  <c r="F604" i="2"/>
  <c r="H604" i="2" s="1"/>
  <c r="E605" i="2" l="1"/>
  <c r="J605" i="2"/>
  <c r="G605" i="2" l="1"/>
  <c r="T605" i="2"/>
  <c r="I605" i="2"/>
  <c r="Z605" i="2" l="1"/>
  <c r="Y605" i="2"/>
  <c r="X605" i="2"/>
  <c r="AB604" i="2"/>
  <c r="O605" i="2"/>
  <c r="P605" i="2" s="1"/>
  <c r="Q605" i="2" s="1"/>
  <c r="AA605" i="2"/>
  <c r="R605" i="2" l="1"/>
  <c r="U605" i="2" s="1"/>
  <c r="V605" i="2" s="1"/>
  <c r="L605" i="2" s="1"/>
  <c r="M605" i="2" s="1"/>
  <c r="F605" i="2"/>
  <c r="H605" i="2" s="1"/>
  <c r="J606" i="2" l="1"/>
  <c r="E606" i="2"/>
  <c r="T606" i="2" l="1"/>
  <c r="I606" i="2"/>
  <c r="G606" i="2"/>
  <c r="X606" i="2" l="1"/>
  <c r="Z606" i="2"/>
  <c r="Y606" i="2"/>
  <c r="AB605" i="2"/>
  <c r="O606" i="2"/>
  <c r="P606" i="2" s="1"/>
  <c r="Q606" i="2" s="1"/>
  <c r="AA606" i="2"/>
  <c r="R606" i="2" l="1"/>
  <c r="U606" i="2" s="1"/>
  <c r="V606" i="2" s="1"/>
  <c r="L606" i="2" s="1"/>
  <c r="M606" i="2" s="1"/>
  <c r="F606" i="2"/>
  <c r="H606" i="2" s="1"/>
  <c r="J607" i="2" l="1"/>
  <c r="E607" i="2"/>
  <c r="I607" i="2" l="1"/>
  <c r="T607" i="2"/>
  <c r="G607" i="2"/>
  <c r="Y607" i="2" l="1"/>
  <c r="X607" i="2"/>
  <c r="Z607" i="2"/>
  <c r="AB606" i="2"/>
  <c r="O607" i="2"/>
  <c r="P607" i="2" s="1"/>
  <c r="Q607" i="2" s="1"/>
  <c r="AA607" i="2"/>
  <c r="R607" i="2" l="1"/>
  <c r="U607" i="2" s="1"/>
  <c r="V607" i="2" s="1"/>
  <c r="L607" i="2" s="1"/>
  <c r="M607" i="2" s="1"/>
  <c r="F607" i="2"/>
  <c r="H607" i="2" s="1"/>
  <c r="E608" i="2" l="1"/>
  <c r="J608" i="2"/>
  <c r="G608" i="2" l="1"/>
  <c r="I608" i="2"/>
  <c r="T608" i="2"/>
  <c r="Z608" i="2" l="1"/>
  <c r="Y608" i="2"/>
  <c r="X608" i="2"/>
  <c r="AB607" i="2"/>
  <c r="O608" i="2"/>
  <c r="P608" i="2" s="1"/>
  <c r="Q608" i="2" s="1"/>
  <c r="AA608" i="2"/>
  <c r="R608" i="2" l="1"/>
  <c r="U608" i="2" s="1"/>
  <c r="V608" i="2" s="1"/>
  <c r="L608" i="2" s="1"/>
  <c r="M608" i="2" s="1"/>
  <c r="F608" i="2"/>
  <c r="H608" i="2" s="1"/>
  <c r="J609" i="2" l="1"/>
  <c r="E609" i="2"/>
  <c r="G609" i="2" l="1"/>
  <c r="I609" i="2"/>
  <c r="T609" i="2"/>
  <c r="Z609" i="2" l="1"/>
  <c r="Y609" i="2"/>
  <c r="X609" i="2"/>
  <c r="AB608" i="2"/>
  <c r="O609" i="2"/>
  <c r="P609" i="2" s="1"/>
  <c r="Q609" i="2" s="1"/>
  <c r="AA609" i="2"/>
  <c r="R609" i="2" l="1"/>
  <c r="U609" i="2" s="1"/>
  <c r="V609" i="2" s="1"/>
  <c r="L609" i="2" s="1"/>
  <c r="M609" i="2" s="1"/>
  <c r="F609" i="2"/>
  <c r="H609" i="2" s="1"/>
  <c r="J610" i="2" l="1"/>
  <c r="E610" i="2"/>
  <c r="I610" i="2" l="1"/>
  <c r="T610" i="2"/>
  <c r="G610" i="2"/>
  <c r="X610" i="2" l="1"/>
  <c r="Z610" i="2"/>
  <c r="Y610" i="2"/>
  <c r="AB609" i="2"/>
  <c r="O610" i="2"/>
  <c r="P610" i="2" s="1"/>
  <c r="Q610" i="2" s="1"/>
  <c r="AA610" i="2"/>
  <c r="R610" i="2" l="1"/>
  <c r="U610" i="2" s="1"/>
  <c r="V610" i="2" s="1"/>
  <c r="L610" i="2" s="1"/>
  <c r="M610" i="2" s="1"/>
  <c r="F610" i="2"/>
  <c r="H610" i="2" s="1"/>
  <c r="J611" i="2" l="1"/>
  <c r="E611" i="2"/>
  <c r="T611" i="2" l="1"/>
  <c r="I611" i="2"/>
  <c r="G611" i="2"/>
  <c r="Y611" i="2" l="1"/>
  <c r="X611" i="2"/>
  <c r="Z611" i="2"/>
  <c r="AB610" i="2"/>
  <c r="O611" i="2"/>
  <c r="P611" i="2" s="1"/>
  <c r="Q611" i="2" s="1"/>
  <c r="AA611" i="2"/>
  <c r="R611" i="2" l="1"/>
  <c r="U611" i="2" s="1"/>
  <c r="V611" i="2" s="1"/>
  <c r="L611" i="2" s="1"/>
  <c r="M611" i="2" s="1"/>
  <c r="F611" i="2"/>
  <c r="H611" i="2" s="1"/>
  <c r="E612" i="2" l="1"/>
  <c r="J612" i="2"/>
  <c r="G612" i="2" l="1"/>
  <c r="T612" i="2"/>
  <c r="I612" i="2"/>
  <c r="Z612" i="2" l="1"/>
  <c r="Y612" i="2"/>
  <c r="X612" i="2"/>
  <c r="AB611" i="2"/>
  <c r="O612" i="2"/>
  <c r="P612" i="2" s="1"/>
  <c r="Q612" i="2" s="1"/>
  <c r="AA612" i="2"/>
  <c r="R612" i="2" l="1"/>
  <c r="U612" i="2" s="1"/>
  <c r="V612" i="2" s="1"/>
  <c r="L612" i="2" s="1"/>
  <c r="M612" i="2" s="1"/>
  <c r="F612" i="2"/>
  <c r="H612" i="2" s="1"/>
  <c r="E613" i="2" l="1"/>
  <c r="J613" i="2"/>
  <c r="G613" i="2" l="1"/>
  <c r="I613" i="2"/>
  <c r="T613" i="2"/>
  <c r="Z613" i="2" l="1"/>
  <c r="Y613" i="2"/>
  <c r="X613" i="2"/>
  <c r="AB612" i="2"/>
  <c r="O613" i="2"/>
  <c r="P613" i="2" s="1"/>
  <c r="Q613" i="2" s="1"/>
  <c r="AA613" i="2"/>
  <c r="R613" i="2" l="1"/>
  <c r="U613" i="2" s="1"/>
  <c r="V613" i="2" s="1"/>
  <c r="L613" i="2" s="1"/>
  <c r="M613" i="2" s="1"/>
  <c r="F613" i="2"/>
  <c r="H613" i="2" s="1"/>
  <c r="J614" i="2" l="1"/>
  <c r="E614" i="2"/>
  <c r="I614" i="2" l="1"/>
  <c r="T614" i="2"/>
  <c r="G614" i="2"/>
  <c r="X614" i="2" l="1"/>
  <c r="Z614" i="2"/>
  <c r="Y614" i="2"/>
  <c r="AB613" i="2"/>
  <c r="O614" i="2"/>
  <c r="P614" i="2" s="1"/>
  <c r="Q614" i="2" s="1"/>
  <c r="AA614" i="2"/>
  <c r="R614" i="2" l="1"/>
  <c r="U614" i="2" s="1"/>
  <c r="V614" i="2" s="1"/>
  <c r="L614" i="2" s="1"/>
  <c r="M614" i="2" s="1"/>
  <c r="F614" i="2"/>
  <c r="H614" i="2" s="1"/>
  <c r="E615" i="2" l="1"/>
  <c r="J615" i="2"/>
  <c r="I615" i="2" l="1"/>
  <c r="T615" i="2"/>
  <c r="G615" i="2"/>
  <c r="Y615" i="2" l="1"/>
  <c r="X615" i="2"/>
  <c r="Z615" i="2"/>
  <c r="AB614" i="2"/>
  <c r="O615" i="2"/>
  <c r="P615" i="2" s="1"/>
  <c r="Q615" i="2" s="1"/>
  <c r="AA615" i="2"/>
  <c r="R615" i="2" l="1"/>
  <c r="U615" i="2" s="1"/>
  <c r="V615" i="2" s="1"/>
  <c r="L615" i="2" s="1"/>
  <c r="M615" i="2" s="1"/>
  <c r="F615" i="2"/>
  <c r="H615" i="2" s="1"/>
  <c r="E616" i="2" l="1"/>
  <c r="J616" i="2"/>
  <c r="G616" i="2" l="1"/>
  <c r="I616" i="2"/>
  <c r="T616" i="2"/>
  <c r="Z616" i="2" l="1"/>
  <c r="Y616" i="2"/>
  <c r="X616" i="2"/>
  <c r="AB615" i="2"/>
  <c r="O616" i="2"/>
  <c r="P616" i="2" s="1"/>
  <c r="Q616" i="2" s="1"/>
  <c r="AA616" i="2"/>
  <c r="R616" i="2" l="1"/>
  <c r="U616" i="2" s="1"/>
  <c r="V616" i="2" s="1"/>
  <c r="L616" i="2" s="1"/>
  <c r="M616" i="2" s="1"/>
  <c r="F616" i="2"/>
  <c r="H616" i="2" s="1"/>
  <c r="E617" i="2" l="1"/>
  <c r="J617" i="2"/>
  <c r="I617" i="2" l="1"/>
  <c r="T617" i="2"/>
  <c r="G617" i="2"/>
  <c r="Z617" i="2" l="1"/>
  <c r="Y617" i="2"/>
  <c r="X617" i="2"/>
  <c r="AB616" i="2"/>
  <c r="O617" i="2"/>
  <c r="P617" i="2" s="1"/>
  <c r="Q617" i="2" s="1"/>
  <c r="AA617" i="2"/>
  <c r="R617" i="2" l="1"/>
  <c r="U617" i="2" s="1"/>
  <c r="V617" i="2" s="1"/>
  <c r="L617" i="2" s="1"/>
  <c r="M617" i="2" s="1"/>
  <c r="F617" i="2"/>
  <c r="H617" i="2" s="1"/>
  <c r="J618" i="2" l="1"/>
  <c r="E618" i="2"/>
  <c r="I618" i="2" l="1"/>
  <c r="T618" i="2"/>
  <c r="G618" i="2"/>
  <c r="X618" i="2" l="1"/>
  <c r="Z618" i="2"/>
  <c r="Y618" i="2"/>
  <c r="AB617" i="2"/>
  <c r="O618" i="2"/>
  <c r="P618" i="2" s="1"/>
  <c r="Q618" i="2" s="1"/>
  <c r="AA618" i="2"/>
  <c r="R618" i="2" l="1"/>
  <c r="U618" i="2" s="1"/>
  <c r="V618" i="2" s="1"/>
  <c r="L618" i="2" s="1"/>
  <c r="M618" i="2" s="1"/>
  <c r="F618" i="2"/>
  <c r="H618" i="2" s="1"/>
  <c r="J619" i="2" l="1"/>
  <c r="E619" i="2"/>
  <c r="G619" i="2" l="1"/>
  <c r="T619" i="2"/>
  <c r="I619" i="2"/>
  <c r="Y619" i="2" l="1"/>
  <c r="X619" i="2"/>
  <c r="Z619" i="2"/>
  <c r="AB618" i="2"/>
  <c r="O619" i="2"/>
  <c r="P619" i="2" s="1"/>
  <c r="Q619" i="2" s="1"/>
  <c r="AA619" i="2"/>
  <c r="R619" i="2" l="1"/>
  <c r="U619" i="2" s="1"/>
  <c r="V619" i="2" s="1"/>
  <c r="L619" i="2" s="1"/>
  <c r="M619" i="2" s="1"/>
  <c r="F619" i="2"/>
  <c r="H619" i="2" s="1"/>
  <c r="E620" i="2" l="1"/>
  <c r="J620" i="2"/>
  <c r="T620" i="2" l="1"/>
  <c r="I620" i="2"/>
  <c r="G620" i="2"/>
  <c r="Z620" i="2" l="1"/>
  <c r="Y620" i="2"/>
  <c r="X620" i="2"/>
  <c r="AB619" i="2"/>
  <c r="O620" i="2"/>
  <c r="P620" i="2" s="1"/>
  <c r="Q620" i="2" s="1"/>
  <c r="AA620" i="2"/>
  <c r="R620" i="2" l="1"/>
  <c r="U620" i="2" s="1"/>
  <c r="V620" i="2" s="1"/>
  <c r="L620" i="2" s="1"/>
  <c r="M620" i="2" s="1"/>
  <c r="F620" i="2"/>
  <c r="H620" i="2" s="1"/>
  <c r="J621" i="2" l="1"/>
  <c r="E621" i="2"/>
  <c r="T621" i="2" l="1"/>
  <c r="I621" i="2"/>
  <c r="G621" i="2"/>
  <c r="Z621" i="2" l="1"/>
  <c r="Y621" i="2"/>
  <c r="X621" i="2"/>
  <c r="AB620" i="2"/>
  <c r="O621" i="2"/>
  <c r="P621" i="2" s="1"/>
  <c r="Q621" i="2" s="1"/>
  <c r="AA621" i="2"/>
  <c r="R621" i="2" l="1"/>
  <c r="U621" i="2" s="1"/>
  <c r="V621" i="2" s="1"/>
  <c r="L621" i="2" s="1"/>
  <c r="M621" i="2" s="1"/>
  <c r="F621" i="2"/>
  <c r="H621" i="2" s="1"/>
  <c r="E622" i="2" l="1"/>
  <c r="J622" i="2"/>
  <c r="I622" i="2" l="1"/>
  <c r="T622" i="2"/>
  <c r="G622" i="2"/>
  <c r="X622" i="2" l="1"/>
  <c r="Z622" i="2"/>
  <c r="Y622" i="2"/>
  <c r="AB621" i="2"/>
  <c r="O622" i="2"/>
  <c r="P622" i="2" s="1"/>
  <c r="Q622" i="2" s="1"/>
  <c r="AA622" i="2"/>
  <c r="R622" i="2" l="1"/>
  <c r="U622" i="2" s="1"/>
  <c r="V622" i="2" s="1"/>
  <c r="L622" i="2" s="1"/>
  <c r="M622" i="2" s="1"/>
  <c r="F622" i="2"/>
  <c r="H622" i="2" s="1"/>
  <c r="J623" i="2" l="1"/>
  <c r="E623" i="2"/>
  <c r="T623" i="2" l="1"/>
  <c r="I623" i="2"/>
  <c r="G623" i="2"/>
  <c r="Y623" i="2" l="1"/>
  <c r="X623" i="2"/>
  <c r="Z623" i="2"/>
  <c r="AB622" i="2"/>
  <c r="O623" i="2"/>
  <c r="P623" i="2" s="1"/>
  <c r="Q623" i="2" s="1"/>
  <c r="AA623" i="2"/>
  <c r="R623" i="2" l="1"/>
  <c r="U623" i="2" s="1"/>
  <c r="V623" i="2" s="1"/>
  <c r="L623" i="2" s="1"/>
  <c r="M623" i="2" s="1"/>
  <c r="F623" i="2"/>
  <c r="H623" i="2" s="1"/>
  <c r="J624" i="2" l="1"/>
  <c r="E624" i="2"/>
  <c r="G624" i="2" l="1"/>
  <c r="I624" i="2"/>
  <c r="T624" i="2"/>
  <c r="Z624" i="2" l="1"/>
  <c r="Y624" i="2"/>
  <c r="X624" i="2"/>
  <c r="AB623" i="2"/>
  <c r="O624" i="2"/>
  <c r="P624" i="2" s="1"/>
  <c r="Q624" i="2" s="1"/>
  <c r="AA624" i="2"/>
  <c r="R624" i="2" l="1"/>
  <c r="U624" i="2" s="1"/>
  <c r="V624" i="2" s="1"/>
  <c r="L624" i="2" s="1"/>
  <c r="M624" i="2" s="1"/>
  <c r="F624" i="2"/>
  <c r="H624" i="2" s="1"/>
  <c r="E625" i="2" l="1"/>
  <c r="J625" i="2"/>
  <c r="G625" i="2" l="1"/>
  <c r="T625" i="2"/>
  <c r="I625" i="2"/>
  <c r="Z625" i="2" l="1"/>
  <c r="Y625" i="2"/>
  <c r="X625" i="2"/>
  <c r="AB624" i="2"/>
  <c r="O625" i="2"/>
  <c r="P625" i="2" s="1"/>
  <c r="Q625" i="2" s="1"/>
  <c r="AA625" i="2"/>
  <c r="R625" i="2" l="1"/>
  <c r="U625" i="2" s="1"/>
  <c r="V625" i="2" s="1"/>
  <c r="L625" i="2" s="1"/>
  <c r="M625" i="2" s="1"/>
  <c r="F625" i="2"/>
  <c r="H625" i="2" s="1"/>
  <c r="E626" i="2" l="1"/>
  <c r="J626" i="2"/>
  <c r="G626" i="2" l="1"/>
  <c r="T626" i="2"/>
  <c r="I626" i="2"/>
  <c r="X626" i="2" l="1"/>
  <c r="Z626" i="2"/>
  <c r="Y626" i="2"/>
  <c r="AB625" i="2"/>
  <c r="O626" i="2"/>
  <c r="P626" i="2" s="1"/>
  <c r="Q626" i="2" s="1"/>
  <c r="AA626" i="2"/>
  <c r="R626" i="2" l="1"/>
  <c r="U626" i="2" s="1"/>
  <c r="V626" i="2" s="1"/>
  <c r="L626" i="2" s="1"/>
  <c r="M626" i="2" s="1"/>
  <c r="F626" i="2"/>
  <c r="H626" i="2" s="1"/>
  <c r="E627" i="2" l="1"/>
  <c r="J627" i="2"/>
  <c r="T627" i="2" l="1"/>
  <c r="I627" i="2"/>
  <c r="G627" i="2"/>
  <c r="Y627" i="2" l="1"/>
  <c r="X627" i="2"/>
  <c r="Z627" i="2"/>
  <c r="AB626" i="2"/>
  <c r="O627" i="2"/>
  <c r="P627" i="2" s="1"/>
  <c r="Q627" i="2" s="1"/>
  <c r="AA627" i="2"/>
  <c r="R627" i="2" l="1"/>
  <c r="U627" i="2" s="1"/>
  <c r="V627" i="2" s="1"/>
  <c r="L627" i="2" s="1"/>
  <c r="M627" i="2" s="1"/>
  <c r="F627" i="2"/>
  <c r="H627" i="2" s="1"/>
  <c r="J628" i="2" l="1"/>
  <c r="E628" i="2"/>
  <c r="T628" i="2" l="1"/>
  <c r="I628" i="2"/>
  <c r="G628" i="2"/>
  <c r="Z628" i="2" l="1"/>
  <c r="Y628" i="2"/>
  <c r="X628" i="2"/>
  <c r="AB627" i="2"/>
  <c r="O628" i="2"/>
  <c r="P628" i="2" s="1"/>
  <c r="Q628" i="2" s="1"/>
  <c r="AA628" i="2"/>
  <c r="R628" i="2" l="1"/>
  <c r="U628" i="2" s="1"/>
  <c r="V628" i="2" s="1"/>
  <c r="L628" i="2" s="1"/>
  <c r="M628" i="2" s="1"/>
  <c r="F628" i="2"/>
  <c r="H628" i="2" s="1"/>
  <c r="J629" i="2" l="1"/>
  <c r="E629" i="2"/>
  <c r="I629" i="2" l="1"/>
  <c r="T629" i="2"/>
  <c r="G629" i="2"/>
  <c r="Z629" i="2" l="1"/>
  <c r="Y629" i="2"/>
  <c r="X629" i="2"/>
  <c r="AB628" i="2"/>
  <c r="O629" i="2"/>
  <c r="P629" i="2" s="1"/>
  <c r="Q629" i="2" s="1"/>
  <c r="AA629" i="2"/>
  <c r="R629" i="2" l="1"/>
  <c r="U629" i="2" s="1"/>
  <c r="V629" i="2" s="1"/>
  <c r="L629" i="2" s="1"/>
  <c r="M629" i="2" s="1"/>
  <c r="F629" i="2"/>
  <c r="H629" i="2" s="1"/>
  <c r="J630" i="2" l="1"/>
  <c r="E630" i="2"/>
  <c r="G630" i="2" l="1"/>
  <c r="T630" i="2"/>
  <c r="I630" i="2"/>
  <c r="X630" i="2" l="1"/>
  <c r="Z630" i="2"/>
  <c r="Y630" i="2"/>
  <c r="AB629" i="2"/>
  <c r="O630" i="2"/>
  <c r="P630" i="2" s="1"/>
  <c r="Q630" i="2" s="1"/>
  <c r="AA630" i="2"/>
  <c r="R630" i="2" l="1"/>
  <c r="U630" i="2" s="1"/>
  <c r="V630" i="2" s="1"/>
  <c r="L630" i="2" s="1"/>
  <c r="M630" i="2" s="1"/>
  <c r="F630" i="2"/>
  <c r="H630" i="2" s="1"/>
  <c r="E631" i="2" l="1"/>
  <c r="J631" i="2"/>
  <c r="G631" i="2" l="1"/>
  <c r="I631" i="2"/>
  <c r="T631" i="2"/>
  <c r="Y631" i="2" l="1"/>
  <c r="X631" i="2"/>
  <c r="Z631" i="2"/>
  <c r="AB630" i="2"/>
  <c r="O631" i="2"/>
  <c r="P631" i="2" s="1"/>
  <c r="Q631" i="2" s="1"/>
  <c r="AA631" i="2"/>
  <c r="R631" i="2" l="1"/>
  <c r="U631" i="2" s="1"/>
  <c r="V631" i="2" s="1"/>
  <c r="L631" i="2" s="1"/>
  <c r="M631" i="2" s="1"/>
  <c r="F631" i="2"/>
  <c r="H631" i="2" s="1"/>
  <c r="J632" i="2" l="1"/>
  <c r="E632" i="2"/>
  <c r="T632" i="2" l="1"/>
  <c r="I632" i="2"/>
  <c r="G632" i="2"/>
  <c r="Z632" i="2" l="1"/>
  <c r="Y632" i="2"/>
  <c r="X632" i="2"/>
  <c r="AB631" i="2"/>
  <c r="O632" i="2"/>
  <c r="P632" i="2" s="1"/>
  <c r="Q632" i="2" s="1"/>
  <c r="AA632" i="2"/>
  <c r="R632" i="2" l="1"/>
  <c r="U632" i="2" s="1"/>
  <c r="V632" i="2" s="1"/>
  <c r="L632" i="2" s="1"/>
  <c r="M632" i="2" s="1"/>
  <c r="F632" i="2"/>
  <c r="H632" i="2" s="1"/>
  <c r="J633" i="2" l="1"/>
  <c r="E633" i="2"/>
  <c r="I633" i="2" l="1"/>
  <c r="T633" i="2"/>
  <c r="G633" i="2"/>
  <c r="Z633" i="2" l="1"/>
  <c r="Y633" i="2"/>
  <c r="X633" i="2"/>
  <c r="AB632" i="2"/>
  <c r="O633" i="2"/>
  <c r="P633" i="2" s="1"/>
  <c r="Q633" i="2" s="1"/>
  <c r="AA633" i="2"/>
  <c r="R633" i="2" l="1"/>
  <c r="U633" i="2" s="1"/>
  <c r="V633" i="2" s="1"/>
  <c r="L633" i="2" s="1"/>
  <c r="M633" i="2" s="1"/>
  <c r="F633" i="2"/>
  <c r="H633" i="2" s="1"/>
  <c r="J634" i="2" l="1"/>
  <c r="E634" i="2"/>
  <c r="I634" i="2" l="1"/>
  <c r="T634" i="2"/>
  <c r="G634" i="2"/>
  <c r="X634" i="2" l="1"/>
  <c r="Z634" i="2"/>
  <c r="Y634" i="2"/>
  <c r="AB633" i="2"/>
  <c r="O634" i="2"/>
  <c r="P634" i="2" s="1"/>
  <c r="Q634" i="2" s="1"/>
  <c r="AA634" i="2"/>
  <c r="R634" i="2" l="1"/>
  <c r="U634" i="2" s="1"/>
  <c r="V634" i="2" s="1"/>
  <c r="L634" i="2" s="1"/>
  <c r="M634" i="2" s="1"/>
  <c r="F634" i="2"/>
  <c r="H634" i="2" s="1"/>
  <c r="J635" i="2" l="1"/>
  <c r="E635" i="2"/>
  <c r="T635" i="2" l="1"/>
  <c r="I635" i="2"/>
  <c r="G635" i="2"/>
  <c r="Y635" i="2" l="1"/>
  <c r="X635" i="2"/>
  <c r="Z635" i="2"/>
  <c r="AB634" i="2"/>
  <c r="O635" i="2"/>
  <c r="P635" i="2" s="1"/>
  <c r="Q635" i="2" s="1"/>
  <c r="AA635" i="2"/>
  <c r="R635" i="2" l="1"/>
  <c r="U635" i="2" s="1"/>
  <c r="V635" i="2" s="1"/>
  <c r="L635" i="2" s="1"/>
  <c r="M635" i="2" s="1"/>
  <c r="F635" i="2"/>
  <c r="H635" i="2" s="1"/>
  <c r="J636" i="2" l="1"/>
  <c r="E636" i="2"/>
  <c r="I636" i="2" l="1"/>
  <c r="T636" i="2"/>
  <c r="G636" i="2"/>
  <c r="Z636" i="2" l="1"/>
  <c r="Y636" i="2"/>
  <c r="X636" i="2"/>
  <c r="AB635" i="2"/>
  <c r="O636" i="2"/>
  <c r="P636" i="2" s="1"/>
  <c r="Q636" i="2" s="1"/>
  <c r="AA636" i="2"/>
  <c r="R636" i="2" l="1"/>
  <c r="U636" i="2" s="1"/>
  <c r="V636" i="2" s="1"/>
  <c r="L636" i="2" s="1"/>
  <c r="M636" i="2" s="1"/>
  <c r="F636" i="2"/>
  <c r="H636" i="2" s="1"/>
  <c r="J637" i="2" l="1"/>
  <c r="E637" i="2"/>
  <c r="T637" i="2" l="1"/>
  <c r="I637" i="2"/>
  <c r="G637" i="2"/>
  <c r="Z637" i="2" l="1"/>
  <c r="Y637" i="2"/>
  <c r="X637" i="2"/>
  <c r="AB636" i="2"/>
  <c r="O637" i="2"/>
  <c r="P637" i="2" s="1"/>
  <c r="Q637" i="2" s="1"/>
  <c r="AA637" i="2"/>
  <c r="R637" i="2" l="1"/>
  <c r="U637" i="2" s="1"/>
  <c r="V637" i="2" s="1"/>
  <c r="L637" i="2" s="1"/>
  <c r="M637" i="2" s="1"/>
  <c r="F637" i="2"/>
  <c r="H637" i="2" s="1"/>
  <c r="E638" i="2" l="1"/>
  <c r="J638" i="2"/>
  <c r="G638" i="2" l="1"/>
  <c r="T638" i="2"/>
  <c r="I638" i="2"/>
  <c r="X638" i="2" l="1"/>
  <c r="Z638" i="2"/>
  <c r="Y638" i="2"/>
  <c r="AB637" i="2"/>
  <c r="O638" i="2"/>
  <c r="P638" i="2" s="1"/>
  <c r="Q638" i="2" s="1"/>
  <c r="AA638" i="2"/>
  <c r="R638" i="2" l="1"/>
  <c r="U638" i="2" s="1"/>
  <c r="V638" i="2" s="1"/>
  <c r="L638" i="2" s="1"/>
  <c r="M638" i="2" s="1"/>
  <c r="F638" i="2"/>
  <c r="H638" i="2" s="1"/>
  <c r="J639" i="2" l="1"/>
  <c r="E639" i="2"/>
  <c r="G639" i="2" l="1"/>
  <c r="T639" i="2"/>
  <c r="I639" i="2"/>
  <c r="Y639" i="2" l="1"/>
  <c r="X639" i="2"/>
  <c r="Z639" i="2"/>
  <c r="AB638" i="2"/>
  <c r="O639" i="2"/>
  <c r="P639" i="2" s="1"/>
  <c r="Q639" i="2" s="1"/>
  <c r="AA639" i="2"/>
  <c r="R639" i="2" l="1"/>
  <c r="U639" i="2" s="1"/>
  <c r="V639" i="2" s="1"/>
  <c r="L639" i="2" s="1"/>
  <c r="M639" i="2" s="1"/>
  <c r="F639" i="2"/>
  <c r="H639" i="2" s="1"/>
  <c r="J640" i="2" l="1"/>
  <c r="E640" i="2"/>
  <c r="T640" i="2" l="1"/>
  <c r="I640" i="2"/>
  <c r="G640" i="2"/>
  <c r="Z640" i="2" l="1"/>
  <c r="Y640" i="2"/>
  <c r="X640" i="2"/>
  <c r="AB639" i="2"/>
  <c r="O640" i="2"/>
  <c r="P640" i="2" s="1"/>
  <c r="Q640" i="2" s="1"/>
  <c r="AA640" i="2"/>
  <c r="R640" i="2" l="1"/>
  <c r="U640" i="2" s="1"/>
  <c r="V640" i="2" s="1"/>
  <c r="L640" i="2" s="1"/>
  <c r="M640" i="2" s="1"/>
  <c r="F640" i="2"/>
  <c r="H640" i="2" s="1"/>
  <c r="E641" i="2" l="1"/>
  <c r="J641" i="2"/>
  <c r="G641" i="2" l="1"/>
  <c r="T641" i="2"/>
  <c r="I641" i="2"/>
  <c r="Z641" i="2" l="1"/>
  <c r="Y641" i="2"/>
  <c r="X641" i="2"/>
  <c r="AB640" i="2"/>
  <c r="O641" i="2"/>
  <c r="P641" i="2" s="1"/>
  <c r="Q641" i="2" s="1"/>
  <c r="AA641" i="2"/>
  <c r="R641" i="2" l="1"/>
  <c r="U641" i="2" s="1"/>
  <c r="V641" i="2" s="1"/>
  <c r="L641" i="2" s="1"/>
  <c r="M641" i="2" s="1"/>
  <c r="F641" i="2"/>
  <c r="H641" i="2" s="1"/>
  <c r="J642" i="2" l="1"/>
  <c r="E642" i="2"/>
  <c r="I642" i="2" l="1"/>
  <c r="T642" i="2"/>
  <c r="G642" i="2"/>
  <c r="X642" i="2" l="1"/>
  <c r="Z642" i="2"/>
  <c r="Y642" i="2"/>
  <c r="AB641" i="2"/>
  <c r="O642" i="2"/>
  <c r="P642" i="2" s="1"/>
  <c r="Q642" i="2" s="1"/>
  <c r="AA642" i="2"/>
  <c r="R642" i="2" l="1"/>
  <c r="U642" i="2" s="1"/>
  <c r="V642" i="2" s="1"/>
  <c r="L642" i="2" s="1"/>
  <c r="M642" i="2" s="1"/>
  <c r="F642" i="2"/>
  <c r="H642" i="2" s="1"/>
  <c r="E643" i="2" l="1"/>
  <c r="J643" i="2"/>
  <c r="G643" i="2" l="1"/>
  <c r="T643" i="2"/>
  <c r="I643" i="2"/>
  <c r="Y643" i="2" l="1"/>
  <c r="X643" i="2"/>
  <c r="Z643" i="2"/>
  <c r="AB642" i="2"/>
  <c r="O643" i="2"/>
  <c r="P643" i="2" s="1"/>
  <c r="Q643" i="2" s="1"/>
  <c r="AA643" i="2"/>
  <c r="R643" i="2" l="1"/>
  <c r="U643" i="2" s="1"/>
  <c r="V643" i="2" s="1"/>
  <c r="L643" i="2" s="1"/>
  <c r="M643" i="2" s="1"/>
  <c r="F643" i="2"/>
  <c r="H643" i="2" s="1"/>
  <c r="E644" i="2" l="1"/>
  <c r="J644" i="2"/>
  <c r="I644" i="2" l="1"/>
  <c r="T644" i="2"/>
  <c r="G644" i="2"/>
  <c r="Z644" i="2" l="1"/>
  <c r="Y644" i="2"/>
  <c r="X644" i="2"/>
  <c r="AB643" i="2"/>
  <c r="O644" i="2"/>
  <c r="P644" i="2" s="1"/>
  <c r="Q644" i="2" s="1"/>
  <c r="AA644" i="2"/>
  <c r="R644" i="2" l="1"/>
  <c r="U644" i="2" s="1"/>
  <c r="V644" i="2" s="1"/>
  <c r="L644" i="2" s="1"/>
  <c r="M644" i="2" s="1"/>
  <c r="F644" i="2"/>
  <c r="H644" i="2" s="1"/>
  <c r="E645" i="2" l="1"/>
  <c r="J645" i="2"/>
  <c r="T645" i="2" l="1"/>
  <c r="I645" i="2"/>
  <c r="G645" i="2"/>
  <c r="Z645" i="2" l="1"/>
  <c r="Y645" i="2"/>
  <c r="X645" i="2"/>
  <c r="AB644" i="2"/>
  <c r="O645" i="2"/>
  <c r="P645" i="2" s="1"/>
  <c r="Q645" i="2" s="1"/>
  <c r="AA645" i="2"/>
  <c r="R645" i="2" l="1"/>
  <c r="U645" i="2" s="1"/>
  <c r="V645" i="2" s="1"/>
  <c r="L645" i="2" s="1"/>
  <c r="M645" i="2" s="1"/>
  <c r="F645" i="2"/>
  <c r="H645" i="2" s="1"/>
  <c r="J646" i="2" l="1"/>
  <c r="E646" i="2"/>
  <c r="G646" i="2" l="1"/>
  <c r="I646" i="2"/>
  <c r="T646" i="2"/>
  <c r="X646" i="2" l="1"/>
  <c r="Z646" i="2"/>
  <c r="Y646" i="2"/>
  <c r="AB645" i="2"/>
  <c r="O646" i="2"/>
  <c r="P646" i="2" s="1"/>
  <c r="Q646" i="2" s="1"/>
  <c r="AA646" i="2"/>
  <c r="R646" i="2" l="1"/>
  <c r="U646" i="2" s="1"/>
  <c r="V646" i="2" s="1"/>
  <c r="L646" i="2" s="1"/>
  <c r="M646" i="2" s="1"/>
  <c r="F646" i="2"/>
  <c r="H646" i="2" s="1"/>
  <c r="J647" i="2" l="1"/>
  <c r="E647" i="2"/>
  <c r="G647" i="2" l="1"/>
  <c r="I647" i="2"/>
  <c r="T647" i="2"/>
  <c r="Y647" i="2" l="1"/>
  <c r="X647" i="2"/>
  <c r="Z647" i="2"/>
  <c r="AB646" i="2"/>
  <c r="O647" i="2"/>
  <c r="P647" i="2" s="1"/>
  <c r="Q647" i="2" s="1"/>
  <c r="AA647" i="2"/>
  <c r="R647" i="2" l="1"/>
  <c r="U647" i="2" s="1"/>
  <c r="V647" i="2" s="1"/>
  <c r="L647" i="2" s="1"/>
  <c r="M647" i="2" s="1"/>
  <c r="F647" i="2"/>
  <c r="H647" i="2" s="1"/>
  <c r="E648" i="2" l="1"/>
  <c r="J648" i="2"/>
  <c r="T648" i="2" l="1"/>
  <c r="I648" i="2"/>
  <c r="G648" i="2"/>
  <c r="Z648" i="2" l="1"/>
  <c r="Y648" i="2"/>
  <c r="X648" i="2"/>
  <c r="AB648" i="2"/>
  <c r="AB647" i="2"/>
  <c r="O648" i="2"/>
  <c r="P648" i="2" s="1"/>
  <c r="Q648" i="2" s="1"/>
  <c r="AA648" i="2"/>
  <c r="G39" i="2"/>
  <c r="Q38" i="2" s="1"/>
  <c r="L39" i="2"/>
  <c r="E34" i="2" l="1"/>
  <c r="C26" i="7" s="1"/>
  <c r="R648" i="2"/>
  <c r="U648" i="2" s="1"/>
  <c r="V648" i="2" s="1"/>
  <c r="L648" i="2" s="1"/>
  <c r="M648" i="2" s="1"/>
  <c r="F648" i="2"/>
  <c r="H648" i="2" s="1"/>
  <c r="Q39" i="2"/>
  <c r="C17" i="7" s="1"/>
  <c r="W63" i="8" l="1"/>
  <c r="W62" i="8"/>
  <c r="E17" i="7"/>
  <c r="F17" i="7"/>
</calcChain>
</file>

<file path=xl/sharedStrings.xml><?xml version="1.0" encoding="utf-8"?>
<sst xmlns="http://schemas.openxmlformats.org/spreadsheetml/2006/main" count="299" uniqueCount="225">
  <si>
    <t>prosent</t>
  </si>
  <si>
    <t>f</t>
  </si>
  <si>
    <t>rho</t>
  </si>
  <si>
    <t>N</t>
  </si>
  <si>
    <t>m</t>
  </si>
  <si>
    <t>kg</t>
  </si>
  <si>
    <t>g</t>
  </si>
  <si>
    <t>Tidsintervall</t>
  </si>
  <si>
    <t>deltaT</t>
  </si>
  <si>
    <t>sekund</t>
  </si>
  <si>
    <t>Tyngdeakselerasjon</t>
  </si>
  <si>
    <t>m/s^2</t>
  </si>
  <si>
    <t>Tetthet luft</t>
  </si>
  <si>
    <t>kg/m^3</t>
  </si>
  <si>
    <t>Rullemotstand</t>
  </si>
  <si>
    <t>Luftmotstand</t>
  </si>
  <si>
    <t>cw</t>
  </si>
  <si>
    <t>Areal</t>
  </si>
  <si>
    <t>A</t>
  </si>
  <si>
    <t>m^2</t>
  </si>
  <si>
    <t>Vindhastighet</t>
  </si>
  <si>
    <t>v0</t>
  </si>
  <si>
    <t>km/t</t>
  </si>
  <si>
    <t>m/s</t>
  </si>
  <si>
    <t>Personbil 0.30-0.50, lastebil 0.50 - 0.70</t>
  </si>
  <si>
    <t>Personbil ca 2 m^2, lastebil ca 8 m^2</t>
  </si>
  <si>
    <t>Masse</t>
  </si>
  <si>
    <t>Starthastighet</t>
  </si>
  <si>
    <t>meter</t>
  </si>
  <si>
    <t>HK</t>
  </si>
  <si>
    <t>kW</t>
  </si>
  <si>
    <t>Maks effekt</t>
  </si>
  <si>
    <t>stigning</t>
  </si>
  <si>
    <t>lengde</t>
  </si>
  <si>
    <t>u</t>
  </si>
  <si>
    <t>effekt</t>
  </si>
  <si>
    <t>P_max</t>
  </si>
  <si>
    <t>t</t>
  </si>
  <si>
    <t>sek</t>
  </si>
  <si>
    <t>stign</t>
  </si>
  <si>
    <t>luft</t>
  </si>
  <si>
    <t>rulle</t>
  </si>
  <si>
    <t>tid</t>
  </si>
  <si>
    <t>fart</t>
  </si>
  <si>
    <t>avstand</t>
  </si>
  <si>
    <t>aks</t>
  </si>
  <si>
    <t>Watt</t>
  </si>
  <si>
    <t>høyde</t>
  </si>
  <si>
    <t>F_stign</t>
  </si>
  <si>
    <t>F_rull</t>
  </si>
  <si>
    <t>F_luft</t>
  </si>
  <si>
    <t>a</t>
  </si>
  <si>
    <t>delta T</t>
  </si>
  <si>
    <t>delta X</t>
  </si>
  <si>
    <t>delta H</t>
  </si>
  <si>
    <t>X</t>
  </si>
  <si>
    <t>H</t>
  </si>
  <si>
    <t>V</t>
  </si>
  <si>
    <t>F_ma</t>
  </si>
  <si>
    <t>P_effekt</t>
  </si>
  <si>
    <t>F_effekt</t>
  </si>
  <si>
    <t>motstand</t>
  </si>
  <si>
    <t>trekkraft</t>
  </si>
  <si>
    <t>a'</t>
  </si>
  <si>
    <t>V_max</t>
  </si>
  <si>
    <t>maxfart</t>
  </si>
  <si>
    <t>Maxhastighet</t>
  </si>
  <si>
    <t>v_max</t>
  </si>
  <si>
    <t>step</t>
  </si>
  <si>
    <t>(+ = motvind)</t>
  </si>
  <si>
    <t>F_motst</t>
  </si>
  <si>
    <t>Typisk område 0.010 - 0.020</t>
  </si>
  <si>
    <t>BEREGNINGER:</t>
  </si>
  <si>
    <t>Ved vanlig temperatur og trykk</t>
  </si>
  <si>
    <t>Max akselerasjon</t>
  </si>
  <si>
    <t>a_max</t>
  </si>
  <si>
    <t>korr aks</t>
  </si>
  <si>
    <t>Masse / effekt forhold</t>
  </si>
  <si>
    <t>kg/kW</t>
  </si>
  <si>
    <t>Tilsvarer i HK</t>
  </si>
  <si>
    <t>Startavstand</t>
  </si>
  <si>
    <t>Starthøyde</t>
  </si>
  <si>
    <t>Kommentar:</t>
  </si>
  <si>
    <t>kg/HK</t>
  </si>
  <si>
    <t>W/kg</t>
  </si>
  <si>
    <t>HK/tonn</t>
  </si>
  <si>
    <t>Effekt / masse forhold</t>
  </si>
  <si>
    <t>For grafisk framstilling</t>
  </si>
  <si>
    <t>Brukes for å formatere grafen</t>
  </si>
  <si>
    <t>I denne raden søker logikken etter første iterasjon hvor (momentanfart)&lt;(fartsgrense-Vd) OG (momentanfart i forrige iterasjon)&gt;(fartsgrense-Vd)</t>
  </si>
  <si>
    <r>
      <t>V</t>
    </r>
    <r>
      <rPr>
        <sz val="8"/>
        <rFont val="Arial"/>
        <family val="2"/>
      </rPr>
      <t>0</t>
    </r>
  </si>
  <si>
    <t>Stigning</t>
  </si>
  <si>
    <t>s</t>
  </si>
  <si>
    <t>Kjøretøytype</t>
  </si>
  <si>
    <t>Personbil</t>
  </si>
  <si>
    <t>Buss</t>
  </si>
  <si>
    <t>Vogntog</t>
  </si>
  <si>
    <t>L1</t>
  </si>
  <si>
    <t>Lengde</t>
  </si>
  <si>
    <t>Startfart</t>
  </si>
  <si>
    <t>Valgt fart</t>
  </si>
  <si>
    <t>Valgt s</t>
  </si>
  <si>
    <t>Sluttfart</t>
  </si>
  <si>
    <t>[m]</t>
  </si>
  <si>
    <t>Kløverblad-/trompetkryss</t>
  </si>
  <si>
    <t>Ruterkryss</t>
  </si>
  <si>
    <t>Fartsgrense primærveg:</t>
  </si>
  <si>
    <r>
      <t>R</t>
    </r>
    <r>
      <rPr>
        <b/>
        <vertAlign val="subscript"/>
        <sz val="10"/>
        <rFont val="Arial"/>
        <family val="2"/>
      </rPr>
      <t xml:space="preserve">rampe </t>
    </r>
    <r>
      <rPr>
        <b/>
        <sz val="10"/>
        <rFont val="Arial"/>
        <family val="2"/>
      </rPr>
      <t>(m)</t>
    </r>
  </si>
  <si>
    <t>≥ 50</t>
  </si>
  <si>
    <t>≥ 70</t>
  </si>
  <si>
    <t>≥ 80</t>
  </si>
  <si>
    <t>≥ 100</t>
  </si>
  <si>
    <t>≥ 150</t>
  </si>
  <si>
    <t>≥ 200</t>
  </si>
  <si>
    <t>Tid</t>
  </si>
  <si>
    <t>T*(L1)</t>
  </si>
  <si>
    <r>
      <t>L</t>
    </r>
    <r>
      <rPr>
        <vertAlign val="subscript"/>
        <sz val="10"/>
        <rFont val="Arial"/>
        <family val="2"/>
      </rPr>
      <t>a</t>
    </r>
  </si>
  <si>
    <t>AKSELERASJONSFELT</t>
  </si>
  <si>
    <t>Effekt</t>
  </si>
  <si>
    <t>Vekt</t>
  </si>
  <si>
    <t>Kjt.type</t>
  </si>
  <si>
    <t>Grunnlagsdata for ulike kjøretøytyper:</t>
  </si>
  <si>
    <t>Original modell</t>
  </si>
  <si>
    <t>Arvid Aakre</t>
  </si>
  <si>
    <t>Videreutviklet - vegnormaler</t>
  </si>
  <si>
    <t>Espen Thøring</t>
  </si>
  <si>
    <t>Denne versjon</t>
  </si>
  <si>
    <t>Versjoner / utvikling av regnearket:</t>
  </si>
  <si>
    <t>m2</t>
  </si>
  <si>
    <t>Max_aks</t>
  </si>
  <si>
    <t>m/s2</t>
  </si>
  <si>
    <t>ved vF</t>
  </si>
  <si>
    <t>ved VF</t>
  </si>
  <si>
    <t>minkende</t>
  </si>
  <si>
    <t>økende</t>
  </si>
  <si>
    <t>umin</t>
  </si>
  <si>
    <t>umax</t>
  </si>
  <si>
    <t>v</t>
  </si>
  <si>
    <t>Aktuell</t>
  </si>
  <si>
    <t>utn.grad</t>
  </si>
  <si>
    <t>Helning</t>
  </si>
  <si>
    <t>Fart (v) og utnyttelsesgrad (u):</t>
  </si>
  <si>
    <t>vmin</t>
  </si>
  <si>
    <t>vmax</t>
  </si>
  <si>
    <t>du/dv</t>
  </si>
  <si>
    <t>Alle kjt:</t>
  </si>
  <si>
    <t>Valgt kjt --&gt;</t>
  </si>
  <si>
    <t>Grunnlagsdata for opptegning av graf for sammenheng mellom fart og utnyttelsegrad</t>
  </si>
  <si>
    <t>umin0</t>
  </si>
  <si>
    <t>umax0</t>
  </si>
  <si>
    <t>Korreksjon</t>
  </si>
  <si>
    <t>for graf</t>
  </si>
  <si>
    <t>Utnyttelse med gitt stigning</t>
  </si>
  <si>
    <t>Utnyttelse (u) på flat veg</t>
  </si>
  <si>
    <t>for umin</t>
  </si>
  <si>
    <t>for umax</t>
  </si>
  <si>
    <t>Aktuell T-verdi</t>
  </si>
  <si>
    <t>Minimum</t>
  </si>
  <si>
    <t>Maximum</t>
  </si>
  <si>
    <t>Valgt stigning:</t>
  </si>
  <si>
    <t>Oppsummering</t>
  </si>
  <si>
    <r>
      <t>GRUNNLAGSDATA</t>
    </r>
    <r>
      <rPr>
        <sz val="10"/>
        <rFont val="Arial"/>
        <family val="2"/>
      </rPr>
      <t xml:space="preserve"> (gule felt kan endres, men de fleste grunnlagsdata er gitt i arket TABELLER)</t>
    </r>
    <r>
      <rPr>
        <b/>
        <sz val="10"/>
        <rFont val="Arial"/>
        <family val="2"/>
      </rPr>
      <t>:</t>
    </r>
  </si>
  <si>
    <t>Prinsippskisse for akselerasjonsfelt</t>
  </si>
  <si>
    <t>Max_fart</t>
  </si>
  <si>
    <t>Endret til T/500</t>
  </si>
  <si>
    <t>Har vanligvis liten betydning for selve beregningen</t>
  </si>
  <si>
    <t>T-velger-tabellen (brukes for å finne "timestep" deltaT som benyttes i beregninger og grafer; deltaT = (verdi i tabellen under) / 60000 * korreksjonsverdi (som vanligvis settes lik 100)</t>
  </si>
  <si>
    <t>Settes vanligvis lik 100 (en relativ vedi uten benevning)</t>
  </si>
  <si>
    <t>Kan evt benyttes til å endre "timestep" ved opptegning av graf</t>
  </si>
  <si>
    <t>Versjon</t>
  </si>
  <si>
    <t>1.0 / 2009-03-22</t>
  </si>
  <si>
    <t>1.1 / 2011-04-12</t>
  </si>
  <si>
    <t>For eksempel kan du sjekke hastighet til et tungt kjøretøy</t>
  </si>
  <si>
    <t>ved avslutning av en akselerasjonsstrekning som er basert  på personbil</t>
  </si>
  <si>
    <t>Farten her er</t>
  </si>
  <si>
    <t>Beregn også farten ved</t>
  </si>
  <si>
    <t>Beregn fart ved</t>
  </si>
  <si>
    <t>Dette kan benyttes til å finne hastighet ved et gitt punkt</t>
  </si>
  <si>
    <t>x0</t>
  </si>
  <si>
    <t>h0</t>
  </si>
  <si>
    <t>Slutthastighet</t>
  </si>
  <si>
    <t>vF</t>
  </si>
  <si>
    <t>fart ved</t>
  </si>
  <si>
    <t>gitt avstand</t>
  </si>
  <si>
    <t xml:space="preserve">Farten her er </t>
  </si>
  <si>
    <t>[ km/t ]</t>
  </si>
  <si>
    <t>[ % ]</t>
  </si>
  <si>
    <t>2.0 / 2012-06-01</t>
  </si>
  <si>
    <t>TABELLER med grunnlagsdata til modellen (Gule felt kan endres, men de bør kun endres av autorisert bruker):</t>
  </si>
  <si>
    <t>Det bør ikke endres noen verdier eller formler</t>
  </si>
  <si>
    <t>i dette regenearket!</t>
  </si>
  <si>
    <t>Lengde av L1:</t>
  </si>
  <si>
    <t>Lengde av L2:</t>
  </si>
  <si>
    <t>Fartsgrense</t>
  </si>
  <si>
    <t>Versjonshistorikk</t>
  </si>
  <si>
    <t>Gjeldende versjon</t>
  </si>
  <si>
    <t>Gjeldende dato</t>
  </si>
  <si>
    <t>Dato</t>
  </si>
  <si>
    <t>Endring</t>
  </si>
  <si>
    <t>Utført av</t>
  </si>
  <si>
    <t>2009-03-22</t>
  </si>
  <si>
    <t>Arvik Aakre</t>
  </si>
  <si>
    <t>2012-06-01</t>
  </si>
  <si>
    <t>2011-04-12</t>
  </si>
  <si>
    <t>1.0</t>
  </si>
  <si>
    <t>2.0</t>
  </si>
  <si>
    <t>Funksjonalitet og brukergrensesnitt</t>
  </si>
  <si>
    <t>Personbil er dimensjonerende kjøretøy</t>
  </si>
  <si>
    <t>Stigning på primærvegen</t>
  </si>
  <si>
    <t>Negativt fortegn for fall</t>
  </si>
  <si>
    <t>Startfarten må være mindre eller lik primærvegens fartsgrense</t>
  </si>
  <si>
    <t>Primærvegens fartsgrense</t>
  </si>
  <si>
    <t>Justering av graf</t>
  </si>
  <si>
    <t>[ m ]</t>
  </si>
  <si>
    <t>Modell for beregning av minstelengde for akselerasjonsstrekningen L1</t>
  </si>
  <si>
    <t>Tabell: sammenheng mellom radius på rampe og starthastighet inn på akselerasjonsfelt</t>
  </si>
  <si>
    <t xml:space="preserve">Kjøretøyets fart ved starten av akselerasjonsstrekningen </t>
  </si>
  <si>
    <t>settes ut fra rampens radius (se tabell nedenfor)</t>
  </si>
  <si>
    <t>Versjon 2.1 2014-12-12</t>
  </si>
  <si>
    <t>2.1</t>
  </si>
  <si>
    <t>2014-12-12</t>
  </si>
  <si>
    <t>Modell tillater 110 km/t</t>
  </si>
  <si>
    <t>100/110</t>
  </si>
  <si>
    <t>2.1 / 2014-12-12</t>
  </si>
  <si>
    <t>Opplegg for 110 km/t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</si>
</sst>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vertAlign val="subscript"/>
      <sz val="10"/>
      <name val="Arial"/>
      <family val="2"/>
    </font>
    <font>
      <i/>
      <sz val="9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vertAlign val="subscript"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8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</cellStyleXfs>
  <cellXfs count="275">
    <xf numFmtId="0" fontId="0" fillId="0" borderId="0" xfId="0"/>
    <xf numFmtId="164" fontId="0" fillId="2" borderId="1" xfId="0" applyNumberFormat="1" applyFill="1" applyBorder="1" applyProtection="1"/>
    <xf numFmtId="164" fontId="0" fillId="2" borderId="2" xfId="0" applyNumberFormat="1" applyFill="1" applyBorder="1" applyProtection="1"/>
    <xf numFmtId="164" fontId="0" fillId="2" borderId="2" xfId="0" applyNumberFormat="1" applyFill="1" applyBorder="1" applyAlignment="1" applyProtection="1">
      <alignment horizontal="center"/>
    </xf>
    <xf numFmtId="2" fontId="0" fillId="2" borderId="2" xfId="0" applyNumberFormat="1" applyFill="1" applyBorder="1" applyProtection="1"/>
    <xf numFmtId="0" fontId="0" fillId="2" borderId="2" xfId="0" applyFill="1" applyBorder="1" applyProtection="1"/>
    <xf numFmtId="0" fontId="13" fillId="3" borderId="2" xfId="0" applyFont="1" applyFill="1" applyBorder="1" applyAlignment="1" applyProtection="1">
      <alignment horizontal="center"/>
      <protection locked="0"/>
    </xf>
    <xf numFmtId="0" fontId="13" fillId="4" borderId="0" xfId="0" applyFont="1" applyFill="1" applyBorder="1" applyAlignment="1" applyProtection="1">
      <alignment horizontal="left"/>
    </xf>
    <xf numFmtId="0" fontId="0" fillId="4" borderId="0" xfId="0" applyFill="1" applyProtection="1"/>
    <xf numFmtId="0" fontId="3" fillId="4" borderId="0" xfId="0" applyFont="1" applyFill="1" applyBorder="1" applyProtection="1"/>
    <xf numFmtId="0" fontId="2" fillId="4" borderId="0" xfId="0" applyFont="1" applyFill="1" applyBorder="1" applyProtection="1"/>
    <xf numFmtId="0" fontId="3" fillId="4" borderId="0" xfId="0" applyFont="1" applyFill="1" applyProtection="1"/>
    <xf numFmtId="0" fontId="3" fillId="4" borderId="0" xfId="0" applyFont="1" applyFill="1" applyBorder="1" applyAlignment="1" applyProtection="1"/>
    <xf numFmtId="0" fontId="0" fillId="4" borderId="0" xfId="0" applyFill="1" applyBorder="1" applyProtection="1"/>
    <xf numFmtId="0" fontId="0" fillId="4" borderId="0" xfId="0" applyFill="1" applyAlignment="1" applyProtection="1">
      <alignment horizontal="center"/>
    </xf>
    <xf numFmtId="1" fontId="0" fillId="2" borderId="2" xfId="0" applyNumberFormat="1" applyFill="1" applyBorder="1" applyProtection="1"/>
    <xf numFmtId="0" fontId="0" fillId="4" borderId="0" xfId="0" applyFill="1" applyBorder="1" applyAlignment="1" applyProtection="1">
      <alignment horizontal="center"/>
    </xf>
    <xf numFmtId="164" fontId="0" fillId="4" borderId="0" xfId="0" applyNumberFormat="1" applyFill="1" applyBorder="1" applyProtection="1"/>
    <xf numFmtId="0" fontId="2" fillId="0" borderId="4" xfId="0" applyFont="1" applyFill="1" applyBorder="1" applyProtection="1"/>
    <xf numFmtId="0" fontId="0" fillId="0" borderId="5" xfId="0" applyFill="1" applyBorder="1" applyProtection="1"/>
    <xf numFmtId="0" fontId="0" fillId="0" borderId="6" xfId="0" applyFill="1" applyBorder="1" applyProtection="1"/>
    <xf numFmtId="0" fontId="3" fillId="0" borderId="7" xfId="0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3" fillId="0" borderId="8" xfId="0" applyFont="1" applyFill="1" applyBorder="1" applyAlignment="1" applyProtection="1">
      <alignment horizontal="right"/>
    </xf>
    <xf numFmtId="0" fontId="3" fillId="0" borderId="7" xfId="0" applyFont="1" applyFill="1" applyBorder="1" applyProtection="1"/>
    <xf numFmtId="0" fontId="0" fillId="0" borderId="7" xfId="0" applyFill="1" applyBorder="1" applyProtection="1"/>
    <xf numFmtId="164" fontId="0" fillId="0" borderId="0" xfId="0" applyNumberFormat="1" applyFill="1" applyBorder="1" applyProtection="1"/>
    <xf numFmtId="2" fontId="0" fillId="0" borderId="0" xfId="0" applyNumberFormat="1" applyFill="1" applyBorder="1" applyProtection="1"/>
    <xf numFmtId="1" fontId="0" fillId="0" borderId="0" xfId="0" applyNumberFormat="1" applyFill="1" applyBorder="1" applyProtection="1"/>
    <xf numFmtId="1" fontId="0" fillId="0" borderId="8" xfId="0" applyNumberFormat="1" applyFill="1" applyBorder="1" applyProtection="1"/>
    <xf numFmtId="0" fontId="0" fillId="0" borderId="9" xfId="0" applyFill="1" applyBorder="1" applyProtection="1"/>
    <xf numFmtId="164" fontId="0" fillId="0" borderId="10" xfId="0" applyNumberFormat="1" applyFill="1" applyBorder="1" applyProtection="1"/>
    <xf numFmtId="2" fontId="0" fillId="0" borderId="10" xfId="0" applyNumberFormat="1" applyFill="1" applyBorder="1" applyProtection="1"/>
    <xf numFmtId="1" fontId="0" fillId="0" borderId="10" xfId="0" applyNumberFormat="1" applyFill="1" applyBorder="1" applyProtection="1"/>
    <xf numFmtId="1" fontId="0" fillId="0" borderId="11" xfId="0" applyNumberFormat="1" applyFill="1" applyBorder="1" applyProtection="1"/>
    <xf numFmtId="0" fontId="0" fillId="0" borderId="0" xfId="0" applyFill="1" applyProtection="1"/>
    <xf numFmtId="0" fontId="0" fillId="0" borderId="0" xfId="0" applyProtection="1"/>
    <xf numFmtId="0" fontId="3" fillId="4" borderId="5" xfId="0" applyFont="1" applyFill="1" applyBorder="1" applyProtection="1"/>
    <xf numFmtId="0" fontId="3" fillId="4" borderId="0" xfId="0" applyFont="1" applyFill="1" applyBorder="1" applyAlignment="1" applyProtection="1">
      <alignment horizontal="center"/>
    </xf>
    <xf numFmtId="0" fontId="6" fillId="4" borderId="0" xfId="0" applyFont="1" applyFill="1" applyBorder="1" applyProtection="1"/>
    <xf numFmtId="0" fontId="3" fillId="4" borderId="0" xfId="0" applyFont="1" applyFill="1" applyBorder="1" applyAlignment="1" applyProtection="1">
      <alignment horizontal="left"/>
    </xf>
    <xf numFmtId="0" fontId="13" fillId="4" borderId="0" xfId="0" applyFont="1" applyFill="1" applyBorder="1" applyProtection="1"/>
    <xf numFmtId="0" fontId="6" fillId="0" borderId="0" xfId="0" applyFont="1" applyProtection="1"/>
    <xf numFmtId="1" fontId="13" fillId="3" borderId="2" xfId="0" applyNumberFormat="1" applyFont="1" applyFill="1" applyBorder="1" applyAlignment="1" applyProtection="1">
      <alignment horizontal="center"/>
      <protection locked="0"/>
    </xf>
    <xf numFmtId="164" fontId="13" fillId="3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3" xfId="0" applyFont="1" applyBorder="1"/>
    <xf numFmtId="0" fontId="0" fillId="0" borderId="14" xfId="0" applyBorder="1"/>
    <xf numFmtId="0" fontId="0" fillId="0" borderId="15" xfId="0" applyBorder="1"/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0" fillId="0" borderId="19" xfId="0" applyBorder="1"/>
    <xf numFmtId="0" fontId="2" fillId="0" borderId="2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0" xfId="0" applyBorder="1"/>
    <xf numFmtId="0" fontId="2" fillId="0" borderId="17" xfId="0" applyFont="1" applyBorder="1" applyAlignment="1">
      <alignment horizontal="center"/>
    </xf>
    <xf numFmtId="0" fontId="2" fillId="0" borderId="14" xfId="0" applyFont="1" applyBorder="1"/>
    <xf numFmtId="0" fontId="7" fillId="0" borderId="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0" fillId="6" borderId="16" xfId="0" applyFill="1" applyBorder="1"/>
    <xf numFmtId="0" fontId="2" fillId="6" borderId="0" xfId="0" applyFont="1" applyFill="1" applyBorder="1" applyAlignment="1">
      <alignment horizontal="center"/>
    </xf>
    <xf numFmtId="0" fontId="2" fillId="6" borderId="17" xfId="0" applyFont="1" applyFill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Fill="1" applyBorder="1" applyAlignment="1" applyProtection="1"/>
    <xf numFmtId="0" fontId="0" fillId="0" borderId="0" xfId="0" applyFill="1" applyBorder="1" applyProtection="1"/>
    <xf numFmtId="0" fontId="0" fillId="0" borderId="0" xfId="0" applyFill="1" applyBorder="1"/>
    <xf numFmtId="0" fontId="2" fillId="0" borderId="13" xfId="0" applyFont="1" applyFill="1" applyBorder="1" applyAlignment="1" applyProtection="1"/>
    <xf numFmtId="0" fontId="0" fillId="0" borderId="16" xfId="0" applyFill="1" applyBorder="1" applyProtection="1"/>
    <xf numFmtId="0" fontId="3" fillId="0" borderId="17" xfId="0" applyFont="1" applyFill="1" applyBorder="1" applyAlignment="1" applyProtection="1"/>
    <xf numFmtId="0" fontId="3" fillId="0" borderId="16" xfId="0" applyFont="1" applyFill="1" applyBorder="1" applyAlignment="1" applyProtection="1"/>
    <xf numFmtId="0" fontId="3" fillId="0" borderId="20" xfId="0" applyFont="1" applyFill="1" applyBorder="1" applyAlignment="1" applyProtection="1"/>
    <xf numFmtId="0" fontId="0" fillId="0" borderId="17" xfId="0" applyFill="1" applyBorder="1" applyProtection="1"/>
    <xf numFmtId="0" fontId="3" fillId="0" borderId="14" xfId="0" applyFont="1" applyFill="1" applyBorder="1" applyProtection="1"/>
    <xf numFmtId="0" fontId="2" fillId="0" borderId="14" xfId="0" applyFont="1" applyFill="1" applyBorder="1" applyAlignment="1" applyProtection="1"/>
    <xf numFmtId="0" fontId="0" fillId="0" borderId="18" xfId="0" applyFill="1" applyBorder="1" applyProtection="1"/>
    <xf numFmtId="0" fontId="0" fillId="0" borderId="19" xfId="0" applyFill="1" applyBorder="1" applyProtection="1"/>
    <xf numFmtId="0" fontId="0" fillId="0" borderId="20" xfId="0" applyFill="1" applyBorder="1" applyProtection="1"/>
    <xf numFmtId="0" fontId="3" fillId="0" borderId="21" xfId="0" applyFont="1" applyFill="1" applyBorder="1" applyAlignment="1" applyProtection="1"/>
    <xf numFmtId="0" fontId="3" fillId="0" borderId="22" xfId="0" applyFont="1" applyFill="1" applyBorder="1" applyAlignment="1" applyProtection="1"/>
    <xf numFmtId="0" fontId="3" fillId="0" borderId="23" xfId="0" applyFont="1" applyFill="1" applyBorder="1" applyAlignment="1" applyProtection="1"/>
    <xf numFmtId="0" fontId="0" fillId="0" borderId="22" xfId="0" applyFill="1" applyBorder="1" applyProtection="1"/>
    <xf numFmtId="0" fontId="0" fillId="0" borderId="21" xfId="0" applyFill="1" applyBorder="1" applyProtection="1"/>
    <xf numFmtId="0" fontId="3" fillId="0" borderId="22" xfId="0" applyFont="1" applyFill="1" applyBorder="1" applyProtection="1"/>
    <xf numFmtId="0" fontId="2" fillId="4" borderId="0" xfId="0" applyFont="1" applyFill="1" applyBorder="1" applyAlignment="1" applyProtection="1">
      <alignment horizontal="center"/>
    </xf>
    <xf numFmtId="0" fontId="6" fillId="7" borderId="24" xfId="0" applyFont="1" applyFill="1" applyBorder="1" applyProtection="1"/>
    <xf numFmtId="0" fontId="13" fillId="4" borderId="5" xfId="0" applyFont="1" applyFill="1" applyBorder="1" applyProtection="1"/>
    <xf numFmtId="0" fontId="3" fillId="8" borderId="25" xfId="0" applyFont="1" applyFill="1" applyBorder="1"/>
    <xf numFmtId="0" fontId="3" fillId="8" borderId="26" xfId="0" applyFont="1" applyFill="1" applyBorder="1"/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8" xfId="0" applyFont="1" applyBorder="1" applyAlignment="1">
      <alignment horizontal="right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0" xfId="0" applyFont="1" applyFill="1" applyBorder="1"/>
    <xf numFmtId="0" fontId="2" fillId="4" borderId="0" xfId="0" applyFont="1" applyFill="1" applyBorder="1" applyAlignment="1" applyProtection="1"/>
    <xf numFmtId="0" fontId="2" fillId="4" borderId="0" xfId="0" applyFont="1" applyFill="1" applyBorder="1" applyAlignment="1" applyProtection="1">
      <alignment horizontal="right"/>
    </xf>
    <xf numFmtId="164" fontId="0" fillId="4" borderId="0" xfId="0" applyNumberFormat="1" applyFill="1" applyAlignment="1" applyProtection="1">
      <alignment horizontal="center"/>
    </xf>
    <xf numFmtId="2" fontId="2" fillId="5" borderId="12" xfId="0" applyNumberFormat="1" applyFont="1" applyFill="1" applyBorder="1" applyAlignment="1" applyProtection="1">
      <alignment horizontal="center"/>
    </xf>
    <xf numFmtId="0" fontId="0" fillId="0" borderId="0" xfId="0" applyNumberFormat="1" applyProtection="1"/>
    <xf numFmtId="0" fontId="6" fillId="4" borderId="0" xfId="0" applyNumberFormat="1" applyFont="1" applyFill="1" applyBorder="1" applyProtection="1"/>
    <xf numFmtId="0" fontId="2" fillId="4" borderId="5" xfId="0" applyFont="1" applyFill="1" applyBorder="1" applyAlignment="1" applyProtection="1">
      <alignment horizontal="right"/>
    </xf>
    <xf numFmtId="164" fontId="2" fillId="4" borderId="5" xfId="0" applyNumberFormat="1" applyFont="1" applyFill="1" applyBorder="1" applyAlignment="1" applyProtection="1">
      <alignment horizontal="center"/>
    </xf>
    <xf numFmtId="0" fontId="6" fillId="4" borderId="5" xfId="0" applyFont="1" applyFill="1" applyBorder="1" applyProtection="1"/>
    <xf numFmtId="0" fontId="4" fillId="7" borderId="24" xfId="0" applyFont="1" applyFill="1" applyBorder="1" applyProtection="1"/>
    <xf numFmtId="164" fontId="6" fillId="7" borderId="24" xfId="0" applyNumberFormat="1" applyFont="1" applyFill="1" applyBorder="1" applyProtection="1"/>
    <xf numFmtId="2" fontId="6" fillId="4" borderId="5" xfId="0" applyNumberFormat="1" applyFont="1" applyFill="1" applyBorder="1" applyProtection="1"/>
    <xf numFmtId="0" fontId="9" fillId="4" borderId="0" xfId="0" applyFont="1" applyFill="1" applyBorder="1" applyProtection="1"/>
    <xf numFmtId="0" fontId="9" fillId="4" borderId="0" xfId="0" applyFont="1" applyFill="1" applyBorder="1" applyAlignment="1" applyProtection="1">
      <alignment horizontal="center"/>
    </xf>
    <xf numFmtId="0" fontId="11" fillId="7" borderId="24" xfId="0" applyFont="1" applyFill="1" applyBorder="1" applyProtection="1"/>
    <xf numFmtId="0" fontId="3" fillId="0" borderId="0" xfId="0" applyFont="1"/>
    <xf numFmtId="0" fontId="4" fillId="7" borderId="24" xfId="0" applyFont="1" applyFill="1" applyBorder="1" applyAlignment="1" applyProtection="1">
      <alignment horizontal="right"/>
    </xf>
    <xf numFmtId="164" fontId="0" fillId="0" borderId="13" xfId="0" applyNumberFormat="1" applyBorder="1" applyProtection="1"/>
    <xf numFmtId="0" fontId="0" fillId="0" borderId="15" xfId="0" applyBorder="1" applyProtection="1"/>
    <xf numFmtId="164" fontId="0" fillId="0" borderId="18" xfId="0" applyNumberFormat="1" applyBorder="1" applyProtection="1"/>
    <xf numFmtId="0" fontId="0" fillId="0" borderId="20" xfId="0" applyBorder="1" applyProtection="1"/>
    <xf numFmtId="0" fontId="10" fillId="7" borderId="24" xfId="0" applyFont="1" applyFill="1" applyBorder="1" applyAlignment="1" applyProtection="1">
      <alignment horizontal="center"/>
    </xf>
    <xf numFmtId="164" fontId="0" fillId="0" borderId="0" xfId="0" applyNumberFormat="1" applyBorder="1"/>
    <xf numFmtId="0" fontId="3" fillId="0" borderId="0" xfId="0" applyFont="1" applyBorder="1"/>
    <xf numFmtId="14" fontId="3" fillId="4" borderId="0" xfId="0" quotePrefix="1" applyNumberFormat="1" applyFont="1" applyFill="1" applyBorder="1" applyAlignment="1" applyProtection="1"/>
    <xf numFmtId="14" fontId="3" fillId="4" borderId="0" xfId="0" quotePrefix="1" applyNumberFormat="1" applyFont="1" applyFill="1" applyBorder="1" applyProtection="1"/>
    <xf numFmtId="0" fontId="2" fillId="4" borderId="0" xfId="0" quotePrefix="1" applyFont="1" applyFill="1" applyBorder="1" applyProtection="1"/>
    <xf numFmtId="1" fontId="3" fillId="2" borderId="2" xfId="0" applyNumberFormat="1" applyFont="1" applyFill="1" applyBorder="1" applyProtection="1"/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 applyProtection="1">
      <alignment horizontal="center"/>
    </xf>
    <xf numFmtId="164" fontId="0" fillId="0" borderId="0" xfId="0" applyNumberForma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164" fontId="3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Protection="1"/>
    <xf numFmtId="0" fontId="0" fillId="0" borderId="0" xfId="0" applyFill="1" applyAlignment="1" applyProtection="1">
      <alignment horizontal="center"/>
    </xf>
    <xf numFmtId="1" fontId="0" fillId="0" borderId="0" xfId="0" applyNumberFormat="1" applyFill="1" applyAlignment="1" applyProtection="1">
      <alignment horizontal="center"/>
    </xf>
    <xf numFmtId="164" fontId="0" fillId="0" borderId="0" xfId="0" applyNumberFormat="1" applyFill="1" applyAlignment="1" applyProtection="1">
      <alignment horizontal="center"/>
    </xf>
    <xf numFmtId="164" fontId="0" fillId="0" borderId="0" xfId="0" applyNumberFormat="1"/>
    <xf numFmtId="0" fontId="0" fillId="4" borderId="0" xfId="0" applyFill="1" applyBorder="1" applyAlignment="1" applyProtection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164" fontId="3" fillId="0" borderId="0" xfId="0" applyNumberFormat="1" applyFont="1" applyBorder="1"/>
    <xf numFmtId="0" fontId="16" fillId="0" borderId="0" xfId="0" applyFont="1"/>
    <xf numFmtId="165" fontId="3" fillId="0" borderId="17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6" xfId="0" applyFont="1" applyFill="1" applyBorder="1" applyAlignment="1" applyProtection="1">
      <alignment horizontal="center"/>
    </xf>
    <xf numFmtId="0" fontId="16" fillId="0" borderId="18" xfId="0" applyFont="1" applyFill="1" applyBorder="1" applyAlignment="1" applyProtection="1">
      <alignment horizontal="center"/>
    </xf>
    <xf numFmtId="0" fontId="16" fillId="0" borderId="19" xfId="0" applyFont="1" applyFill="1" applyBorder="1" applyAlignment="1">
      <alignment horizontal="center"/>
    </xf>
    <xf numFmtId="2" fontId="16" fillId="0" borderId="19" xfId="0" applyNumberFormat="1" applyFont="1" applyFill="1" applyBorder="1" applyAlignment="1">
      <alignment horizontal="center"/>
    </xf>
    <xf numFmtId="164" fontId="16" fillId="0" borderId="19" xfId="0" applyNumberFormat="1" applyFont="1" applyFill="1" applyBorder="1" applyAlignment="1">
      <alignment horizontal="center"/>
    </xf>
    <xf numFmtId="165" fontId="16" fillId="0" borderId="20" xfId="0" applyNumberFormat="1" applyFont="1" applyFill="1" applyBorder="1" applyAlignment="1">
      <alignment horizontal="center"/>
    </xf>
    <xf numFmtId="0" fontId="16" fillId="0" borderId="15" xfId="0" applyFont="1" applyFill="1" applyBorder="1" applyProtection="1"/>
    <xf numFmtId="0" fontId="17" fillId="0" borderId="17" xfId="0" applyFont="1" applyFill="1" applyBorder="1" applyAlignment="1" applyProtection="1"/>
    <xf numFmtId="0" fontId="16" fillId="0" borderId="15" xfId="0" applyFont="1" applyFill="1" applyBorder="1" applyAlignment="1" applyProtection="1"/>
    <xf numFmtId="0" fontId="16" fillId="0" borderId="17" xfId="0" applyFont="1" applyFill="1" applyBorder="1" applyAlignment="1" applyProtection="1"/>
    <xf numFmtId="0" fontId="16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0" xfId="0" applyNumberFormat="1" applyAlignment="1">
      <alignment horizontal="center"/>
    </xf>
    <xf numFmtId="164" fontId="3" fillId="4" borderId="0" xfId="0" applyNumberFormat="1" applyFont="1" applyFill="1" applyBorder="1" applyProtection="1"/>
    <xf numFmtId="164" fontId="0" fillId="4" borderId="0" xfId="0" applyNumberFormat="1" applyFill="1" applyBorder="1" applyAlignment="1" applyProtection="1">
      <alignment horizontal="center"/>
    </xf>
    <xf numFmtId="0" fontId="2" fillId="4" borderId="13" xfId="0" applyFont="1" applyFill="1" applyBorder="1" applyProtection="1"/>
    <xf numFmtId="0" fontId="0" fillId="4" borderId="14" xfId="0" applyFill="1" applyBorder="1" applyProtection="1"/>
    <xf numFmtId="0" fontId="2" fillId="4" borderId="14" xfId="0" applyFont="1" applyFill="1" applyBorder="1" applyProtection="1"/>
    <xf numFmtId="0" fontId="0" fillId="4" borderId="15" xfId="0" applyFill="1" applyBorder="1" applyProtection="1"/>
    <xf numFmtId="0" fontId="3" fillId="4" borderId="16" xfId="0" applyFont="1" applyFill="1" applyBorder="1" applyProtection="1"/>
    <xf numFmtId="0" fontId="3" fillId="4" borderId="17" xfId="0" applyFont="1" applyFill="1" applyBorder="1" applyProtection="1"/>
    <xf numFmtId="0" fontId="3" fillId="4" borderId="17" xfId="0" applyFont="1" applyFill="1" applyBorder="1" applyAlignment="1" applyProtection="1"/>
    <xf numFmtId="0" fontId="0" fillId="4" borderId="16" xfId="0" applyFill="1" applyBorder="1" applyProtection="1"/>
    <xf numFmtId="0" fontId="0" fillId="4" borderId="17" xfId="0" applyFill="1" applyBorder="1" applyProtection="1"/>
    <xf numFmtId="0" fontId="0" fillId="4" borderId="18" xfId="0" applyFill="1" applyBorder="1" applyProtection="1"/>
    <xf numFmtId="0" fontId="0" fillId="4" borderId="19" xfId="0" applyFill="1" applyBorder="1" applyProtection="1"/>
    <xf numFmtId="0" fontId="0" fillId="4" borderId="19" xfId="0" applyFill="1" applyBorder="1" applyAlignment="1" applyProtection="1">
      <alignment horizontal="center"/>
    </xf>
    <xf numFmtId="0" fontId="0" fillId="4" borderId="20" xfId="0" applyFill="1" applyBorder="1" applyProtection="1"/>
    <xf numFmtId="0" fontId="2" fillId="9" borderId="4" xfId="0" applyFont="1" applyFill="1" applyBorder="1" applyProtection="1"/>
    <xf numFmtId="0" fontId="3" fillId="9" borderId="5" xfId="0" applyFont="1" applyFill="1" applyBorder="1" applyProtection="1"/>
    <xf numFmtId="0" fontId="3" fillId="9" borderId="6" xfId="0" applyFont="1" applyFill="1" applyBorder="1" applyProtection="1"/>
    <xf numFmtId="0" fontId="3" fillId="9" borderId="10" xfId="0" applyFont="1" applyFill="1" applyBorder="1" applyProtection="1"/>
    <xf numFmtId="0" fontId="3" fillId="9" borderId="11" xfId="0" applyFont="1" applyFill="1" applyBorder="1" applyProtection="1"/>
    <xf numFmtId="164" fontId="2" fillId="5" borderId="30" xfId="0" applyNumberFormat="1" applyFont="1" applyFill="1" applyBorder="1" applyAlignment="1" applyProtection="1">
      <alignment horizontal="center"/>
    </xf>
    <xf numFmtId="164" fontId="2" fillId="5" borderId="12" xfId="0" applyNumberFormat="1" applyFont="1" applyFill="1" applyBorder="1" applyAlignment="1" applyProtection="1">
      <alignment horizontal="center"/>
    </xf>
    <xf numFmtId="164" fontId="16" fillId="0" borderId="17" xfId="0" applyNumberFormat="1" applyFont="1" applyFill="1" applyBorder="1" applyAlignment="1" applyProtection="1"/>
    <xf numFmtId="0" fontId="0" fillId="10" borderId="2" xfId="0" applyFill="1" applyBorder="1" applyProtection="1"/>
    <xf numFmtId="164" fontId="0" fillId="11" borderId="2" xfId="0" applyNumberFormat="1" applyFill="1" applyBorder="1" applyProtection="1"/>
    <xf numFmtId="1" fontId="16" fillId="7" borderId="24" xfId="0" applyNumberFormat="1" applyFont="1" applyFill="1" applyBorder="1" applyAlignment="1" applyProtection="1">
      <alignment horizontal="center"/>
    </xf>
    <xf numFmtId="164" fontId="16" fillId="7" borderId="12" xfId="0" applyNumberFormat="1" applyFont="1" applyFill="1" applyBorder="1" applyAlignment="1" applyProtection="1">
      <alignment horizontal="center"/>
    </xf>
    <xf numFmtId="0" fontId="0" fillId="0" borderId="0" xfId="0" applyBorder="1" applyProtection="1"/>
    <xf numFmtId="0" fontId="3" fillId="4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Border="1" applyAlignment="1">
      <alignment horizontal="center"/>
    </xf>
    <xf numFmtId="165" fontId="18" fillId="4" borderId="0" xfId="0" applyNumberFormat="1" applyFont="1" applyFill="1" applyBorder="1" applyProtection="1"/>
    <xf numFmtId="0" fontId="2" fillId="9" borderId="9" xfId="0" applyFont="1" applyFill="1" applyBorder="1" applyProtection="1"/>
    <xf numFmtId="1" fontId="3" fillId="9" borderId="0" xfId="0" applyNumberFormat="1" applyFont="1" applyFill="1" applyBorder="1" applyAlignment="1" applyProtection="1">
      <alignment horizontal="center"/>
    </xf>
    <xf numFmtId="2" fontId="3" fillId="9" borderId="0" xfId="0" applyNumberFormat="1" applyFont="1" applyFill="1" applyBorder="1" applyAlignment="1" applyProtection="1">
      <alignment horizontal="center"/>
    </xf>
    <xf numFmtId="164" fontId="3" fillId="9" borderId="0" xfId="0" applyNumberFormat="1" applyFont="1" applyFill="1" applyBorder="1" applyAlignment="1" applyProtection="1">
      <alignment horizontal="center"/>
    </xf>
    <xf numFmtId="0" fontId="3" fillId="9" borderId="0" xfId="0" applyFont="1" applyFill="1" applyBorder="1" applyAlignment="1" applyProtection="1">
      <alignment horizontal="center"/>
    </xf>
    <xf numFmtId="0" fontId="9" fillId="4" borderId="0" xfId="0" applyNumberFormat="1" applyFont="1" applyFill="1" applyBorder="1" applyAlignment="1" applyProtection="1">
      <alignment horizontal="right"/>
    </xf>
    <xf numFmtId="0" fontId="3" fillId="4" borderId="4" xfId="0" applyFont="1" applyFill="1" applyBorder="1" applyProtection="1"/>
    <xf numFmtId="0" fontId="0" fillId="4" borderId="5" xfId="0" applyFill="1" applyBorder="1" applyProtection="1"/>
    <xf numFmtId="0" fontId="13" fillId="4" borderId="5" xfId="0" applyFont="1" applyFill="1" applyBorder="1" applyAlignment="1" applyProtection="1">
      <alignment horizontal="left"/>
    </xf>
    <xf numFmtId="0" fontId="2" fillId="4" borderId="5" xfId="0" applyFont="1" applyFill="1" applyBorder="1" applyProtection="1"/>
    <xf numFmtId="0" fontId="9" fillId="4" borderId="5" xfId="0" applyFont="1" applyFill="1" applyBorder="1" applyProtection="1"/>
    <xf numFmtId="0" fontId="6" fillId="4" borderId="5" xfId="0" applyNumberFormat="1" applyFont="1" applyFill="1" applyBorder="1" applyProtection="1"/>
    <xf numFmtId="0" fontId="6" fillId="4" borderId="6" xfId="0" applyFont="1" applyFill="1" applyBorder="1" applyProtection="1"/>
    <xf numFmtId="0" fontId="0" fillId="4" borderId="7" xfId="0" applyFill="1" applyBorder="1" applyProtection="1"/>
    <xf numFmtId="0" fontId="0" fillId="4" borderId="0" xfId="0" applyNumberFormat="1" applyFill="1" applyBorder="1" applyProtection="1"/>
    <xf numFmtId="0" fontId="0" fillId="4" borderId="8" xfId="0" applyFill="1" applyBorder="1" applyProtection="1"/>
    <xf numFmtId="0" fontId="2" fillId="4" borderId="7" xfId="0" applyFont="1" applyFill="1" applyBorder="1" applyProtection="1"/>
    <xf numFmtId="0" fontId="0" fillId="4" borderId="9" xfId="0" applyFill="1" applyBorder="1" applyProtection="1"/>
    <xf numFmtId="0" fontId="0" fillId="4" borderId="10" xfId="0" applyFill="1" applyBorder="1" applyProtection="1"/>
    <xf numFmtId="0" fontId="0" fillId="4" borderId="10" xfId="0" applyNumberFormat="1" applyFill="1" applyBorder="1" applyProtection="1"/>
    <xf numFmtId="0" fontId="0" fillId="4" borderId="11" xfId="0" applyFill="1" applyBorder="1" applyProtection="1"/>
    <xf numFmtId="0" fontId="3" fillId="4" borderId="7" xfId="0" applyFont="1" applyFill="1" applyBorder="1" applyProtection="1"/>
    <xf numFmtId="0" fontId="6" fillId="4" borderId="8" xfId="0" applyFont="1" applyFill="1" applyBorder="1" applyProtection="1"/>
    <xf numFmtId="0" fontId="6" fillId="7" borderId="42" xfId="0" applyFont="1" applyFill="1" applyBorder="1" applyProtection="1"/>
    <xf numFmtId="0" fontId="10" fillId="7" borderId="41" xfId="0" applyFont="1" applyFill="1" applyBorder="1" applyAlignment="1" applyProtection="1"/>
    <xf numFmtId="0" fontId="2" fillId="4" borderId="4" xfId="0" applyFont="1" applyFill="1" applyBorder="1" applyAlignment="1" applyProtection="1">
      <alignment horizontal="right"/>
    </xf>
    <xf numFmtId="0" fontId="3" fillId="4" borderId="9" xfId="0" applyFont="1" applyFill="1" applyBorder="1" applyProtection="1"/>
    <xf numFmtId="0" fontId="13" fillId="4" borderId="10" xfId="0" applyFont="1" applyFill="1" applyBorder="1" applyAlignment="1" applyProtection="1">
      <alignment horizontal="left"/>
    </xf>
    <xf numFmtId="0" fontId="2" fillId="4" borderId="10" xfId="0" applyFont="1" applyFill="1" applyBorder="1" applyProtection="1"/>
    <xf numFmtId="0" fontId="9" fillId="4" borderId="10" xfId="0" applyFont="1" applyFill="1" applyBorder="1" applyProtection="1"/>
    <xf numFmtId="0" fontId="6" fillId="4" borderId="10" xfId="0" applyFont="1" applyFill="1" applyBorder="1" applyProtection="1"/>
    <xf numFmtId="0" fontId="6" fillId="4" borderId="10" xfId="0" applyNumberFormat="1" applyFont="1" applyFill="1" applyBorder="1" applyProtection="1"/>
    <xf numFmtId="0" fontId="6" fillId="4" borderId="11" xfId="0" applyFont="1" applyFill="1" applyBorder="1" applyProtection="1"/>
    <xf numFmtId="49" fontId="3" fillId="12" borderId="0" xfId="1" applyNumberFormat="1" applyFont="1" applyFill="1" applyBorder="1" applyProtection="1"/>
    <xf numFmtId="49" fontId="3" fillId="12" borderId="0" xfId="4" applyNumberFormat="1" applyFill="1" applyProtection="1"/>
    <xf numFmtId="49" fontId="2" fillId="12" borderId="0" xfId="0" applyNumberFormat="1" applyFont="1" applyFill="1" applyBorder="1" applyProtection="1"/>
    <xf numFmtId="49" fontId="3" fillId="12" borderId="0" xfId="0" applyNumberFormat="1" applyFont="1" applyFill="1" applyBorder="1" applyProtection="1"/>
    <xf numFmtId="49" fontId="3" fillId="12" borderId="0" xfId="4" applyNumberFormat="1" applyFont="1" applyFill="1" applyBorder="1" applyProtection="1"/>
    <xf numFmtId="49" fontId="2" fillId="12" borderId="0" xfId="0" applyNumberFormat="1" applyFont="1" applyFill="1" applyBorder="1" applyAlignment="1" applyProtection="1">
      <alignment horizontal="left"/>
    </xf>
    <xf numFmtId="49" fontId="3" fillId="12" borderId="0" xfId="1" applyNumberFormat="1" applyFill="1" applyBorder="1" applyProtection="1"/>
    <xf numFmtId="0" fontId="3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16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16" xfId="0" applyFont="1" applyBorder="1"/>
    <xf numFmtId="0" fontId="0" fillId="0" borderId="17" xfId="0" applyBorder="1"/>
    <xf numFmtId="0" fontId="2" fillId="0" borderId="19" xfId="0" applyFont="1" applyBorder="1" applyAlignment="1">
      <alignment horizontal="center"/>
    </xf>
    <xf numFmtId="0" fontId="14" fillId="0" borderId="0" xfId="0" applyFont="1"/>
    <xf numFmtId="0" fontId="9" fillId="4" borderId="8" xfId="0" applyFont="1" applyFill="1" applyBorder="1" applyAlignment="1" applyProtection="1">
      <alignment horizontal="right"/>
    </xf>
    <xf numFmtId="0" fontId="10" fillId="7" borderId="41" xfId="0" applyFont="1" applyFill="1" applyBorder="1" applyAlignment="1" applyProtection="1">
      <alignment horizontal="left"/>
    </xf>
    <xf numFmtId="0" fontId="10" fillId="7" borderId="24" xfId="0" applyFont="1" applyFill="1" applyBorder="1" applyAlignment="1" applyProtection="1">
      <alignment horizontal="left"/>
    </xf>
    <xf numFmtId="0" fontId="5" fillId="7" borderId="4" xfId="0" applyFont="1" applyFill="1" applyBorder="1" applyAlignment="1" applyProtection="1">
      <alignment horizontal="center"/>
    </xf>
    <xf numFmtId="0" fontId="5" fillId="7" borderId="5" xfId="0" applyFont="1" applyFill="1" applyBorder="1" applyAlignment="1" applyProtection="1">
      <alignment horizontal="center"/>
    </xf>
    <xf numFmtId="0" fontId="5" fillId="7" borderId="6" xfId="0" applyFont="1" applyFill="1" applyBorder="1" applyAlignment="1" applyProtection="1">
      <alignment horizontal="center"/>
    </xf>
    <xf numFmtId="0" fontId="2" fillId="7" borderId="9" xfId="0" applyFont="1" applyFill="1" applyBorder="1" applyAlignment="1" applyProtection="1">
      <alignment horizontal="center"/>
    </xf>
    <xf numFmtId="0" fontId="2" fillId="7" borderId="10" xfId="0" applyFont="1" applyFill="1" applyBorder="1" applyAlignment="1" applyProtection="1">
      <alignment horizontal="center"/>
    </xf>
    <xf numFmtId="0" fontId="2" fillId="7" borderId="1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distributed" vertical="distributed" textRotation="90"/>
    </xf>
    <xf numFmtId="0" fontId="3" fillId="4" borderId="31" xfId="0" applyFont="1" applyFill="1" applyBorder="1" applyAlignment="1" applyProtection="1">
      <alignment horizontal="distributed" vertical="distributed" textRotation="90"/>
    </xf>
    <xf numFmtId="0" fontId="3" fillId="4" borderId="3" xfId="0" applyFont="1" applyFill="1" applyBorder="1" applyAlignment="1" applyProtection="1">
      <alignment horizontal="distributed" vertical="distributed" textRotation="90"/>
    </xf>
    <xf numFmtId="164" fontId="3" fillId="4" borderId="1" xfId="0" applyNumberFormat="1" applyFont="1" applyFill="1" applyBorder="1" applyAlignment="1" applyProtection="1">
      <alignment horizontal="distributed" vertical="distributed" textRotation="90"/>
    </xf>
    <xf numFmtId="164" fontId="3" fillId="4" borderId="31" xfId="0" applyNumberFormat="1" applyFont="1" applyFill="1" applyBorder="1" applyAlignment="1" applyProtection="1">
      <alignment horizontal="distributed" vertical="distributed" textRotation="90"/>
    </xf>
    <xf numFmtId="164" fontId="3" fillId="4" borderId="3" xfId="0" applyNumberFormat="1" applyFont="1" applyFill="1" applyBorder="1" applyAlignment="1" applyProtection="1">
      <alignment horizontal="distributed" vertical="distributed" textRotation="90"/>
    </xf>
    <xf numFmtId="0" fontId="3" fillId="0" borderId="0" xfId="0" applyFont="1" applyBorder="1" applyAlignment="1">
      <alignment horizontal="center"/>
    </xf>
    <xf numFmtId="0" fontId="2" fillId="0" borderId="32" xfId="0" applyFont="1" applyBorder="1" applyAlignment="1">
      <alignment horizontal="right" wrapText="1"/>
    </xf>
    <xf numFmtId="0" fontId="2" fillId="0" borderId="33" xfId="0" applyFont="1" applyBorder="1" applyAlignment="1">
      <alignment horizontal="right" wrapText="1"/>
    </xf>
    <xf numFmtId="0" fontId="2" fillId="0" borderId="0" xfId="0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6" xfId="0" applyFont="1" applyBorder="1" applyAlignment="1">
      <alignment horizontal="right"/>
    </xf>
    <xf numFmtId="0" fontId="2" fillId="0" borderId="37" xfId="0" applyFont="1" applyBorder="1" applyAlignment="1">
      <alignment horizontal="right"/>
    </xf>
    <xf numFmtId="0" fontId="2" fillId="0" borderId="38" xfId="0" applyFont="1" applyBorder="1" applyAlignment="1">
      <alignment horizontal="center" textRotation="90"/>
    </xf>
    <xf numFmtId="0" fontId="2" fillId="0" borderId="39" xfId="0" applyFont="1" applyBorder="1" applyAlignment="1">
      <alignment horizontal="center" textRotation="90"/>
    </xf>
    <xf numFmtId="0" fontId="2" fillId="0" borderId="40" xfId="0" applyFont="1" applyBorder="1" applyAlignment="1">
      <alignment horizontal="center" textRotation="90"/>
    </xf>
    <xf numFmtId="0" fontId="3" fillId="4" borderId="0" xfId="0" quotePrefix="1" applyFont="1" applyFill="1" applyBorder="1" applyProtection="1"/>
  </cellXfs>
  <cellStyles count="5">
    <cellStyle name="Normal" xfId="0" builtinId="0"/>
    <cellStyle name="Normal 2" xfId="2"/>
    <cellStyle name="Normal 2 2" xfId="4"/>
    <cellStyle name="Normal 3" xfId="1"/>
    <cellStyle name="Prosent 2" xfId="3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/>
              <a:t>Graf som viser fartsutvikling som funksjon av avstand</a:t>
            </a:r>
            <a:endParaRPr lang="en-US" sz="1200" baseline="0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23261154855659"/>
          <c:y val="8.4923096410823865E-2"/>
          <c:w val="0.84847140586299952"/>
          <c:h val="0.78855356431094503"/>
        </c:manualLayout>
      </c:layout>
      <c:scatterChart>
        <c:scatterStyle val="smoothMarker"/>
        <c:varyColors val="0"/>
        <c:ser>
          <c:idx val="1"/>
          <c:order val="0"/>
          <c:tx>
            <c:v>Fart</c:v>
          </c:tx>
          <c:spPr>
            <a:ln w="38100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BEREGNINGER!$G$48:$G$648</c:f>
              <c:numCache>
                <c:formatCode>0.0</c:formatCode>
                <c:ptCount val="601"/>
                <c:pt idx="0">
                  <c:v>0</c:v>
                </c:pt>
                <c:pt idx="1">
                  <c:v>0.88969846913580242</c:v>
                </c:pt>
                <c:pt idx="2">
                  <c:v>1.781015114130621</c:v>
                </c:pt>
                <c:pt idx="3">
                  <c:v>2.6739479679723104</c:v>
                </c:pt>
                <c:pt idx="4">
                  <c:v>3.5684950681467962</c:v>
                </c:pt>
                <c:pt idx="5">
                  <c:v>4.4646544566044941</c:v>
                </c:pt>
                <c:pt idx="6">
                  <c:v>5.3624241797271015</c:v>
                </c:pt>
                <c:pt idx="7">
                  <c:v>6.2618022882947511</c:v>
                </c:pt>
                <c:pt idx="8">
                  <c:v>7.1627868374535222</c:v>
                </c:pt>
                <c:pt idx="9">
                  <c:v>8.0653758866833094</c:v>
                </c:pt>
                <c:pt idx="10">
                  <c:v>8.9695674997660415</c:v>
                </c:pt>
                <c:pt idx="11">
                  <c:v>9.8753597447542418</c:v>
                </c:pt>
                <c:pt idx="12">
                  <c:v>10.782750693939935</c:v>
                </c:pt>
                <c:pt idx="13">
                  <c:v>11.691738423823885</c:v>
                </c:pt>
                <c:pt idx="14">
                  <c:v>12.602321015085174</c:v>
                </c:pt>
                <c:pt idx="15">
                  <c:v>13.514496552551091</c:v>
                </c:pt>
                <c:pt idx="16">
                  <c:v>14.428263125167366</c:v>
                </c:pt>
                <c:pt idx="17">
                  <c:v>15.343618825968717</c:v>
                </c:pt>
                <c:pt idx="18">
                  <c:v>16.2605617520497</c:v>
                </c:pt>
                <c:pt idx="19">
                  <c:v>17.17909000453589</c:v>
                </c:pt>
                <c:pt idx="20">
                  <c:v>18.099201688555354</c:v>
                </c:pt>
                <c:pt idx="21">
                  <c:v>19.02089491321043</c:v>
                </c:pt>
                <c:pt idx="22">
                  <c:v>19.944167791549823</c:v>
                </c:pt>
                <c:pt idx="23">
                  <c:v>20.869018440540973</c:v>
                </c:pt>
                <c:pt idx="24">
                  <c:v>21.795444981042728</c:v>
                </c:pt>
                <c:pt idx="25">
                  <c:v>22.7234455377783</c:v>
                </c:pt>
                <c:pt idx="26">
                  <c:v>23.653018239308526</c:v>
                </c:pt>
                <c:pt idx="27">
                  <c:v>24.584161218005374</c:v>
                </c:pt>
                <c:pt idx="28">
                  <c:v>25.516872610025757</c:v>
                </c:pt>
                <c:pt idx="29">
                  <c:v>26.451150555285619</c:v>
                </c:pt>
                <c:pt idx="30">
                  <c:v>27.386993197434272</c:v>
                </c:pt>
                <c:pt idx="31">
                  <c:v>28.32439868382902</c:v>
                </c:pt>
                <c:pt idx="32">
                  <c:v>29.263365165510049</c:v>
                </c:pt>
                <c:pt idx="33">
                  <c:v>30.203890797175561</c:v>
                </c:pt>
                <c:pt idx="34">
                  <c:v>31.145973737157178</c:v>
                </c:pt>
                <c:pt idx="35">
                  <c:v>32.089612147395606</c:v>
                </c:pt>
                <c:pt idx="36">
                  <c:v>33.034804193416541</c:v>
                </c:pt>
                <c:pt idx="37">
                  <c:v>33.981548044306827</c:v>
                </c:pt>
                <c:pt idx="38">
                  <c:v>34.929841872690851</c:v>
                </c:pt>
                <c:pt idx="39">
                  <c:v>35.879683854707196</c:v>
                </c:pt>
                <c:pt idx="40">
                  <c:v>36.831072169985546</c:v>
                </c:pt>
                <c:pt idx="41">
                  <c:v>37.784005001623775</c:v>
                </c:pt>
                <c:pt idx="42">
                  <c:v>38.738480536165333</c:v>
                </c:pt>
                <c:pt idx="43">
                  <c:v>39.694496963576825</c:v>
                </c:pt>
                <c:pt idx="44">
                  <c:v>40.652052477225816</c:v>
                </c:pt>
                <c:pt idx="45">
                  <c:v>41.611145273858895</c:v>
                </c:pt>
                <c:pt idx="46">
                  <c:v>42.571773553579931</c:v>
                </c:pt>
                <c:pt idx="47">
                  <c:v>43.53393551982856</c:v>
                </c:pt>
                <c:pt idx="48">
                  <c:v>44.497629379358891</c:v>
                </c:pt>
                <c:pt idx="49">
                  <c:v>45.46285334221843</c:v>
                </c:pt>
                <c:pt idx="50">
                  <c:v>46.429605621727205</c:v>
                </c:pt>
                <c:pt idx="51">
                  <c:v>47.397884434457126</c:v>
                </c:pt>
                <c:pt idx="52">
                  <c:v>48.367688000211508</c:v>
                </c:pt>
                <c:pt idx="53">
                  <c:v>49.339014542004854</c:v>
                </c:pt>
                <c:pt idx="54">
                  <c:v>50.311862286042796</c:v>
                </c:pt>
                <c:pt idx="55">
                  <c:v>51.286229461702263</c:v>
                </c:pt>
                <c:pt idx="56">
                  <c:v>52.262114301511836</c:v>
                </c:pt>
                <c:pt idx="57">
                  <c:v>53.239515041132314</c:v>
                </c:pt>
                <c:pt idx="58">
                  <c:v>54.218429919337446</c:v>
                </c:pt>
                <c:pt idx="59">
                  <c:v>55.198857177994867</c:v>
                </c:pt>
                <c:pt idx="60">
                  <c:v>56.180795062047252</c:v>
                </c:pt>
                <c:pt idx="61">
                  <c:v>57.164241819493597</c:v>
                </c:pt>
                <c:pt idx="62">
                  <c:v>58.149195701370751</c:v>
                </c:pt>
                <c:pt idx="63">
                  <c:v>59.135654961735071</c:v>
                </c:pt>
                <c:pt idx="64">
                  <c:v>60.123617857644312</c:v>
                </c:pt>
                <c:pt idx="65">
                  <c:v>61.113082649139649</c:v>
                </c:pt>
                <c:pt idx="66">
                  <c:v>62.104047599227904</c:v>
                </c:pt>
                <c:pt idx="67">
                  <c:v>63.096510973863928</c:v>
                </c:pt>
                <c:pt idx="68">
                  <c:v>64.090471041933199</c:v>
                </c:pt>
                <c:pt idx="69">
                  <c:v>65.085926075234511</c:v>
                </c:pt>
                <c:pt idx="70">
                  <c:v>66.082874348462923</c:v>
                </c:pt>
                <c:pt idx="71">
                  <c:v>67.081314139192813</c:v>
                </c:pt>
                <c:pt idx="72">
                  <c:v>68.081243727861093</c:v>
                </c:pt>
                <c:pt idx="73">
                  <c:v>69.082660880422736</c:v>
                </c:pt>
                <c:pt idx="74">
                  <c:v>70.085562228092243</c:v>
                </c:pt>
                <c:pt idx="75">
                  <c:v>71.089943792374669</c:v>
                </c:pt>
                <c:pt idx="76">
                  <c:v>72.095801612944527</c:v>
                </c:pt>
                <c:pt idx="77">
                  <c:v>73.103131747497756</c:v>
                </c:pt>
                <c:pt idx="78">
                  <c:v>74.111930271605473</c:v>
                </c:pt>
                <c:pt idx="79">
                  <c:v>75.122193278569455</c:v>
                </c:pt>
                <c:pt idx="80">
                  <c:v>76.133916879279397</c:v>
                </c:pt>
                <c:pt idx="81">
                  <c:v>77.147097202071777</c:v>
                </c:pt>
                <c:pt idx="82">
                  <c:v>78.161730392590485</c:v>
                </c:pt>
                <c:pt idx="83">
                  <c:v>79.177812613648996</c:v>
                </c:pt>
                <c:pt idx="84">
                  <c:v>80.195340045094269</c:v>
                </c:pt>
                <c:pt idx="85">
                  <c:v>81.214308883672174</c:v>
                </c:pt>
                <c:pt idx="86">
                  <c:v>82.234715342894489</c:v>
                </c:pt>
                <c:pt idx="87">
                  <c:v>83.25655565290748</c:v>
                </c:pt>
                <c:pt idx="88">
                  <c:v>84.279826060361955</c:v>
                </c:pt>
                <c:pt idx="89">
                  <c:v>85.304522828284888</c:v>
                </c:pt>
                <c:pt idx="90">
                  <c:v>86.330642235952439</c:v>
                </c:pt>
                <c:pt idx="91">
                  <c:v>87.35818057876449</c:v>
                </c:pt>
                <c:pt idx="92">
                  <c:v>88.387134168120596</c:v>
                </c:pt>
                <c:pt idx="93">
                  <c:v>89.417499331297378</c:v>
                </c:pt>
                <c:pt idx="94">
                  <c:v>90.449272411327215</c:v>
                </c:pt>
                <c:pt idx="95">
                  <c:v>91.48244976687846</c:v>
                </c:pt>
                <c:pt idx="96">
                  <c:v>92.517027772136842</c:v>
                </c:pt>
                <c:pt idx="97">
                  <c:v>93.553002816688348</c:v>
                </c:pt>
                <c:pt idx="98">
                  <c:v>94.590371305403309</c:v>
                </c:pt>
                <c:pt idx="99">
                  <c:v>95.629129658321844</c:v>
                </c:pt>
                <c:pt idx="100">
                  <c:v>96.669274310540544</c:v>
                </c:pt>
                <c:pt idx="101">
                  <c:v>97.710801712100448</c:v>
                </c:pt>
                <c:pt idx="102">
                  <c:v>98.75370832787624</c:v>
                </c:pt>
                <c:pt idx="103">
                  <c:v>99.797990637466626</c:v>
                </c:pt>
                <c:pt idx="104">
                  <c:v>100.84364513508598</c:v>
                </c:pt>
                <c:pt idx="105">
                  <c:v>101.89066832945717</c:v>
                </c:pt>
                <c:pt idx="106">
                  <c:v>102.93905674370552</c:v>
                </c:pt>
                <c:pt idx="107">
                  <c:v>103.98880691525392</c:v>
                </c:pt>
                <c:pt idx="108">
                  <c:v>105.03991539571911</c:v>
                </c:pt>
                <c:pt idx="109">
                  <c:v>106.09237875080906</c:v>
                </c:pt>
                <c:pt idx="110">
                  <c:v>107.1461935602215</c:v>
                </c:pt>
                <c:pt idx="111">
                  <c:v>108.20135641754347</c:v>
                </c:pt>
                <c:pt idx="112">
                  <c:v>109.25786393015196</c:v>
                </c:pt>
                <c:pt idx="113">
                  <c:v>110.31571271911568</c:v>
                </c:pt>
                <c:pt idx="114">
                  <c:v>111.3748994190978</c:v>
                </c:pt>
                <c:pt idx="115">
                  <c:v>112.43542067825973</c:v>
                </c:pt>
                <c:pt idx="116">
                  <c:v>113.49727315816597</c:v>
                </c:pt>
                <c:pt idx="117">
                  <c:v>114.56045353368987</c:v>
                </c:pt>
                <c:pt idx="118">
                  <c:v>115.6249584929205</c:v>
                </c:pt>
                <c:pt idx="119">
                  <c:v>116.69078473707039</c:v>
                </c:pt>
                <c:pt idx="120">
                  <c:v>117.75792898038426</c:v>
                </c:pt>
                <c:pt idx="121">
                  <c:v>118.82638795004878</c:v>
                </c:pt>
                <c:pt idx="122">
                  <c:v>119.89615838610311</c:v>
                </c:pt>
                <c:pt idx="123">
                  <c:v>120.9672370413505</c:v>
                </c:pt>
                <c:pt idx="124">
                  <c:v>122.03962068127076</c:v>
                </c:pt>
                <c:pt idx="125">
                  <c:v>123.11330608393362</c:v>
                </c:pt>
                <c:pt idx="126">
                  <c:v>124.18829003991296</c:v>
                </c:pt>
                <c:pt idx="127">
                  <c:v>125.26456935220193</c:v>
                </c:pt>
                <c:pt idx="128">
                  <c:v>126.34214083612902</c:v>
                </c:pt>
                <c:pt idx="129">
                  <c:v>127.42100131927479</c:v>
                </c:pt>
                <c:pt idx="130">
                  <c:v>128.50114764138965</c:v>
                </c:pt>
                <c:pt idx="131">
                  <c:v>129.58257665431231</c:v>
                </c:pt>
                <c:pt idx="132">
                  <c:v>130.66528522188912</c:v>
                </c:pt>
                <c:pt idx="133">
                  <c:v>131.7492702198943</c:v>
                </c:pt>
                <c:pt idx="134">
                  <c:v>132.83452853595077</c:v>
                </c:pt>
                <c:pt idx="135">
                  <c:v>133.9210570694519</c:v>
                </c:pt>
                <c:pt idx="136">
                  <c:v>135.0088527314841</c:v>
                </c:pt>
                <c:pt idx="137">
                  <c:v>136.09791244474999</c:v>
                </c:pt>
                <c:pt idx="138">
                  <c:v>137.18823314349254</c:v>
                </c:pt>
                <c:pt idx="139">
                  <c:v>138.27981177341971</c:v>
                </c:pt>
                <c:pt idx="140">
                  <c:v>139.37264529163008</c:v>
                </c:pt>
                <c:pt idx="141">
                  <c:v>140.46673066653906</c:v>
                </c:pt>
                <c:pt idx="142">
                  <c:v>141.56206487780588</c:v>
                </c:pt>
                <c:pt idx="143">
                  <c:v>142.65864491626124</c:v>
                </c:pt>
                <c:pt idx="144">
                  <c:v>143.75646778383569</c:v>
                </c:pt>
                <c:pt idx="145">
                  <c:v>144.85553049348874</c:v>
                </c:pt>
                <c:pt idx="146">
                  <c:v>145.95583006913853</c:v>
                </c:pt>
                <c:pt idx="147">
                  <c:v>147.05736354559238</c:v>
                </c:pt>
                <c:pt idx="148">
                  <c:v>148.16012796847775</c:v>
                </c:pt>
                <c:pt idx="149">
                  <c:v>149.26412039417417</c:v>
                </c:pt>
                <c:pt idx="150">
                  <c:v>150.36933788974545</c:v>
                </c:pt>
                <c:pt idx="151">
                  <c:v>151.47577753287288</c:v>
                </c:pt>
                <c:pt idx="152">
                  <c:v>152.58343641178888</c:v>
                </c:pt>
                <c:pt idx="153">
                  <c:v>153.69231162521123</c:v>
                </c:pt>
                <c:pt idx="154">
                  <c:v>154.80240028227811</c:v>
                </c:pt>
                <c:pt idx="155">
                  <c:v>155.91369950248358</c:v>
                </c:pt>
                <c:pt idx="156">
                  <c:v>157.0262064156137</c:v>
                </c:pt>
                <c:pt idx="157">
                  <c:v>158.13991816168337</c:v>
                </c:pt>
                <c:pt idx="158">
                  <c:v>159.2548318908735</c:v>
                </c:pt>
                <c:pt idx="159">
                  <c:v>160.37094476346911</c:v>
                </c:pt>
                <c:pt idx="160">
                  <c:v>161.48825394979767</c:v>
                </c:pt>
                <c:pt idx="161">
                  <c:v>162.60675663016818</c:v>
                </c:pt>
                <c:pt idx="162">
                  <c:v>163.72644999481085</c:v>
                </c:pt>
                <c:pt idx="163">
                  <c:v>164.84733124381719</c:v>
                </c:pt>
                <c:pt idx="164">
                  <c:v>165.96939758708081</c:v>
                </c:pt>
                <c:pt idx="165">
                  <c:v>167.09264624423858</c:v>
                </c:pt>
                <c:pt idx="166">
                  <c:v>168.21707444461251</c:v>
                </c:pt>
                <c:pt idx="167">
                  <c:v>169.34267942715198</c:v>
                </c:pt>
                <c:pt idx="168">
                  <c:v>170.46945844037668</c:v>
                </c:pt>
                <c:pt idx="169">
                  <c:v>171.59740874231991</c:v>
                </c:pt>
                <c:pt idx="170">
                  <c:v>172.72652760047245</c:v>
                </c:pt>
                <c:pt idx="171">
                  <c:v>173.85681229172695</c:v>
                </c:pt>
                <c:pt idx="172">
                  <c:v>174.98826010232281</c:v>
                </c:pt>
                <c:pt idx="173">
                  <c:v>176.12086832779147</c:v>
                </c:pt>
                <c:pt idx="174">
                  <c:v>177.25463427290239</c:v>
                </c:pt>
                <c:pt idx="175">
                  <c:v>178.38955525160924</c:v>
                </c:pt>
                <c:pt idx="176">
                  <c:v>179.52562858699676</c:v>
                </c:pt>
                <c:pt idx="177">
                  <c:v>180.66285161122804</c:v>
                </c:pt>
                <c:pt idx="178">
                  <c:v>181.80122166549228</c:v>
                </c:pt>
                <c:pt idx="179">
                  <c:v>182.94073609995294</c:v>
                </c:pt>
                <c:pt idx="180">
                  <c:v>184.08139227369642</c:v>
                </c:pt>
                <c:pt idx="181">
                  <c:v>185.22318755468112</c:v>
                </c:pt>
                <c:pt idx="182">
                  <c:v>186.36611931968702</c:v>
                </c:pt>
                <c:pt idx="183">
                  <c:v>187.51018495426561</c:v>
                </c:pt>
                <c:pt idx="184">
                  <c:v>188.65538185269037</c:v>
                </c:pt>
                <c:pt idx="185">
                  <c:v>189.80170741790755</c:v>
                </c:pt>
                <c:pt idx="186">
                  <c:v>190.94915906148748</c:v>
                </c:pt>
                <c:pt idx="187">
                  <c:v>192.09773420357621</c:v>
                </c:pt>
                <c:pt idx="188">
                  <c:v>193.24743027284762</c:v>
                </c:pt>
                <c:pt idx="189">
                  <c:v>194.39824470645593</c:v>
                </c:pt>
                <c:pt idx="190">
                  <c:v>195.55017494998859</c:v>
                </c:pt>
                <c:pt idx="191">
                  <c:v>196.70321845741961</c:v>
                </c:pt>
                <c:pt idx="192">
                  <c:v>197.85737269106326</c:v>
                </c:pt>
                <c:pt idx="193">
                  <c:v>199.01263512152815</c:v>
                </c:pt>
                <c:pt idx="194">
                  <c:v>200.16900322767177</c:v>
                </c:pt>
                <c:pt idx="195">
                  <c:v>201.32647449655522</c:v>
                </c:pt>
                <c:pt idx="196">
                  <c:v>202.48504642339861</c:v>
                </c:pt>
                <c:pt idx="197">
                  <c:v>203.64471651153661</c:v>
                </c:pt>
                <c:pt idx="198">
                  <c:v>204.80548227237441</c:v>
                </c:pt>
                <c:pt idx="199">
                  <c:v>205.96734122534409</c:v>
                </c:pt>
                <c:pt idx="200">
                  <c:v>207.13029089786133</c:v>
                </c:pt>
                <c:pt idx="201">
                  <c:v>208.29432882528255</c:v>
                </c:pt>
                <c:pt idx="202">
                  <c:v>209.45945255086224</c:v>
                </c:pt>
                <c:pt idx="203">
                  <c:v>210.62565962571077</c:v>
                </c:pt>
                <c:pt idx="204">
                  <c:v>211.79294760875257</c:v>
                </c:pt>
                <c:pt idx="205">
                  <c:v>212.96131406668451</c:v>
                </c:pt>
                <c:pt idx="206">
                  <c:v>214.13075657393475</c:v>
                </c:pt>
                <c:pt idx="207">
                  <c:v>215.30127271262185</c:v>
                </c:pt>
                <c:pt idx="208">
                  <c:v>216.47286007251432</c:v>
                </c:pt>
                <c:pt idx="209">
                  <c:v>217.64551625099034</c:v>
                </c:pt>
                <c:pt idx="210">
                  <c:v>218.81923885299787</c:v>
                </c:pt>
                <c:pt idx="211">
                  <c:v>219.99402549101521</c:v>
                </c:pt>
                <c:pt idx="212">
                  <c:v>221.16987378501165</c:v>
                </c:pt>
                <c:pt idx="213">
                  <c:v>222.34678136240856</c:v>
                </c:pt>
                <c:pt idx="214">
                  <c:v>223.52474585804089</c:v>
                </c:pt>
                <c:pt idx="215">
                  <c:v>224.70376491411872</c:v>
                </c:pt>
                <c:pt idx="216">
                  <c:v>225.88383618018935</c:v>
                </c:pt>
                <c:pt idx="217">
                  <c:v>227.06495731309957</c:v>
                </c:pt>
                <c:pt idx="218">
                  <c:v>228.2471259769583</c:v>
                </c:pt>
                <c:pt idx="219">
                  <c:v>229.43033984309943</c:v>
                </c:pt>
                <c:pt idx="220">
                  <c:v>230.61459659004507</c:v>
                </c:pt>
                <c:pt idx="221">
                  <c:v>231.79989390346896</c:v>
                </c:pt>
                <c:pt idx="222">
                  <c:v>232.9862294761603</c:v>
                </c:pt>
                <c:pt idx="223">
                  <c:v>234.17360100798777</c:v>
                </c:pt>
                <c:pt idx="224">
                  <c:v>235.36200620586382</c:v>
                </c:pt>
                <c:pt idx="225">
                  <c:v>236.55144278370932</c:v>
                </c:pt>
                <c:pt idx="226">
                  <c:v>237.74190846241842</c:v>
                </c:pt>
                <c:pt idx="227">
                  <c:v>238.93340096982374</c:v>
                </c:pt>
                <c:pt idx="228">
                  <c:v>240.1259180406617</c:v>
                </c:pt>
                <c:pt idx="229">
                  <c:v>241.31945741653831</c:v>
                </c:pt>
                <c:pt idx="230">
                  <c:v>242.51401684589501</c:v>
                </c:pt>
                <c:pt idx="231">
                  <c:v>243.70959408397499</c:v>
                </c:pt>
                <c:pt idx="232">
                  <c:v>244.90618689278955</c:v>
                </c:pt>
                <c:pt idx="233">
                  <c:v>246.10379304108491</c:v>
                </c:pt>
                <c:pt idx="234">
                  <c:v>247.30241030430912</c:v>
                </c:pt>
                <c:pt idx="235">
                  <c:v>248.50203646457933</c:v>
                </c:pt>
                <c:pt idx="236">
                  <c:v>249.70266931064921</c:v>
                </c:pt>
                <c:pt idx="237">
                  <c:v>250.90430663787672</c:v>
                </c:pt>
                <c:pt idx="238">
                  <c:v>252.10694624819206</c:v>
                </c:pt>
                <c:pt idx="239">
                  <c:v>253.31058595006584</c:v>
                </c:pt>
                <c:pt idx="240">
                  <c:v>254.51522355847754</c:v>
                </c:pt>
                <c:pt idx="241">
                  <c:v>255.72085689488421</c:v>
                </c:pt>
                <c:pt idx="242">
                  <c:v>256.92748378718932</c:v>
                </c:pt>
                <c:pt idx="243">
                  <c:v>258.13510206971193</c:v>
                </c:pt>
                <c:pt idx="244">
                  <c:v>259.34370958315606</c:v>
                </c:pt>
                <c:pt idx="245">
                  <c:v>260.55330417458032</c:v>
                </c:pt>
                <c:pt idx="246">
                  <c:v>261.76388369736759</c:v>
                </c:pt>
                <c:pt idx="247">
                  <c:v>262.97544601119523</c:v>
                </c:pt>
                <c:pt idx="248">
                  <c:v>264.18798898200521</c:v>
                </c:pt>
                <c:pt idx="249">
                  <c:v>265.4015104819747</c:v>
                </c:pt>
                <c:pt idx="250">
                  <c:v>266.61600838948669</c:v>
                </c:pt>
                <c:pt idx="251">
                  <c:v>267.83148058910086</c:v>
                </c:pt>
                <c:pt idx="252">
                  <c:v>269.04792497152476</c:v>
                </c:pt>
                <c:pt idx="253">
                  <c:v>270.26533943358515</c:v>
                </c:pt>
                <c:pt idx="254">
                  <c:v>271.48372187819945</c:v>
                </c:pt>
                <c:pt idx="255">
                  <c:v>272.70307021434758</c:v>
                </c:pt>
                <c:pt idx="256">
                  <c:v>273.92338235704386</c:v>
                </c:pt>
                <c:pt idx="257">
                  <c:v>275.1446562273091</c:v>
                </c:pt>
                <c:pt idx="258">
                  <c:v>276.36688975214298</c:v>
                </c:pt>
                <c:pt idx="259">
                  <c:v>277.59008086449666</c:v>
                </c:pt>
                <c:pt idx="260">
                  <c:v>278.81422750324543</c:v>
                </c:pt>
                <c:pt idx="261">
                  <c:v>280.03932761316167</c:v>
                </c:pt>
                <c:pt idx="262">
                  <c:v>281.26537914488796</c:v>
                </c:pt>
                <c:pt idx="263">
                  <c:v>282.49238005491031</c:v>
                </c:pt>
                <c:pt idx="264">
                  <c:v>283.72032830553189</c:v>
                </c:pt>
                <c:pt idx="265">
                  <c:v>284.94922186484655</c:v>
                </c:pt>
                <c:pt idx="266">
                  <c:v>286.17905870671262</c:v>
                </c:pt>
                <c:pt idx="267">
                  <c:v>287.40983681072709</c:v>
                </c:pt>
                <c:pt idx="268">
                  <c:v>288.64155416219984</c:v>
                </c:pt>
                <c:pt idx="269">
                  <c:v>289.87420875212803</c:v>
                </c:pt>
                <c:pt idx="270">
                  <c:v>291.10779857717068</c:v>
                </c:pt>
                <c:pt idx="271">
                  <c:v>292.34232163962349</c:v>
                </c:pt>
                <c:pt idx="272">
                  <c:v>293.57777594739366</c:v>
                </c:pt>
                <c:pt idx="273">
                  <c:v>294.81415951397508</c:v>
                </c:pt>
                <c:pt idx="274">
                  <c:v>296.05147035842373</c:v>
                </c:pt>
                <c:pt idx="275">
                  <c:v>297.28970650533296</c:v>
                </c:pt>
                <c:pt idx="276">
                  <c:v>298.52886598480922</c:v>
                </c:pt>
                <c:pt idx="277">
                  <c:v>299.7689468324478</c:v>
                </c:pt>
                <c:pt idx="278">
                  <c:v>301.00994708930887</c:v>
                </c:pt>
                <c:pt idx="279">
                  <c:v>302.25186480189348</c:v>
                </c:pt>
                <c:pt idx="280">
                  <c:v>303.49469802211991</c:v>
                </c:pt>
                <c:pt idx="281">
                  <c:v>304.73844480730008</c:v>
                </c:pt>
                <c:pt idx="282">
                  <c:v>305.98310322011628</c:v>
                </c:pt>
                <c:pt idx="283">
                  <c:v>307.22867132859778</c:v>
                </c:pt>
                <c:pt idx="284">
                  <c:v>308.4751472060978</c:v>
                </c:pt>
                <c:pt idx="285">
                  <c:v>309.72252893127063</c:v>
                </c:pt>
                <c:pt idx="286">
                  <c:v>310.97081458804871</c:v>
                </c:pt>
                <c:pt idx="287">
                  <c:v>312.22000226562022</c:v>
                </c:pt>
                <c:pt idx="288">
                  <c:v>313.47009005840647</c:v>
                </c:pt>
                <c:pt idx="289">
                  <c:v>314.72107606603953</c:v>
                </c:pt>
                <c:pt idx="290">
                  <c:v>315.97295839334021</c:v>
                </c:pt>
                <c:pt idx="291">
                  <c:v>317.22573515029598</c:v>
                </c:pt>
                <c:pt idx="292">
                  <c:v>318.47940445203898</c:v>
                </c:pt>
                <c:pt idx="293">
                  <c:v>319.73396441882448</c:v>
                </c:pt>
                <c:pt idx="294">
                  <c:v>320.98941317600907</c:v>
                </c:pt>
                <c:pt idx="295">
                  <c:v>322.24574885402933</c:v>
                </c:pt>
                <c:pt idx="296">
                  <c:v>323.50296958838055</c:v>
                </c:pt>
                <c:pt idx="297">
                  <c:v>324.76107351959541</c:v>
                </c:pt>
                <c:pt idx="298">
                  <c:v>326.0200587932232</c:v>
                </c:pt>
                <c:pt idx="299">
                  <c:v>327.27992355980859</c:v>
                </c:pt>
                <c:pt idx="300">
                  <c:v>328.5406659748711</c:v>
                </c:pt>
                <c:pt idx="301">
                  <c:v>329.80228419888442</c:v>
                </c:pt>
                <c:pt idx="302">
                  <c:v>331.06477639725591</c:v>
                </c:pt>
                <c:pt idx="303">
                  <c:v>332.3281407403062</c:v>
                </c:pt>
                <c:pt idx="304">
                  <c:v>333.59237540324898</c:v>
                </c:pt>
                <c:pt idx="305">
                  <c:v>334.85747856617098</c:v>
                </c:pt>
                <c:pt idx="306">
                  <c:v>336.12344841401176</c:v>
                </c:pt>
                <c:pt idx="307">
                  <c:v>337.39028313654416</c:v>
                </c:pt>
                <c:pt idx="308">
                  <c:v>338.65798092835439</c:v>
                </c:pt>
                <c:pt idx="309">
                  <c:v>339.92653998882241</c:v>
                </c:pt>
                <c:pt idx="310">
                  <c:v>341.19595852210261</c:v>
                </c:pt>
                <c:pt idx="311">
                  <c:v>342.4662347371044</c:v>
                </c:pt>
                <c:pt idx="312">
                  <c:v>343.73736684747286</c:v>
                </c:pt>
                <c:pt idx="313">
                  <c:v>345.00935307156976</c:v>
                </c:pt>
                <c:pt idx="314">
                  <c:v>346.28219163245461</c:v>
                </c:pt>
                <c:pt idx="315">
                  <c:v>347.55588075786562</c:v>
                </c:pt>
                <c:pt idx="316">
                  <c:v>348.83041868020121</c:v>
                </c:pt>
                <c:pt idx="317">
                  <c:v>350.10580363650109</c:v>
                </c:pt>
                <c:pt idx="318">
                  <c:v>351.38203386842798</c:v>
                </c:pt>
                <c:pt idx="319">
                  <c:v>352.65910762224905</c:v>
                </c:pt>
                <c:pt idx="320">
                  <c:v>353.93702314881773</c:v>
                </c:pt>
                <c:pt idx="321">
                  <c:v>355.21577870355543</c:v>
                </c:pt>
                <c:pt idx="322">
                  <c:v>356.4953725464336</c:v>
                </c:pt>
                <c:pt idx="323">
                  <c:v>357.7758029419557</c:v>
                </c:pt>
                <c:pt idx="324">
                  <c:v>359.05706815913942</c:v>
                </c:pt>
                <c:pt idx="325">
                  <c:v>360.33916647149886</c:v>
                </c:pt>
                <c:pt idx="326">
                  <c:v>361.62209615702699</c:v>
                </c:pt>
                <c:pt idx="327">
                  <c:v>362.90585549817808</c:v>
                </c:pt>
                <c:pt idx="328">
                  <c:v>364.19044278185027</c:v>
                </c:pt>
                <c:pt idx="329">
                  <c:v>365.47585629936839</c:v>
                </c:pt>
                <c:pt idx="330">
                  <c:v>366.76209434646654</c:v>
                </c:pt>
                <c:pt idx="331">
                  <c:v>368.04915522327127</c:v>
                </c:pt>
                <c:pt idx="332">
                  <c:v>369.33703723428442</c:v>
                </c:pt>
                <c:pt idx="333">
                  <c:v>370.6257386883662</c:v>
                </c:pt>
                <c:pt idx="334">
                  <c:v>371.91525789871844</c:v>
                </c:pt>
                <c:pt idx="335">
                  <c:v>373.20559318286797</c:v>
                </c:pt>
                <c:pt idx="336">
                  <c:v>374.49674286265002</c:v>
                </c:pt>
                <c:pt idx="337">
                  <c:v>375.78870526419161</c:v>
                </c:pt>
                <c:pt idx="338">
                  <c:v>377.08147871789521</c:v>
                </c:pt>
                <c:pt idx="339">
                  <c:v>378.3750615584226</c:v>
                </c:pt>
                <c:pt idx="340">
                  <c:v>379.6694521246784</c:v>
                </c:pt>
                <c:pt idx="341">
                  <c:v>380.96464875979427</c:v>
                </c:pt>
                <c:pt idx="342">
                  <c:v>382.26064981111261</c:v>
                </c:pt>
                <c:pt idx="343">
                  <c:v>383.55745363017087</c:v>
                </c:pt>
                <c:pt idx="344">
                  <c:v>384.85505857268555</c:v>
                </c:pt>
                <c:pt idx="345">
                  <c:v>386.15346299853672</c:v>
                </c:pt>
                <c:pt idx="346">
                  <c:v>387.4526652717521</c:v>
                </c:pt>
                <c:pt idx="347">
                  <c:v>388.75266376049166</c:v>
                </c:pt>
                <c:pt idx="348">
                  <c:v>390.05345683703217</c:v>
                </c:pt>
                <c:pt idx="349">
                  <c:v>391.35504287775188</c:v>
                </c:pt>
                <c:pt idx="350">
                  <c:v>392.65742026311511</c:v>
                </c:pt>
                <c:pt idx="351">
                  <c:v>393.96058737765719</c:v>
                </c:pt>
                <c:pt idx="352">
                  <c:v>395.26454260996928</c:v>
                </c:pt>
                <c:pt idx="353">
                  <c:v>396.56928435268338</c:v>
                </c:pt>
                <c:pt idx="354">
                  <c:v>397.87481100245748</c:v>
                </c:pt>
                <c:pt idx="355">
                  <c:v>399.18112095996054</c:v>
                </c:pt>
                <c:pt idx="356">
                  <c:v>400.48821262985797</c:v>
                </c:pt>
                <c:pt idx="357">
                  <c:v>401.79608442079677</c:v>
                </c:pt>
                <c:pt idx="358">
                  <c:v>403.10473474539106</c:v>
                </c:pt>
                <c:pt idx="359">
                  <c:v>404.41416202020747</c:v>
                </c:pt>
                <c:pt idx="360">
                  <c:v>405.72436466575078</c:v>
                </c:pt>
                <c:pt idx="361">
                  <c:v>407.03534110644961</c:v>
                </c:pt>
                <c:pt idx="362">
                  <c:v>408.34708977064213</c:v>
                </c:pt>
                <c:pt idx="363">
                  <c:v>409.65960909056179</c:v>
                </c:pt>
                <c:pt idx="364">
                  <c:v>410.97289750232341</c:v>
                </c:pt>
                <c:pt idx="365">
                  <c:v>412.28695344590903</c:v>
                </c:pt>
                <c:pt idx="366">
                  <c:v>413.60177536515391</c:v>
                </c:pt>
                <c:pt idx="367">
                  <c:v>414.91736170773288</c:v>
                </c:pt>
                <c:pt idx="368">
                  <c:v>416.23371092514628</c:v>
                </c:pt>
                <c:pt idx="369">
                  <c:v>417.5508214727065</c:v>
                </c:pt>
                <c:pt idx="370">
                  <c:v>418.86869180952425</c:v>
                </c:pt>
                <c:pt idx="371">
                  <c:v>420.18732039849488</c:v>
                </c:pt>
                <c:pt idx="372">
                  <c:v>421.50670570628506</c:v>
                </c:pt>
                <c:pt idx="373">
                  <c:v>422.82684620331941</c:v>
                </c:pt>
                <c:pt idx="374">
                  <c:v>424.1477403637669</c:v>
                </c:pt>
                <c:pt idx="375">
                  <c:v>425.46938666552785</c:v>
                </c:pt>
                <c:pt idx="376">
                  <c:v>426.79178359022063</c:v>
                </c:pt>
                <c:pt idx="377">
                  <c:v>428.11492962316862</c:v>
                </c:pt>
                <c:pt idx="378">
                  <c:v>429.438823253387</c:v>
                </c:pt>
                <c:pt idx="379">
                  <c:v>430.76346297356997</c:v>
                </c:pt>
                <c:pt idx="380">
                  <c:v>432.08884728007774</c:v>
                </c:pt>
                <c:pt idx="381">
                  <c:v>433.41497467292362</c:v>
                </c:pt>
                <c:pt idx="382">
                  <c:v>434.7418436557615</c:v>
                </c:pt>
                <c:pt idx="383">
                  <c:v>436.06945273587286</c:v>
                </c:pt>
                <c:pt idx="384">
                  <c:v>437.39780042415435</c:v>
                </c:pt>
                <c:pt idx="385">
                  <c:v>438.72688523510516</c:v>
                </c:pt>
                <c:pt idx="386">
                  <c:v>440.05670568681455</c:v>
                </c:pt>
                <c:pt idx="387">
                  <c:v>441.38726030094932</c:v>
                </c:pt>
                <c:pt idx="388">
                  <c:v>442.71854760274164</c:v>
                </c:pt>
                <c:pt idx="389">
                  <c:v>444.05056612097661</c:v>
                </c:pt>
                <c:pt idx="390">
                  <c:v>445.38331438798002</c:v>
                </c:pt>
                <c:pt idx="391">
                  <c:v>446.71679093960637</c:v>
                </c:pt>
                <c:pt idx="392">
                  <c:v>448.05099431522649</c:v>
                </c:pt>
                <c:pt idx="393">
                  <c:v>449.38592305771579</c:v>
                </c:pt>
                <c:pt idx="394">
                  <c:v>450.72157571344206</c:v>
                </c:pt>
                <c:pt idx="395">
                  <c:v>452.05795083225371</c:v>
                </c:pt>
                <c:pt idx="396">
                  <c:v>453.39504696746792</c:v>
                </c:pt>
                <c:pt idx="397">
                  <c:v>454.73286267585871</c:v>
                </c:pt>
                <c:pt idx="398">
                  <c:v>456.07139651764533</c:v>
                </c:pt>
                <c:pt idx="399">
                  <c:v>457.41064705648068</c:v>
                </c:pt>
                <c:pt idx="400">
                  <c:v>458.75061285943957</c:v>
                </c:pt>
                <c:pt idx="401">
                  <c:v>460.09129249700726</c:v>
                </c:pt>
                <c:pt idx="402">
                  <c:v>461.43268454306781</c:v>
                </c:pt>
                <c:pt idx="403">
                  <c:v>462.77478757489291</c:v>
                </c:pt>
                <c:pt idx="404">
                  <c:v>464.11760017313048</c:v>
                </c:pt>
                <c:pt idx="405">
                  <c:v>465.46112092179317</c:v>
                </c:pt>
                <c:pt idx="406">
                  <c:v>466.80534840824731</c:v>
                </c:pt>
                <c:pt idx="407">
                  <c:v>468.15028122320166</c:v>
                </c:pt>
                <c:pt idx="408">
                  <c:v>469.49591796069626</c:v>
                </c:pt>
                <c:pt idx="409">
                  <c:v>470.84225721809133</c:v>
                </c:pt>
                <c:pt idx="410">
                  <c:v>472.18929759605641</c:v>
                </c:pt>
                <c:pt idx="411">
                  <c:v>473.53703769855917</c:v>
                </c:pt>
                <c:pt idx="412">
                  <c:v>474.88547613285471</c:v>
                </c:pt>
                <c:pt idx="413">
                  <c:v>476.23461150947452</c:v>
                </c:pt>
                <c:pt idx="414">
                  <c:v>477.58444244221596</c:v>
                </c:pt>
                <c:pt idx="415">
                  <c:v>478.93496754813123</c:v>
                </c:pt>
                <c:pt idx="416">
                  <c:v>480.28618544751686</c:v>
                </c:pt>
                <c:pt idx="417">
                  <c:v>481.63809476390298</c:v>
                </c:pt>
                <c:pt idx="418">
                  <c:v>482.99069412404282</c:v>
                </c:pt>
                <c:pt idx="419">
                  <c:v>484.34398215790219</c:v>
                </c:pt>
                <c:pt idx="420">
                  <c:v>485.69795749864892</c:v>
                </c:pt>
                <c:pt idx="421">
                  <c:v>487.05261878264253</c:v>
                </c:pt>
                <c:pt idx="422">
                  <c:v>488.40796464942383</c:v>
                </c:pt>
                <c:pt idx="423">
                  <c:v>489.76399374170455</c:v>
                </c:pt>
                <c:pt idx="424">
                  <c:v>491.12070470535718</c:v>
                </c:pt>
                <c:pt idx="425">
                  <c:v>492.47809618940471</c:v>
                </c:pt>
                <c:pt idx="426">
                  <c:v>493.83616684601037</c:v>
                </c:pt>
                <c:pt idx="427">
                  <c:v>495.19491533046772</c:v>
                </c:pt>
                <c:pt idx="428">
                  <c:v>496.55434030119039</c:v>
                </c:pt>
                <c:pt idx="429">
                  <c:v>497.91444041970215</c:v>
                </c:pt>
                <c:pt idx="430">
                  <c:v>499.27521435062698</c:v>
                </c:pt>
                <c:pt idx="431">
                  <c:v>500.63666076167908</c:v>
                </c:pt>
                <c:pt idx="432">
                  <c:v>501.99877832365303</c:v>
                </c:pt>
                <c:pt idx="433">
                  <c:v>503.36156571041397</c:v>
                </c:pt>
                <c:pt idx="434">
                  <c:v>504.72502159888791</c:v>
                </c:pt>
                <c:pt idx="435">
                  <c:v>506.08914466905179</c:v>
                </c:pt>
                <c:pt idx="436">
                  <c:v>507.45393360392404</c:v>
                </c:pt>
                <c:pt idx="437">
                  <c:v>508.81938708955488</c:v>
                </c:pt>
                <c:pt idx="438">
                  <c:v>510.1855038150166</c:v>
                </c:pt>
                <c:pt idx="439">
                  <c:v>511.55228247239415</c:v>
                </c:pt>
                <c:pt idx="440">
                  <c:v>512.91972175677574</c:v>
                </c:pt>
                <c:pt idx="441">
                  <c:v>514.28782036624307</c:v>
                </c:pt>
                <c:pt idx="442">
                  <c:v>515.65657700186227</c:v>
                </c:pt>
                <c:pt idx="443">
                  <c:v>517.02599036767447</c:v>
                </c:pt>
                <c:pt idx="444">
                  <c:v>518.39605917068616</c:v>
                </c:pt>
                <c:pt idx="445">
                  <c:v>519.76678212086051</c:v>
                </c:pt>
                <c:pt idx="446">
                  <c:v>521.13815793110768</c:v>
                </c:pt>
                <c:pt idx="447">
                  <c:v>522.51018531727573</c:v>
                </c:pt>
                <c:pt idx="448">
                  <c:v>523.8828629981416</c:v>
                </c:pt>
                <c:pt idx="449">
                  <c:v>525.25618969540187</c:v>
                </c:pt>
                <c:pt idx="450">
                  <c:v>526.63016413366392</c:v>
                </c:pt>
                <c:pt idx="451">
                  <c:v>528.00478504043679</c:v>
                </c:pt>
                <c:pt idx="452">
                  <c:v>529.38005114612201</c:v>
                </c:pt>
                <c:pt idx="453">
                  <c:v>530.75596118400517</c:v>
                </c:pt>
                <c:pt idx="454">
                  <c:v>532.13251389024651</c:v>
                </c:pt>
                <c:pt idx="455">
                  <c:v>533.50970800387245</c:v>
                </c:pt>
                <c:pt idx="456">
                  <c:v>534.88754226676667</c:v>
                </c:pt>
                <c:pt idx="457">
                  <c:v>536.2660154236612</c:v>
                </c:pt>
                <c:pt idx="458">
                  <c:v>537.64512622212806</c:v>
                </c:pt>
                <c:pt idx="459">
                  <c:v>539.02487341257017</c:v>
                </c:pt>
                <c:pt idx="460">
                  <c:v>540.40525574821299</c:v>
                </c:pt>
                <c:pt idx="461">
                  <c:v>541.78627198509582</c:v>
                </c:pt>
                <c:pt idx="462">
                  <c:v>543.1679208820633</c:v>
                </c:pt>
                <c:pt idx="463">
                  <c:v>544.55020120075687</c:v>
                </c:pt>
                <c:pt idx="464">
                  <c:v>545.93311170560617</c:v>
                </c:pt>
                <c:pt idx="465">
                  <c:v>547.31665116382078</c:v>
                </c:pt>
                <c:pt idx="466">
                  <c:v>548.70081834538178</c:v>
                </c:pt>
                <c:pt idx="467">
                  <c:v>550.08561202303326</c:v>
                </c:pt>
                <c:pt idx="468">
                  <c:v>551.47103097227409</c:v>
                </c:pt>
                <c:pt idx="469">
                  <c:v>552.85707397134956</c:v>
                </c:pt>
                <c:pt idx="470">
                  <c:v>554.24373980124335</c:v>
                </c:pt>
                <c:pt idx="471">
                  <c:v>555.63102724566909</c:v>
                </c:pt>
                <c:pt idx="472">
                  <c:v>557.01893509106219</c:v>
                </c:pt>
                <c:pt idx="473">
                  <c:v>558.40746212657177</c:v>
                </c:pt>
                <c:pt idx="474">
                  <c:v>559.7966071440527</c:v>
                </c:pt>
                <c:pt idx="475">
                  <c:v>561.18636893805717</c:v>
                </c:pt>
                <c:pt idx="476">
                  <c:v>562.57674630582699</c:v>
                </c:pt>
                <c:pt idx="477">
                  <c:v>563.96773804728537</c:v>
                </c:pt>
                <c:pt idx="478">
                  <c:v>565.35934296502921</c:v>
                </c:pt>
                <c:pt idx="479">
                  <c:v>566.75155986432094</c:v>
                </c:pt>
                <c:pt idx="480">
                  <c:v>568.14438755308083</c:v>
                </c:pt>
                <c:pt idx="481">
                  <c:v>569.53782484187889</c:v>
                </c:pt>
                <c:pt idx="482">
                  <c:v>570.93187054392729</c:v>
                </c:pt>
                <c:pt idx="483">
                  <c:v>572.32652347507246</c:v>
                </c:pt>
                <c:pt idx="484">
                  <c:v>573.72178245378734</c:v>
                </c:pt>
                <c:pt idx="485">
                  <c:v>575.11764630116375</c:v>
                </c:pt>
                <c:pt idx="486">
                  <c:v>576.51411384090454</c:v>
                </c:pt>
                <c:pt idx="487">
                  <c:v>577.91118389931603</c:v>
                </c:pt>
                <c:pt idx="488">
                  <c:v>579.30885530530065</c:v>
                </c:pt>
                <c:pt idx="489">
                  <c:v>580.70712689034883</c:v>
                </c:pt>
                <c:pt idx="490">
                  <c:v>582.10599748853201</c:v>
                </c:pt>
                <c:pt idx="491">
                  <c:v>583.50546593649472</c:v>
                </c:pt>
                <c:pt idx="492">
                  <c:v>584.90553107344715</c:v>
                </c:pt>
                <c:pt idx="493">
                  <c:v>586.30619174115793</c:v>
                </c:pt>
                <c:pt idx="494">
                  <c:v>587.70744678394658</c:v>
                </c:pt>
                <c:pt idx="495">
                  <c:v>589.10929504867602</c:v>
                </c:pt>
                <c:pt idx="496">
                  <c:v>590.51173538474529</c:v>
                </c:pt>
                <c:pt idx="497">
                  <c:v>591.91476664408242</c:v>
                </c:pt>
                <c:pt idx="498">
                  <c:v>593.31838768113687</c:v>
                </c:pt>
                <c:pt idx="499">
                  <c:v>594.7225973528723</c:v>
                </c:pt>
                <c:pt idx="500">
                  <c:v>596.1273945187595</c:v>
                </c:pt>
                <c:pt idx="501">
                  <c:v>597.53277804076913</c:v>
                </c:pt>
                <c:pt idx="502">
                  <c:v>598.93874678336454</c:v>
                </c:pt>
                <c:pt idx="503">
                  <c:v>600.34529961349449</c:v>
                </c:pt>
                <c:pt idx="504">
                  <c:v>601.75243540058636</c:v>
                </c:pt>
                <c:pt idx="505">
                  <c:v>603.16015301653874</c:v>
                </c:pt>
                <c:pt idx="506">
                  <c:v>604.5684513357146</c:v>
                </c:pt>
                <c:pt idx="507">
                  <c:v>605.97732923493425</c:v>
                </c:pt>
                <c:pt idx="508">
                  <c:v>607.38678559346829</c:v>
                </c:pt>
                <c:pt idx="509">
                  <c:v>608.79681929303058</c:v>
                </c:pt>
                <c:pt idx="510">
                  <c:v>610.20742921777162</c:v>
                </c:pt>
                <c:pt idx="511">
                  <c:v>611.61861425427128</c:v>
                </c:pt>
                <c:pt idx="512">
                  <c:v>613.03037329153221</c:v>
                </c:pt>
                <c:pt idx="513">
                  <c:v>614.44270522097281</c:v>
                </c:pt>
                <c:pt idx="514">
                  <c:v>615.85560893642059</c:v>
                </c:pt>
                <c:pt idx="515">
                  <c:v>617.26908333410506</c:v>
                </c:pt>
                <c:pt idx="516">
                  <c:v>618.68312731265155</c:v>
                </c:pt>
                <c:pt idx="517">
                  <c:v>620.09773977307384</c:v>
                </c:pt>
                <c:pt idx="518">
                  <c:v>621.51291961876791</c:v>
                </c:pt>
                <c:pt idx="519">
                  <c:v>622.92866575550499</c:v>
                </c:pt>
                <c:pt idx="520">
                  <c:v>624.34497709142522</c:v>
                </c:pt>
                <c:pt idx="521">
                  <c:v>625.76185253703079</c:v>
                </c:pt>
                <c:pt idx="522">
                  <c:v>627.17929100517938</c:v>
                </c:pt>
                <c:pt idx="523">
                  <c:v>628.59729141107766</c:v>
                </c:pt>
                <c:pt idx="524">
                  <c:v>630.01585267227472</c:v>
                </c:pt>
                <c:pt idx="525">
                  <c:v>631.43497370865566</c:v>
                </c:pt>
                <c:pt idx="526">
                  <c:v>632.85465344243482</c:v>
                </c:pt>
                <c:pt idx="527">
                  <c:v>634.27489079814973</c:v>
                </c:pt>
                <c:pt idx="528">
                  <c:v>635.69568470265438</c:v>
                </c:pt>
                <c:pt idx="529">
                  <c:v>637.11703408511289</c:v>
                </c:pt>
                <c:pt idx="530">
                  <c:v>638.53893787699315</c:v>
                </c:pt>
                <c:pt idx="531">
                  <c:v>639.96139501206062</c:v>
                </c:pt>
                <c:pt idx="532">
                  <c:v>641.38440442637159</c:v>
                </c:pt>
                <c:pt idx="533">
                  <c:v>642.80796505826743</c:v>
                </c:pt>
                <c:pt idx="534">
                  <c:v>644.23207584836791</c:v>
                </c:pt>
                <c:pt idx="535">
                  <c:v>645.65673573956497</c:v>
                </c:pt>
                <c:pt idx="536">
                  <c:v>647.08194367701674</c:v>
                </c:pt>
                <c:pt idx="537">
                  <c:v>648.50769860814114</c:v>
                </c:pt>
                <c:pt idx="538">
                  <c:v>649.93399948260981</c:v>
                </c:pt>
                <c:pt idx="539">
                  <c:v>651.36084525234185</c:v>
                </c:pt>
                <c:pt idx="540">
                  <c:v>652.78823487149771</c:v>
                </c:pt>
                <c:pt idx="541">
                  <c:v>654.21616729647326</c:v>
                </c:pt>
                <c:pt idx="542">
                  <c:v>655.64464148589354</c:v>
                </c:pt>
                <c:pt idx="543">
                  <c:v>657.07365640060686</c:v>
                </c:pt>
                <c:pt idx="544">
                  <c:v>658.50321100367842</c:v>
                </c:pt>
                <c:pt idx="545">
                  <c:v>659.93330426038472</c:v>
                </c:pt>
                <c:pt idx="546">
                  <c:v>661.36393513820747</c:v>
                </c:pt>
                <c:pt idx="547">
                  <c:v>662.79510260682741</c:v>
                </c:pt>
                <c:pt idx="548">
                  <c:v>664.22680563811855</c:v>
                </c:pt>
                <c:pt idx="549">
                  <c:v>665.65904320614243</c:v>
                </c:pt>
                <c:pt idx="550">
                  <c:v>667.09181428714191</c:v>
                </c:pt>
                <c:pt idx="551">
                  <c:v>668.52511785953538</c:v>
                </c:pt>
                <c:pt idx="552">
                  <c:v>669.95895290391115</c:v>
                </c:pt>
                <c:pt idx="553">
                  <c:v>671.39331840302134</c:v>
                </c:pt>
                <c:pt idx="554">
                  <c:v>672.82821334177629</c:v>
                </c:pt>
                <c:pt idx="555">
                  <c:v>674.26363670723856</c:v>
                </c:pt>
                <c:pt idx="556">
                  <c:v>675.69958748861745</c:v>
                </c:pt>
                <c:pt idx="557">
                  <c:v>677.13606467726311</c:v>
                </c:pt>
                <c:pt idx="558">
                  <c:v>678.57306726666081</c:v>
                </c:pt>
                <c:pt idx="559">
                  <c:v>680.01059425242545</c:v>
                </c:pt>
                <c:pt idx="560">
                  <c:v>681.44864463229555</c:v>
                </c:pt>
                <c:pt idx="561">
                  <c:v>682.887217406128</c:v>
                </c:pt>
                <c:pt idx="562">
                  <c:v>684.32631157589208</c:v>
                </c:pt>
                <c:pt idx="563">
                  <c:v>685.76592614566414</c:v>
                </c:pt>
                <c:pt idx="564">
                  <c:v>687.20606012162193</c:v>
                </c:pt>
                <c:pt idx="565">
                  <c:v>688.6467125120389</c:v>
                </c:pt>
                <c:pt idx="566">
                  <c:v>690.08788232727898</c:v>
                </c:pt>
                <c:pt idx="567">
                  <c:v>691.52956857979063</c:v>
                </c:pt>
                <c:pt idx="568">
                  <c:v>692.97177028410192</c:v>
                </c:pt>
                <c:pt idx="569">
                  <c:v>694.41448645681453</c:v>
                </c:pt>
                <c:pt idx="570">
                  <c:v>695.85771611659845</c:v>
                </c:pt>
                <c:pt idx="571">
                  <c:v>697.30145828418677</c:v>
                </c:pt>
                <c:pt idx="572">
                  <c:v>698.74571198236993</c:v>
                </c:pt>
                <c:pt idx="573">
                  <c:v>700.19047623599067</c:v>
                </c:pt>
                <c:pt idx="574">
                  <c:v>701.63575007193845</c:v>
                </c:pt>
                <c:pt idx="575">
                  <c:v>703.08129204176078</c:v>
                </c:pt>
                <c:pt idx="576">
                  <c:v>704.5268475973163</c:v>
                </c:pt>
                <c:pt idx="577">
                  <c:v>705.97240315287183</c:v>
                </c:pt>
                <c:pt idx="578">
                  <c:v>707.41795870842736</c:v>
                </c:pt>
                <c:pt idx="579">
                  <c:v>708.86351426398289</c:v>
                </c:pt>
                <c:pt idx="580">
                  <c:v>710.30906981953842</c:v>
                </c:pt>
                <c:pt idx="581">
                  <c:v>711.75462537509395</c:v>
                </c:pt>
                <c:pt idx="582">
                  <c:v>713.20018093064948</c:v>
                </c:pt>
                <c:pt idx="583">
                  <c:v>714.64573648620501</c:v>
                </c:pt>
                <c:pt idx="584">
                  <c:v>716.09129204176054</c:v>
                </c:pt>
                <c:pt idx="585">
                  <c:v>717.53684759731607</c:v>
                </c:pt>
                <c:pt idx="586">
                  <c:v>718.9824031528716</c:v>
                </c:pt>
                <c:pt idx="587">
                  <c:v>720.42795870842713</c:v>
                </c:pt>
                <c:pt idx="588">
                  <c:v>721.87351426398266</c:v>
                </c:pt>
                <c:pt idx="589">
                  <c:v>723.31906981953819</c:v>
                </c:pt>
                <c:pt idx="590">
                  <c:v>724.76462537509371</c:v>
                </c:pt>
                <c:pt idx="591">
                  <c:v>726.21018093064924</c:v>
                </c:pt>
                <c:pt idx="592">
                  <c:v>727.65573648620477</c:v>
                </c:pt>
                <c:pt idx="593">
                  <c:v>729.1012920417603</c:v>
                </c:pt>
                <c:pt idx="594">
                  <c:v>730.54684759731583</c:v>
                </c:pt>
                <c:pt idx="595">
                  <c:v>731.99240315287136</c:v>
                </c:pt>
                <c:pt idx="596">
                  <c:v>733.43795870842689</c:v>
                </c:pt>
                <c:pt idx="597">
                  <c:v>734.88351426398242</c:v>
                </c:pt>
                <c:pt idx="598">
                  <c:v>736.32906981953795</c:v>
                </c:pt>
                <c:pt idx="599">
                  <c:v>737.77462537509348</c:v>
                </c:pt>
                <c:pt idx="600">
                  <c:v>739.22018093064901</c:v>
                </c:pt>
              </c:numCache>
            </c:numRef>
          </c:xVal>
          <c:yVal>
            <c:numRef>
              <c:f>BEREGNINGER!$I$48:$I$648</c:f>
              <c:numCache>
                <c:formatCode>0.0</c:formatCode>
                <c:ptCount val="601"/>
                <c:pt idx="0">
                  <c:v>80</c:v>
                </c:pt>
                <c:pt idx="1">
                  <c:v>80.14572444444444</c:v>
                </c:pt>
                <c:pt idx="2">
                  <c:v>80.291271654622903</c:v>
                </c:pt>
                <c:pt idx="3">
                  <c:v>80.436642036881182</c:v>
                </c:pt>
                <c:pt idx="4">
                  <c:v>80.581835994526188</c:v>
                </c:pt>
                <c:pt idx="5">
                  <c:v>80.726853927859423</c:v>
                </c:pt>
                <c:pt idx="6">
                  <c:v>80.871696234209963</c:v>
                </c:pt>
                <c:pt idx="7">
                  <c:v>81.016363307966969</c:v>
                </c:pt>
                <c:pt idx="8">
                  <c:v>81.160855540611877</c:v>
                </c:pt>
                <c:pt idx="9">
                  <c:v>81.305173320750001</c:v>
                </c:pt>
                <c:pt idx="10">
                  <c:v>81.449317034141927</c:v>
                </c:pt>
                <c:pt idx="11">
                  <c:v>81.593287063734365</c:v>
                </c:pt>
                <c:pt idx="12">
                  <c:v>81.737083789690615</c:v>
                </c:pt>
                <c:pt idx="13">
                  <c:v>81.88070758942068</c:v>
                </c:pt>
                <c:pt idx="14">
                  <c:v>82.024158837610997</c:v>
                </c:pt>
                <c:pt idx="15">
                  <c:v>82.167437906253753</c:v>
                </c:pt>
                <c:pt idx="16">
                  <c:v>82.310545164675773</c:v>
                </c:pt>
                <c:pt idx="17">
                  <c:v>82.453480979567232</c:v>
                </c:pt>
                <c:pt idx="18">
                  <c:v>82.596245715009729</c:v>
                </c:pt>
                <c:pt idx="19">
                  <c:v>82.738839732504275</c:v>
                </c:pt>
                <c:pt idx="20">
                  <c:v>82.881263390998726</c:v>
                </c:pt>
                <c:pt idx="21">
                  <c:v>83.023517046914975</c:v>
                </c:pt>
                <c:pt idx="22">
                  <c:v>83.165601054175724</c:v>
                </c:pt>
                <c:pt idx="23">
                  <c:v>83.307515764231042</c:v>
                </c:pt>
                <c:pt idx="24">
                  <c:v>83.44926152608447</c:v>
                </c:pt>
                <c:pt idx="25">
                  <c:v>83.590838686318804</c:v>
                </c:pt>
                <c:pt idx="26">
                  <c:v>83.732247589121698</c:v>
                </c:pt>
                <c:pt idx="27">
                  <c:v>83.873488576310763</c:v>
                </c:pt>
                <c:pt idx="28">
                  <c:v>84.01456198735842</c:v>
                </c:pt>
                <c:pt idx="29">
                  <c:v>84.155468159416557</c:v>
                </c:pt>
                <c:pt idx="30">
                  <c:v>84.296207427340718</c:v>
                </c:pt>
                <c:pt idx="31">
                  <c:v>84.436780123714058</c:v>
                </c:pt>
                <c:pt idx="32">
                  <c:v>84.577186578871064</c:v>
                </c:pt>
                <c:pt idx="33">
                  <c:v>84.717427120920846</c:v>
                </c:pt>
                <c:pt idx="34">
                  <c:v>84.857502075770341</c:v>
                </c:pt>
                <c:pt idx="35">
                  <c:v>84.997411767146986</c:v>
                </c:pt>
                <c:pt idx="36">
                  <c:v>85.137156516621346</c:v>
                </c:pt>
                <c:pt idx="37">
                  <c:v>85.276736643629334</c:v>
                </c:pt>
                <c:pt idx="38">
                  <c:v>85.416152465494221</c:v>
                </c:pt>
                <c:pt idx="39">
                  <c:v>85.555404297448305</c:v>
                </c:pt>
                <c:pt idx="40">
                  <c:v>85.694492452654401</c:v>
                </c:pt>
                <c:pt idx="41">
                  <c:v>85.833417242227057</c:v>
                </c:pt>
                <c:pt idx="42">
                  <c:v>85.972178975253456</c:v>
                </c:pt>
                <c:pt idx="43">
                  <c:v>86.110777958814182</c:v>
                </c:pt>
                <c:pt idx="44">
                  <c:v>86.249214498003568</c:v>
                </c:pt>
                <c:pt idx="45">
                  <c:v>86.387488895949986</c:v>
                </c:pt>
                <c:pt idx="46">
                  <c:v>86.525601453835748</c:v>
                </c:pt>
                <c:pt idx="47">
                  <c:v>86.663552470916898</c:v>
                </c:pt>
                <c:pt idx="48">
                  <c:v>86.801342244542624</c:v>
                </c:pt>
                <c:pt idx="49">
                  <c:v>86.938971070174574</c:v>
                </c:pt>
                <c:pt idx="50">
                  <c:v>87.076439241405865</c:v>
                </c:pt>
                <c:pt idx="51">
                  <c:v>87.213747049979929</c:v>
                </c:pt>
                <c:pt idx="52">
                  <c:v>87.350894785809089</c:v>
                </c:pt>
                <c:pt idx="53">
                  <c:v>87.487882736992859</c:v>
                </c:pt>
                <c:pt idx="54">
                  <c:v>87.624711189836219</c:v>
                </c:pt>
                <c:pt idx="55">
                  <c:v>87.761380428867483</c:v>
                </c:pt>
                <c:pt idx="56">
                  <c:v>87.897890736856056</c:v>
                </c:pt>
                <c:pt idx="57">
                  <c:v>88.034242394829988</c:v>
                </c:pt>
                <c:pt idx="58">
                  <c:v>88.170435682093242</c:v>
                </c:pt>
                <c:pt idx="59">
                  <c:v>88.306470876242912</c:v>
                </c:pt>
                <c:pt idx="60">
                  <c:v>88.442348253186012</c:v>
                </c:pt>
                <c:pt idx="61">
                  <c:v>88.578068087156396</c:v>
                </c:pt>
                <c:pt idx="62">
                  <c:v>88.713630650731147</c:v>
                </c:pt>
                <c:pt idx="63">
                  <c:v>88.849036214847004</c:v>
                </c:pt>
                <c:pt idx="64">
                  <c:v>88.984285048816488</c:v>
                </c:pt>
                <c:pt idx="65">
                  <c:v>89.119377420343923</c:v>
                </c:pt>
                <c:pt idx="66">
                  <c:v>89.254313595541234</c:v>
                </c:pt>
                <c:pt idx="67">
                  <c:v>89.389093838943509</c:v>
                </c:pt>
                <c:pt idx="68">
                  <c:v>89.523718413524534</c:v>
                </c:pt>
                <c:pt idx="69">
                  <c:v>89.658187580711981</c:v>
                </c:pt>
                <c:pt idx="70">
                  <c:v>89.792501600402531</c:v>
                </c:pt>
                <c:pt idx="71">
                  <c:v>89.926660730976792</c:v>
                </c:pt>
                <c:pt idx="72">
                  <c:v>90.060665229314111</c:v>
                </c:pt>
                <c:pt idx="73">
                  <c:v>90.194422231782497</c:v>
                </c:pt>
                <c:pt idx="74">
                  <c:v>90.327820348729389</c:v>
                </c:pt>
                <c:pt idx="75">
                  <c:v>90.460861222107567</c:v>
                </c:pt>
                <c:pt idx="76">
                  <c:v>90.593546480466628</c:v>
                </c:pt>
                <c:pt idx="77">
                  <c:v>90.725877739114082</c:v>
                </c:pt>
                <c:pt idx="78">
                  <c:v>90.857856600274104</c:v>
                </c:pt>
                <c:pt idx="79">
                  <c:v>90.989484653243608</c:v>
                </c:pt>
                <c:pt idx="80">
                  <c:v>91.120763474546095</c:v>
                </c:pt>
                <c:pt idx="81">
                  <c:v>91.251694628083072</c:v>
                </c:pt>
                <c:pt idx="82">
                  <c:v>91.382279665283122</c:v>
                </c:pt>
                <c:pt idx="83">
                  <c:v>91.512520125248798</c:v>
                </c:pt>
                <c:pt idx="84">
                  <c:v>91.642417534901185</c:v>
                </c:pt>
                <c:pt idx="85">
                  <c:v>91.771973409122282</c:v>
                </c:pt>
                <c:pt idx="86">
                  <c:v>91.901189250895385</c:v>
                </c:pt>
                <c:pt idx="87">
                  <c:v>92.030066551443099</c:v>
                </c:pt>
                <c:pt idx="88">
                  <c:v>92.158606790363507</c:v>
                </c:pt>
                <c:pt idx="89">
                  <c:v>92.286811435764179</c:v>
                </c:pt>
                <c:pt idx="90">
                  <c:v>92.414681944394275</c:v>
                </c:pt>
                <c:pt idx="91">
                  <c:v>92.542219761774547</c:v>
                </c:pt>
                <c:pt idx="92">
                  <c:v>92.66942632232562</c:v>
                </c:pt>
                <c:pt idx="93">
                  <c:v>92.796303049494171</c:v>
                </c:pt>
                <c:pt idx="94">
                  <c:v>92.922851355877427</c:v>
                </c:pt>
                <c:pt idx="95">
                  <c:v>93.049072643345667</c:v>
                </c:pt>
                <c:pt idx="96">
                  <c:v>93.174968303163155</c:v>
                </c:pt>
                <c:pt idx="97">
                  <c:v>93.300539716107096</c:v>
                </c:pt>
                <c:pt idx="98">
                  <c:v>93.425788252584937</c:v>
                </c:pt>
                <c:pt idx="99">
                  <c:v>93.550715272750097</c:v>
                </c:pt>
                <c:pt idx="100">
                  <c:v>93.675322126615825</c:v>
                </c:pt>
                <c:pt idx="101">
                  <c:v>93.799610154167567</c:v>
                </c:pt>
                <c:pt idx="102">
                  <c:v>93.923580685473638</c:v>
                </c:pt>
                <c:pt idx="103">
                  <c:v>94.047235040794405</c:v>
                </c:pt>
                <c:pt idx="104">
                  <c:v>94.170574530689819</c:v>
                </c:pt>
                <c:pt idx="105">
                  <c:v>94.293600456125446</c:v>
                </c:pt>
                <c:pt idx="106">
                  <c:v>94.416314108577069</c:v>
                </c:pt>
                <c:pt idx="107">
                  <c:v>94.538716770133689</c:v>
                </c:pt>
                <c:pt idx="108">
                  <c:v>94.660809713599249</c:v>
                </c:pt>
                <c:pt idx="109">
                  <c:v>94.782594202592733</c:v>
                </c:pt>
                <c:pt idx="110">
                  <c:v>94.904071491647002</c:v>
                </c:pt>
                <c:pt idx="111">
                  <c:v>95.025242826306211</c:v>
                </c:pt>
                <c:pt idx="112">
                  <c:v>95.146109443221903</c:v>
                </c:pt>
                <c:pt idx="113">
                  <c:v>95.266672570247707</c:v>
                </c:pt>
                <c:pt idx="114">
                  <c:v>95.386933426532821</c:v>
                </c:pt>
                <c:pt idx="115">
                  <c:v>95.506893222614082</c:v>
                </c:pt>
                <c:pt idx="116">
                  <c:v>95.626553160506901</c:v>
                </c:pt>
                <c:pt idx="117">
                  <c:v>95.74591443379488</c:v>
                </c:pt>
                <c:pt idx="118">
                  <c:v>95.864978227718268</c:v>
                </c:pt>
                <c:pt idx="119">
                  <c:v>95.983745719261108</c:v>
                </c:pt>
                <c:pt idx="120">
                  <c:v>96.102218077237339</c:v>
                </c:pt>
                <c:pt idx="121">
                  <c:v>96.220396462375561</c:v>
                </c:pt>
                <c:pt idx="122">
                  <c:v>96.338282027402883</c:v>
                </c:pt>
                <c:pt idx="123">
                  <c:v>96.455875917127429</c:v>
                </c:pt>
                <c:pt idx="124">
                  <c:v>96.57317926851988</c:v>
                </c:pt>
                <c:pt idx="125">
                  <c:v>96.690193210793879</c:v>
                </c:pt>
                <c:pt idx="126">
                  <c:v>96.806918865485315</c:v>
                </c:pt>
                <c:pt idx="127">
                  <c:v>96.923357346530665</c:v>
                </c:pt>
                <c:pt idx="128">
                  <c:v>97.039509760344188</c:v>
                </c:pt>
                <c:pt idx="129">
                  <c:v>97.155377205894226</c:v>
                </c:pt>
                <c:pt idx="130">
                  <c:v>97.270960774778302</c:v>
                </c:pt>
                <c:pt idx="131">
                  <c:v>97.386261551297466</c:v>
                </c:pt>
                <c:pt idx="132">
                  <c:v>97.501280612529527</c:v>
                </c:pt>
                <c:pt idx="133">
                  <c:v>97.616019028401325</c:v>
                </c:pt>
                <c:pt idx="134">
                  <c:v>97.730477861760136</c:v>
                </c:pt>
                <c:pt idx="135">
                  <c:v>97.844658168444099</c:v>
                </c:pt>
                <c:pt idx="136">
                  <c:v>97.958560997351753</c:v>
                </c:pt>
                <c:pt idx="137">
                  <c:v>98.072187390510649</c:v>
                </c:pt>
                <c:pt idx="138">
                  <c:v>98.185538383145115</c:v>
                </c:pt>
                <c:pt idx="139">
                  <c:v>98.298615003743123</c:v>
                </c:pt>
                <c:pt idx="140">
                  <c:v>98.411418274122369</c:v>
                </c:pt>
                <c:pt idx="141">
                  <c:v>98.52394920949537</c:v>
                </c:pt>
                <c:pt idx="142">
                  <c:v>98.636208818533888</c:v>
                </c:pt>
                <c:pt idx="143">
                  <c:v>98.748198103432429</c:v>
                </c:pt>
                <c:pt idx="144">
                  <c:v>98.85991805997098</c:v>
                </c:pt>
                <c:pt idx="145">
                  <c:v>98.971369677576988</c:v>
                </c:pt>
                <c:pt idx="146">
                  <c:v>99.082553939386486</c:v>
                </c:pt>
                <c:pt idx="147">
                  <c:v>99.193471822304531</c:v>
                </c:pt>
                <c:pt idx="148">
                  <c:v>99.304124297064746</c:v>
                </c:pt>
                <c:pt idx="149">
                  <c:v>99.414512328288382</c:v>
                </c:pt>
                <c:pt idx="150">
                  <c:v>99.524636874542352</c:v>
                </c:pt>
                <c:pt idx="151">
                  <c:v>99.634498888396692</c:v>
                </c:pt>
                <c:pt idx="152">
                  <c:v>99.744099316481339</c:v>
                </c:pt>
                <c:pt idx="153">
                  <c:v>99.853439099542186</c:v>
                </c:pt>
                <c:pt idx="154">
                  <c:v>99.962519172496314</c:v>
                </c:pt>
                <c:pt idx="155">
                  <c:v>100.07134046448678</c:v>
                </c:pt>
                <c:pt idx="156">
                  <c:v>100.17990389893654</c:v>
                </c:pt>
                <c:pt idx="157">
                  <c:v>100.28821039360182</c:v>
                </c:pt>
                <c:pt idx="158">
                  <c:v>100.39626086062476</c:v>
                </c:pt>
                <c:pt idx="159">
                  <c:v>100.50405620658556</c:v>
                </c:pt>
                <c:pt idx="160">
                  <c:v>100.61159733255376</c:v>
                </c:pt>
                <c:pt idx="161">
                  <c:v>100.71888513413916</c:v>
                </c:pt>
                <c:pt idx="162">
                  <c:v>100.82592050154193</c:v>
                </c:pt>
                <c:pt idx="163">
                  <c:v>100.93270431960227</c:v>
                </c:pt>
                <c:pt idx="164">
                  <c:v>101.03923746784932</c:v>
                </c:pt>
                <c:pt idx="165">
                  <c:v>101.14552082054958</c:v>
                </c:pt>
                <c:pt idx="166">
                  <c:v>101.25155524675478</c:v>
                </c:pt>
                <c:pt idx="167">
                  <c:v>101.35734161034911</c:v>
                </c:pt>
                <c:pt idx="168">
                  <c:v>101.46288077009594</c:v>
                </c:pt>
                <c:pt idx="169">
                  <c:v>101.56817357968391</c:v>
                </c:pt>
                <c:pt idx="170">
                  <c:v>101.67322088777264</c:v>
                </c:pt>
                <c:pt idx="171">
                  <c:v>101.77802353803769</c:v>
                </c:pt>
                <c:pt idx="172">
                  <c:v>101.88258236921513</c:v>
                </c:pt>
                <c:pt idx="173">
                  <c:v>101.98689821514563</c:v>
                </c:pt>
                <c:pt idx="174">
                  <c:v>102.09097190481783</c:v>
                </c:pt>
                <c:pt idx="175">
                  <c:v>102.19480426241149</c:v>
                </c:pt>
                <c:pt idx="176">
                  <c:v>102.29839610733985</c:v>
                </c:pt>
                <c:pt idx="177">
                  <c:v>102.40174825429173</c:v>
                </c:pt>
                <c:pt idx="178">
                  <c:v>102.50486151327301</c:v>
                </c:pt>
                <c:pt idx="179">
                  <c:v>102.60773668964769</c:v>
                </c:pt>
                <c:pt idx="180">
                  <c:v>102.71037458417847</c:v>
                </c:pt>
                <c:pt idx="181">
                  <c:v>102.81277599306682</c:v>
                </c:pt>
                <c:pt idx="182">
                  <c:v>102.91494170799267</c:v>
                </c:pt>
                <c:pt idx="183">
                  <c:v>103.01687251615357</c:v>
                </c:pt>
                <c:pt idx="184">
                  <c:v>103.11856920030348</c:v>
                </c:pt>
                <c:pt idx="185">
                  <c:v>103.22003253879105</c:v>
                </c:pt>
                <c:pt idx="186">
                  <c:v>103.32126330559751</c:v>
                </c:pt>
                <c:pt idx="187">
                  <c:v>103.42226227037413</c:v>
                </c:pt>
                <c:pt idx="188">
                  <c:v>103.52303019847922</c:v>
                </c:pt>
                <c:pt idx="189">
                  <c:v>103.62356785101474</c:v>
                </c:pt>
                <c:pt idx="190">
                  <c:v>103.72387598486257</c:v>
                </c:pt>
                <c:pt idx="191">
                  <c:v>103.82395535272025</c:v>
                </c:pt>
                <c:pt idx="192">
                  <c:v>103.92380670313635</c:v>
                </c:pt>
                <c:pt idx="193">
                  <c:v>104.02343078054554</c:v>
                </c:pt>
                <c:pt idx="194">
                  <c:v>104.12282832530317</c:v>
                </c:pt>
                <c:pt idx="195">
                  <c:v>104.22200007371953</c:v>
                </c:pt>
                <c:pt idx="196">
                  <c:v>104.32094675809367</c:v>
                </c:pt>
                <c:pt idx="197">
                  <c:v>104.41966910674691</c:v>
                </c:pt>
                <c:pt idx="198">
                  <c:v>104.51816784405594</c:v>
                </c:pt>
                <c:pt idx="199">
                  <c:v>104.61644369048558</c:v>
                </c:pt>
                <c:pt idx="200">
                  <c:v>104.71449736262116</c:v>
                </c:pt>
                <c:pt idx="201">
                  <c:v>104.8123295732006</c:v>
                </c:pt>
                <c:pt idx="202">
                  <c:v>104.90994103114606</c:v>
                </c:pt>
                <c:pt idx="203">
                  <c:v>105.0073324415953</c:v>
                </c:pt>
                <c:pt idx="204">
                  <c:v>105.10450450593268</c:v>
                </c:pt>
                <c:pt idx="205">
                  <c:v>105.20145792181988</c:v>
                </c:pt>
                <c:pt idx="206">
                  <c:v>105.29819338322616</c:v>
                </c:pt>
                <c:pt idx="207">
                  <c:v>105.39471158045849</c:v>
                </c:pt>
                <c:pt idx="208">
                  <c:v>105.49101320019112</c:v>
                </c:pt>
                <c:pt idx="209">
                  <c:v>105.58709892549506</c:v>
                </c:pt>
                <c:pt idx="210">
                  <c:v>105.68296943586707</c:v>
                </c:pt>
                <c:pt idx="211">
                  <c:v>105.77862540725847</c:v>
                </c:pt>
                <c:pt idx="212">
                  <c:v>105.87406751210357</c:v>
                </c:pt>
                <c:pt idx="213">
                  <c:v>105.9692964193478</c:v>
                </c:pt>
                <c:pt idx="214">
                  <c:v>106.06431279447558</c:v>
                </c:pt>
                <c:pt idx="215">
                  <c:v>106.1591172995379</c:v>
                </c:pt>
                <c:pt idx="216">
                  <c:v>106.25371059317949</c:v>
                </c:pt>
                <c:pt idx="217">
                  <c:v>106.34809333066592</c:v>
                </c:pt>
                <c:pt idx="218">
                  <c:v>106.44226616391025</c:v>
                </c:pt>
                <c:pt idx="219">
                  <c:v>106.5362297414994</c:v>
                </c:pt>
                <c:pt idx="220">
                  <c:v>106.62998470872039</c:v>
                </c:pt>
                <c:pt idx="221">
                  <c:v>106.7235317075861</c:v>
                </c:pt>
                <c:pt idx="222">
                  <c:v>106.816871376861</c:v>
                </c:pt>
                <c:pt idx="223">
                  <c:v>106.91000435208636</c:v>
                </c:pt>
                <c:pt idx="224">
                  <c:v>107.00293126560541</c:v>
                </c:pt>
                <c:pt idx="225">
                  <c:v>107.09565274658813</c:v>
                </c:pt>
                <c:pt idx="226">
                  <c:v>107.18816942105582</c:v>
                </c:pt>
                <c:pt idx="227">
                  <c:v>107.28048191190538</c:v>
                </c:pt>
                <c:pt idx="228">
                  <c:v>107.37259083893343</c:v>
                </c:pt>
                <c:pt idx="229">
                  <c:v>107.4644968188601</c:v>
                </c:pt>
                <c:pt idx="230">
                  <c:v>107.55620046535253</c:v>
                </c:pt>
                <c:pt idx="231">
                  <c:v>107.64770238904838</c:v>
                </c:pt>
                <c:pt idx="232">
                  <c:v>107.7390031975787</c:v>
                </c:pt>
                <c:pt idx="233">
                  <c:v>107.830103495591</c:v>
                </c:pt>
                <c:pt idx="234">
                  <c:v>107.92100388477174</c:v>
                </c:pt>
                <c:pt idx="235">
                  <c:v>108.01170496386882</c:v>
                </c:pt>
                <c:pt idx="236">
                  <c:v>108.1022073287137</c:v>
                </c:pt>
                <c:pt idx="237">
                  <c:v>108.19251157224343</c:v>
                </c:pt>
                <c:pt idx="238">
                  <c:v>108.28261828452229</c:v>
                </c:pt>
                <c:pt idx="239">
                  <c:v>108.37252805276339</c:v>
                </c:pt>
                <c:pt idx="240">
                  <c:v>108.46224146134993</c:v>
                </c:pt>
                <c:pt idx="241">
                  <c:v>108.55175909185634</c:v>
                </c:pt>
                <c:pt idx="242">
                  <c:v>108.6410815230691</c:v>
                </c:pt>
                <c:pt idx="243">
                  <c:v>108.73020933100752</c:v>
                </c:pt>
                <c:pt idx="244">
                  <c:v>108.81914308894405</c:v>
                </c:pt>
                <c:pt idx="245">
                  <c:v>108.90788336742474</c:v>
                </c:pt>
                <c:pt idx="246">
                  <c:v>108.99643073428919</c:v>
                </c:pt>
                <c:pt idx="247">
                  <c:v>109.08478575469046</c:v>
                </c:pt>
                <c:pt idx="248">
                  <c:v>109.17294899111478</c:v>
                </c:pt>
                <c:pt idx="249">
                  <c:v>109.26092100340097</c:v>
                </c:pt>
                <c:pt idx="250">
                  <c:v>109.3487023487598</c:v>
                </c:pt>
                <c:pt idx="251">
                  <c:v>109.43629358179311</c:v>
                </c:pt>
                <c:pt idx="252">
                  <c:v>109.52369525451269</c:v>
                </c:pt>
                <c:pt idx="253">
                  <c:v>109.61090791635903</c:v>
                </c:pt>
                <c:pt idx="254">
                  <c:v>109.6979321142199</c:v>
                </c:pt>
                <c:pt idx="255">
                  <c:v>109.78476839244878</c:v>
                </c:pt>
                <c:pt idx="256">
                  <c:v>109.87141729288295</c:v>
                </c:pt>
                <c:pt idx="257">
                  <c:v>109.95787935486166</c:v>
                </c:pt>
                <c:pt idx="258">
                  <c:v>110.04415511524385</c:v>
                </c:pt>
                <c:pt idx="259">
                  <c:v>110.13024510842595</c:v>
                </c:pt>
                <c:pt idx="260">
                  <c:v>110.21614986635934</c:v>
                </c:pt>
                <c:pt idx="261">
                  <c:v>110.30186991856776</c:v>
                </c:pt>
                <c:pt idx="262">
                  <c:v>110.38740579216437</c:v>
                </c:pt>
                <c:pt idx="263">
                  <c:v>110.47275801186899</c:v>
                </c:pt>
                <c:pt idx="264">
                  <c:v>110.55792710002471</c:v>
                </c:pt>
                <c:pt idx="265">
                  <c:v>110.64291357661484</c:v>
                </c:pt>
                <c:pt idx="266">
                  <c:v>110.72771795927929</c:v>
                </c:pt>
                <c:pt idx="267">
                  <c:v>110.81234076333099</c:v>
                </c:pt>
                <c:pt idx="268">
                  <c:v>110.89678250177222</c:v>
                </c:pt>
                <c:pt idx="269">
                  <c:v>110.98104368531061</c:v>
                </c:pt>
                <c:pt idx="270">
                  <c:v>111.06512482237508</c:v>
                </c:pt>
                <c:pt idx="271">
                  <c:v>111.14902641913167</c:v>
                </c:pt>
                <c:pt idx="272">
                  <c:v>111.23274897949918</c:v>
                </c:pt>
                <c:pt idx="273">
                  <c:v>111.3162930051646</c:v>
                </c:pt>
                <c:pt idx="274">
                  <c:v>111.39965899559857</c:v>
                </c:pt>
                <c:pt idx="275">
                  <c:v>111.4828474480705</c:v>
                </c:pt>
                <c:pt idx="276">
                  <c:v>111.5658588576637</c:v>
                </c:pt>
                <c:pt idx="277">
                  <c:v>111.64869371729027</c:v>
                </c:pt>
                <c:pt idx="278">
                  <c:v>111.73135251770591</c:v>
                </c:pt>
                <c:pt idx="279">
                  <c:v>111.81383574752464</c:v>
                </c:pt>
                <c:pt idx="280">
                  <c:v>111.8961438932332</c:v>
                </c:pt>
                <c:pt idx="281">
                  <c:v>111.97827743920557</c:v>
                </c:pt>
                <c:pt idx="282">
                  <c:v>112.06023686771714</c:v>
                </c:pt>
                <c:pt idx="283">
                  <c:v>112.14202265895892</c:v>
                </c:pt>
                <c:pt idx="284">
                  <c:v>112.22363529105149</c:v>
                </c:pt>
                <c:pt idx="285">
                  <c:v>112.3050752400589</c:v>
                </c:pt>
                <c:pt idx="286">
                  <c:v>112.38634298000241</c:v>
                </c:pt>
                <c:pt idx="287">
                  <c:v>112.46743898287413</c:v>
                </c:pt>
                <c:pt idx="288">
                  <c:v>112.54836371865056</c:v>
                </c:pt>
                <c:pt idx="289">
                  <c:v>112.6291176553059</c:v>
                </c:pt>
                <c:pt idx="290">
                  <c:v>112.70970125882538</c:v>
                </c:pt>
                <c:pt idx="291">
                  <c:v>112.79011499321834</c:v>
                </c:pt>
                <c:pt idx="292">
                  <c:v>112.87035932053139</c:v>
                </c:pt>
                <c:pt idx="293">
                  <c:v>112.95043470086115</c:v>
                </c:pt>
                <c:pt idx="294">
                  <c:v>113.03034159236719</c:v>
                </c:pt>
                <c:pt idx="295">
                  <c:v>113.11008045128465</c:v>
                </c:pt>
                <c:pt idx="296">
                  <c:v>113.18965173193681</c:v>
                </c:pt>
                <c:pt idx="297">
                  <c:v>113.26905588674758</c:v>
                </c:pt>
                <c:pt idx="298">
                  <c:v>113.34829336625386</c:v>
                </c:pt>
                <c:pt idx="299">
                  <c:v>113.42736461911774</c:v>
                </c:pt>
                <c:pt idx="300">
                  <c:v>113.50627009213866</c:v>
                </c:pt>
                <c:pt idx="301">
                  <c:v>113.5850102302655</c:v>
                </c:pt>
                <c:pt idx="302">
                  <c:v>113.66358547660836</c:v>
                </c:pt>
                <c:pt idx="303">
                  <c:v>113.74199627245054</c:v>
                </c:pt>
                <c:pt idx="304">
                  <c:v>113.82024305726011</c:v>
                </c:pt>
                <c:pt idx="305">
                  <c:v>113.89832626870172</c:v>
                </c:pt>
                <c:pt idx="306">
                  <c:v>113.97624634264788</c:v>
                </c:pt>
                <c:pt idx="307">
                  <c:v>114.0540037131906</c:v>
                </c:pt>
                <c:pt idx="308">
                  <c:v>114.1315988126525</c:v>
                </c:pt>
                <c:pt idx="309">
                  <c:v>114.20903207159822</c:v>
                </c:pt>
                <c:pt idx="310">
                  <c:v>114.28630391884541</c:v>
                </c:pt>
                <c:pt idx="311">
                  <c:v>114.36341478147583</c:v>
                </c:pt>
                <c:pt idx="312">
                  <c:v>114.44036508484623</c:v>
                </c:pt>
                <c:pt idx="313">
                  <c:v>114.51715525259925</c:v>
                </c:pt>
                <c:pt idx="314">
                  <c:v>114.59378570667413</c:v>
                </c:pt>
                <c:pt idx="315">
                  <c:v>114.67025686731733</c:v>
                </c:pt>
                <c:pt idx="316">
                  <c:v>114.74656915309319</c:v>
                </c:pt>
                <c:pt idx="317">
                  <c:v>114.82272298089434</c:v>
                </c:pt>
                <c:pt idx="318">
                  <c:v>114.89871876595208</c:v>
                </c:pt>
                <c:pt idx="319">
                  <c:v>114.97455692184673</c:v>
                </c:pt>
                <c:pt idx="320">
                  <c:v>115.05023786051777</c:v>
                </c:pt>
                <c:pt idx="321">
                  <c:v>115.12576199227405</c:v>
                </c:pt>
                <c:pt idx="322">
                  <c:v>115.20112972580375</c:v>
                </c:pt>
                <c:pt idx="323">
                  <c:v>115.27634146818441</c:v>
                </c:pt>
                <c:pt idx="324">
                  <c:v>115.3513976248928</c:v>
                </c:pt>
                <c:pt idx="325">
                  <c:v>115.42629859981456</c:v>
                </c:pt>
                <c:pt idx="326">
                  <c:v>115.50104479525417</c:v>
                </c:pt>
                <c:pt idx="327">
                  <c:v>115.57563661194436</c:v>
                </c:pt>
                <c:pt idx="328">
                  <c:v>115.65007444905574</c:v>
                </c:pt>
                <c:pt idx="329">
                  <c:v>115.72435870420632</c:v>
                </c:pt>
                <c:pt idx="330">
                  <c:v>115.79848977347079</c:v>
                </c:pt>
                <c:pt idx="331">
                  <c:v>115.87246805138993</c:v>
                </c:pt>
                <c:pt idx="332">
                  <c:v>115.94629393097981</c:v>
                </c:pt>
                <c:pt idx="333">
                  <c:v>116.01996780374091</c:v>
                </c:pt>
                <c:pt idx="334">
                  <c:v>116.09349005966733</c:v>
                </c:pt>
                <c:pt idx="335">
                  <c:v>116.16686108725567</c:v>
                </c:pt>
                <c:pt idx="336">
                  <c:v>116.24008127351398</c:v>
                </c:pt>
                <c:pt idx="337">
                  <c:v>116.31315100397073</c:v>
                </c:pt>
                <c:pt idx="338">
                  <c:v>116.38607066268351</c:v>
                </c:pt>
                <c:pt idx="339">
                  <c:v>116.45884063224771</c:v>
                </c:pt>
                <c:pt idx="340">
                  <c:v>116.53146129380536</c:v>
                </c:pt>
                <c:pt idx="341">
                  <c:v>116.6039330270535</c:v>
                </c:pt>
                <c:pt idx="342">
                  <c:v>116.6762562102528</c:v>
                </c:pt>
                <c:pt idx="343">
                  <c:v>116.748431220236</c:v>
                </c:pt>
                <c:pt idx="344">
                  <c:v>116.82045843241622</c:v>
                </c:pt>
                <c:pt idx="345">
                  <c:v>116.89233822079532</c:v>
                </c:pt>
                <c:pt idx="346">
                  <c:v>116.96407095797215</c:v>
                </c:pt>
                <c:pt idx="347">
                  <c:v>117.03565701515072</c:v>
                </c:pt>
                <c:pt idx="348">
                  <c:v>117.10709676214823</c:v>
                </c:pt>
                <c:pt idx="349">
                  <c:v>117.17839056740326</c:v>
                </c:pt>
                <c:pt idx="350">
                  <c:v>117.24953879798359</c:v>
                </c:pt>
                <c:pt idx="351">
                  <c:v>117.32054181959425</c:v>
                </c:pt>
                <c:pt idx="352">
                  <c:v>117.39139999658528</c:v>
                </c:pt>
                <c:pt idx="353">
                  <c:v>117.4621136919596</c:v>
                </c:pt>
                <c:pt idx="354">
                  <c:v>117.53268326738065</c:v>
                </c:pt>
                <c:pt idx="355">
                  <c:v>117.60310908318012</c:v>
                </c:pt>
                <c:pt idx="356">
                  <c:v>117.67339149836558</c:v>
                </c:pt>
                <c:pt idx="357">
                  <c:v>117.74353087062796</c:v>
                </c:pt>
                <c:pt idx="358">
                  <c:v>117.81352755634913</c:v>
                </c:pt>
                <c:pt idx="359">
                  <c:v>117.8833819106092</c:v>
                </c:pt>
                <c:pt idx="360">
                  <c:v>117.95309428719403</c:v>
                </c:pt>
                <c:pt idx="361">
                  <c:v>118.02266503860241</c:v>
                </c:pt>
                <c:pt idx="362">
                  <c:v>118.09209451605349</c:v>
                </c:pt>
                <c:pt idx="363">
                  <c:v>118.16138306949382</c:v>
                </c:pt>
                <c:pt idx="364">
                  <c:v>118.23053104760457</c:v>
                </c:pt>
                <c:pt idx="365">
                  <c:v>118.29953879780862</c:v>
                </c:pt>
                <c:pt idx="366">
                  <c:v>118.36840666627758</c:v>
                </c:pt>
                <c:pt idx="367">
                  <c:v>118.43713499793877</c:v>
                </c:pt>
                <c:pt idx="368">
                  <c:v>118.50572413648219</c:v>
                </c:pt>
                <c:pt idx="369">
                  <c:v>118.57417442436729</c:v>
                </c:pt>
                <c:pt idx="370">
                  <c:v>118.64248620282994</c:v>
                </c:pt>
                <c:pt idx="371">
                  <c:v>118.7106598118891</c:v>
                </c:pt>
                <c:pt idx="372">
                  <c:v>118.77869559035352</c:v>
                </c:pt>
                <c:pt idx="373">
                  <c:v>118.84659387582852</c:v>
                </c:pt>
                <c:pt idx="374">
                  <c:v>118.91435500472242</c:v>
                </c:pt>
                <c:pt idx="375">
                  <c:v>118.98197931225332</c:v>
                </c:pt>
                <c:pt idx="376">
                  <c:v>119.04946713245545</c:v>
                </c:pt>
                <c:pt idx="377">
                  <c:v>119.11681879818572</c:v>
                </c:pt>
                <c:pt idx="378">
                  <c:v>119.18403464113014</c:v>
                </c:pt>
                <c:pt idx="379">
                  <c:v>119.25111499181011</c:v>
                </c:pt>
                <c:pt idx="380">
                  <c:v>119.31806017958883</c:v>
                </c:pt>
                <c:pt idx="381">
                  <c:v>119.38487053267751</c:v>
                </c:pt>
                <c:pt idx="382">
                  <c:v>119.45154637814166</c:v>
                </c:pt>
                <c:pt idx="383">
                  <c:v>119.51808804190721</c:v>
                </c:pt>
                <c:pt idx="384">
                  <c:v>119.58449584876666</c:v>
                </c:pt>
                <c:pt idx="385">
                  <c:v>119.65077012238521</c:v>
                </c:pt>
                <c:pt idx="386">
                  <c:v>119.7169111853067</c:v>
                </c:pt>
                <c:pt idx="387">
                  <c:v>119.78291935895972</c:v>
                </c:pt>
                <c:pt idx="388">
                  <c:v>119.84879496366349</c:v>
                </c:pt>
                <c:pt idx="389">
                  <c:v>119.91453831863386</c:v>
                </c:pt>
                <c:pt idx="390">
                  <c:v>119.980149741989</c:v>
                </c:pt>
                <c:pt idx="391">
                  <c:v>120.04562955075538</c:v>
                </c:pt>
                <c:pt idx="392">
                  <c:v>120.11097806087353</c:v>
                </c:pt>
                <c:pt idx="393">
                  <c:v>120.17619558720371</c:v>
                </c:pt>
                <c:pt idx="394">
                  <c:v>120.24128244353165</c:v>
                </c:pt>
                <c:pt idx="395">
                  <c:v>120.30623894257413</c:v>
                </c:pt>
                <c:pt idx="396">
                  <c:v>120.37106539598473</c:v>
                </c:pt>
                <c:pt idx="397">
                  <c:v>120.43576211435928</c:v>
                </c:pt>
                <c:pt idx="398">
                  <c:v>120.50032940724142</c:v>
                </c:pt>
                <c:pt idx="399">
                  <c:v>120.5647675831281</c:v>
                </c:pt>
                <c:pt idx="400">
                  <c:v>120.62907694947505</c:v>
                </c:pt>
                <c:pt idx="401">
                  <c:v>120.69325781270213</c:v>
                </c:pt>
                <c:pt idx="402">
                  <c:v>120.75731047819875</c:v>
                </c:pt>
                <c:pt idx="403">
                  <c:v>120.82123525032918</c:v>
                </c:pt>
                <c:pt idx="404">
                  <c:v>120.88503243243784</c:v>
                </c:pt>
                <c:pt idx="405">
                  <c:v>120.94870232685459</c:v>
                </c:pt>
                <c:pt idx="406">
                  <c:v>121.01224523489986</c:v>
                </c:pt>
                <c:pt idx="407">
                  <c:v>121.07566145688995</c:v>
                </c:pt>
                <c:pt idx="408">
                  <c:v>121.13895129214208</c:v>
                </c:pt>
                <c:pt idx="409">
                  <c:v>121.20211503897953</c:v>
                </c:pt>
                <c:pt idx="410">
                  <c:v>121.2651529947367</c:v>
                </c:pt>
                <c:pt idx="411">
                  <c:v>121.32806545576412</c:v>
                </c:pt>
                <c:pt idx="412">
                  <c:v>121.3908527174335</c:v>
                </c:pt>
                <c:pt idx="413">
                  <c:v>121.45351507414269</c:v>
                </c:pt>
                <c:pt idx="414">
                  <c:v>121.51605281932054</c:v>
                </c:pt>
                <c:pt idx="415">
                  <c:v>121.57846624543183</c:v>
                </c:pt>
                <c:pt idx="416">
                  <c:v>121.64075564398216</c:v>
                </c:pt>
                <c:pt idx="417">
                  <c:v>121.70292130552274</c:v>
                </c:pt>
                <c:pt idx="418">
                  <c:v>121.76496351965513</c:v>
                </c:pt>
                <c:pt idx="419">
                  <c:v>121.82688257503605</c:v>
                </c:pt>
                <c:pt idx="420">
                  <c:v>121.88867875938216</c:v>
                </c:pt>
                <c:pt idx="421">
                  <c:v>121.95035235947465</c:v>
                </c:pt>
                <c:pt idx="422">
                  <c:v>122.01190366116388</c:v>
                </c:pt>
                <c:pt idx="423">
                  <c:v>122.07333294937415</c:v>
                </c:pt>
                <c:pt idx="424">
                  <c:v>122.13464050810811</c:v>
                </c:pt>
                <c:pt idx="425">
                  <c:v>122.19582662045138</c:v>
                </c:pt>
                <c:pt idx="426">
                  <c:v>122.2568915685772</c:v>
                </c:pt>
                <c:pt idx="427">
                  <c:v>122.31783563375076</c:v>
                </c:pt>
                <c:pt idx="428">
                  <c:v>122.37865909633373</c:v>
                </c:pt>
                <c:pt idx="429">
                  <c:v>122.43936223578872</c:v>
                </c:pt>
                <c:pt idx="430">
                  <c:v>122.49994533068363</c:v>
                </c:pt>
                <c:pt idx="431">
                  <c:v>122.56040865869606</c:v>
                </c:pt>
                <c:pt idx="432">
                  <c:v>122.62075249661761</c:v>
                </c:pt>
                <c:pt idx="433">
                  <c:v>122.68097712035831</c:v>
                </c:pt>
                <c:pt idx="434">
                  <c:v>122.74108280495072</c:v>
                </c:pt>
                <c:pt idx="435">
                  <c:v>122.80106982455433</c:v>
                </c:pt>
                <c:pt idx="436">
                  <c:v>122.86093845245976</c:v>
                </c:pt>
                <c:pt idx="437">
                  <c:v>122.92068896109291</c:v>
                </c:pt>
                <c:pt idx="438">
                  <c:v>122.9803216220191</c:v>
                </c:pt>
                <c:pt idx="439">
                  <c:v>123.03983670594737</c:v>
                </c:pt>
                <c:pt idx="440">
                  <c:v>123.09923448273439</c:v>
                </c:pt>
                <c:pt idx="441">
                  <c:v>123.15851522138868</c:v>
                </c:pt>
                <c:pt idx="442">
                  <c:v>123.21767919007465</c:v>
                </c:pt>
                <c:pt idx="443">
                  <c:v>123.27672665611649</c:v>
                </c:pt>
                <c:pt idx="444">
                  <c:v>123.33565788600245</c:v>
                </c:pt>
                <c:pt idx="445">
                  <c:v>123.39447314538847</c:v>
                </c:pt>
                <c:pt idx="446">
                  <c:v>123.45317269910247</c:v>
                </c:pt>
                <c:pt idx="447">
                  <c:v>123.51175681114798</c:v>
                </c:pt>
                <c:pt idx="448">
                  <c:v>123.57022574470821</c:v>
                </c:pt>
                <c:pt idx="449">
                  <c:v>123.62857976214993</c:v>
                </c:pt>
                <c:pt idx="450">
                  <c:v>123.68681912502713</c:v>
                </c:pt>
                <c:pt idx="451">
                  <c:v>123.74494409408507</c:v>
                </c:pt>
                <c:pt idx="452">
                  <c:v>123.8029549292639</c:v>
                </c:pt>
                <c:pt idx="453">
                  <c:v>123.86085188970254</c:v>
                </c:pt>
                <c:pt idx="454">
                  <c:v>123.91863523374238</c:v>
                </c:pt>
                <c:pt idx="455">
                  <c:v>123.97630521893093</c:v>
                </c:pt>
                <c:pt idx="456">
                  <c:v>124.03386210202565</c:v>
                </c:pt>
                <c:pt idx="457">
                  <c:v>124.0913061389975</c:v>
                </c:pt>
                <c:pt idx="458">
                  <c:v>124.14863758503463</c:v>
                </c:pt>
                <c:pt idx="459">
                  <c:v>124.20585669454604</c:v>
                </c:pt>
                <c:pt idx="460">
                  <c:v>124.26296372116508</c:v>
                </c:pt>
                <c:pt idx="461">
                  <c:v>124.31995891775314</c:v>
                </c:pt>
                <c:pt idx="462">
                  <c:v>124.37684253640312</c:v>
                </c:pt>
                <c:pt idx="463">
                  <c:v>124.43361482844296</c:v>
                </c:pt>
                <c:pt idx="464">
                  <c:v>124.4902760444392</c:v>
                </c:pt>
                <c:pt idx="465">
                  <c:v>124.5468264342004</c:v>
                </c:pt>
                <c:pt idx="466">
                  <c:v>124.60326624678059</c:v>
                </c:pt>
                <c:pt idx="467">
                  <c:v>124.65959573048282</c:v>
                </c:pt>
                <c:pt idx="468">
                  <c:v>124.71581513286246</c:v>
                </c:pt>
                <c:pt idx="469">
                  <c:v>124.77192470073059</c:v>
                </c:pt>
                <c:pt idx="470">
                  <c:v>124.82792468015747</c:v>
                </c:pt>
                <c:pt idx="471">
                  <c:v>124.88381531647576</c:v>
                </c:pt>
                <c:pt idx="472">
                  <c:v>124.93959685428398</c:v>
                </c:pt>
                <c:pt idx="473">
                  <c:v>124.99526953744969</c:v>
                </c:pt>
                <c:pt idx="474">
                  <c:v>125.05083360911286</c:v>
                </c:pt>
                <c:pt idx="475">
                  <c:v>125.1062893116891</c:v>
                </c:pt>
                <c:pt idx="476">
                  <c:v>125.16163688687293</c:v>
                </c:pt>
                <c:pt idx="477">
                  <c:v>125.21687657564095</c:v>
                </c:pt>
                <c:pt idx="478">
                  <c:v>125.2720086182551</c:v>
                </c:pt>
                <c:pt idx="479">
                  <c:v>125.32703325426581</c:v>
                </c:pt>
                <c:pt idx="480">
                  <c:v>125.38195072251516</c:v>
                </c:pt>
                <c:pt idx="481">
                  <c:v>125.43676126114002</c:v>
                </c:pt>
                <c:pt idx="482">
                  <c:v>125.49146510757518</c:v>
                </c:pt>
                <c:pt idx="483">
                  <c:v>125.54606249855649</c:v>
                </c:pt>
                <c:pt idx="484">
                  <c:v>125.60055367012386</c:v>
                </c:pt>
                <c:pt idx="485">
                  <c:v>125.65493885762437</c:v>
                </c:pt>
                <c:pt idx="486">
                  <c:v>125.70921829571532</c:v>
                </c:pt>
                <c:pt idx="487">
                  <c:v>125.76339221836724</c:v>
                </c:pt>
                <c:pt idx="488">
                  <c:v>125.81746085886691</c:v>
                </c:pt>
                <c:pt idx="489">
                  <c:v>125.87142444982034</c:v>
                </c:pt>
                <c:pt idx="490">
                  <c:v>125.92528322315572</c:v>
                </c:pt>
                <c:pt idx="491">
                  <c:v>125.97903741012637</c:v>
                </c:pt>
                <c:pt idx="492">
                  <c:v>126.03268724131372</c:v>
                </c:pt>
                <c:pt idx="493">
                  <c:v>126.08623294663019</c:v>
                </c:pt>
                <c:pt idx="494">
                  <c:v>126.13967475532205</c:v>
                </c:pt>
                <c:pt idx="495">
                  <c:v>126.19301289597236</c:v>
                </c:pt>
                <c:pt idx="496">
                  <c:v>126.24624759650382</c:v>
                </c:pt>
                <c:pt idx="497">
                  <c:v>126.29937908418154</c:v>
                </c:pt>
                <c:pt idx="498">
                  <c:v>126.35240758561598</c:v>
                </c:pt>
                <c:pt idx="499">
                  <c:v>126.40533332676563</c:v>
                </c:pt>
                <c:pt idx="500">
                  <c:v>126.45815653293994</c:v>
                </c:pt>
                <c:pt idx="501">
                  <c:v>126.51087742880198</c:v>
                </c:pt>
                <c:pt idx="502">
                  <c:v>126.56349623837121</c:v>
                </c:pt>
                <c:pt idx="503">
                  <c:v>126.61601318502632</c:v>
                </c:pt>
                <c:pt idx="504">
                  <c:v>126.6684284915078</c:v>
                </c:pt>
                <c:pt idx="505">
                  <c:v>126.72074237992075</c:v>
                </c:pt>
                <c:pt idx="506">
                  <c:v>126.77295507173757</c:v>
                </c:pt>
                <c:pt idx="507">
                  <c:v>126.82506678780058</c:v>
                </c:pt>
                <c:pt idx="508">
                  <c:v>126.87707774832471</c:v>
                </c:pt>
                <c:pt idx="509">
                  <c:v>126.92898817290012</c:v>
                </c:pt>
                <c:pt idx="510">
                  <c:v>126.98079828049488</c:v>
                </c:pt>
                <c:pt idx="511">
                  <c:v>127.03250828945751</c:v>
                </c:pt>
                <c:pt idx="512">
                  <c:v>127.08411841751959</c:v>
                </c:pt>
                <c:pt idx="513">
                  <c:v>127.13562888179835</c:v>
                </c:pt>
                <c:pt idx="514">
                  <c:v>127.1870398987993</c:v>
                </c:pt>
                <c:pt idx="515">
                  <c:v>127.23835168441866</c:v>
                </c:pt>
                <c:pt idx="516">
                  <c:v>127.28956445394593</c:v>
                </c:pt>
                <c:pt idx="517">
                  <c:v>127.34067842206642</c:v>
                </c:pt>
                <c:pt idx="518">
                  <c:v>127.39169380286381</c:v>
                </c:pt>
                <c:pt idx="519">
                  <c:v>127.44261080982251</c:v>
                </c:pt>
                <c:pt idx="520">
                  <c:v>127.49342965583025</c:v>
                </c:pt>
                <c:pt idx="521">
                  <c:v>127.54415055318051</c:v>
                </c:pt>
                <c:pt idx="522">
                  <c:v>127.59477371357485</c:v>
                </c:pt>
                <c:pt idx="523">
                  <c:v>127.64529934812553</c:v>
                </c:pt>
                <c:pt idx="524">
                  <c:v>127.69572766735779</c:v>
                </c:pt>
                <c:pt idx="525">
                  <c:v>127.74605888121228</c:v>
                </c:pt>
                <c:pt idx="526">
                  <c:v>127.79629319904747</c:v>
                </c:pt>
                <c:pt idx="527">
                  <c:v>127.84643082964199</c:v>
                </c:pt>
                <c:pt idx="528">
                  <c:v>127.89647198119702</c:v>
                </c:pt>
                <c:pt idx="529">
                  <c:v>127.94641686133865</c:v>
                </c:pt>
                <c:pt idx="530">
                  <c:v>127.99626567712011</c:v>
                </c:pt>
                <c:pt idx="531">
                  <c:v>128.04601863502421</c:v>
                </c:pt>
                <c:pt idx="532">
                  <c:v>128.09567594096558</c:v>
                </c:pt>
                <c:pt idx="533">
                  <c:v>128.14523780029296</c:v>
                </c:pt>
                <c:pt idx="534">
                  <c:v>128.19470441779151</c:v>
                </c:pt>
                <c:pt idx="535">
                  <c:v>128.24407599768509</c:v>
                </c:pt>
                <c:pt idx="536">
                  <c:v>128.29335274363837</c:v>
                </c:pt>
                <c:pt idx="537">
                  <c:v>128.34253485875928</c:v>
                </c:pt>
                <c:pt idx="538">
                  <c:v>128.39162254560108</c:v>
                </c:pt>
                <c:pt idx="539">
                  <c:v>128.44061600616465</c:v>
                </c:pt>
                <c:pt idx="540">
                  <c:v>128.48951544190058</c:v>
                </c:pt>
                <c:pt idx="541">
                  <c:v>128.5383210537116</c:v>
                </c:pt>
                <c:pt idx="542">
                  <c:v>128.58703304195438</c:v>
                </c:pt>
                <c:pt idx="543">
                  <c:v>128.63565160644214</c:v>
                </c:pt>
                <c:pt idx="544">
                  <c:v>128.68417694644634</c:v>
                </c:pt>
                <c:pt idx="545">
                  <c:v>128.73260926069921</c:v>
                </c:pt>
                <c:pt idx="546">
                  <c:v>128.7809487473956</c:v>
                </c:pt>
                <c:pt idx="547">
                  <c:v>128.82919560419526</c:v>
                </c:pt>
                <c:pt idx="548">
                  <c:v>128.8773500282249</c:v>
                </c:pt>
                <c:pt idx="549">
                  <c:v>128.92541221608022</c:v>
                </c:pt>
                <c:pt idx="550">
                  <c:v>128.97338236382802</c:v>
                </c:pt>
                <c:pt idx="551">
                  <c:v>129.02126066700833</c:v>
                </c:pt>
                <c:pt idx="552">
                  <c:v>129.06904732063637</c:v>
                </c:pt>
                <c:pt idx="553">
                  <c:v>129.11674251920465</c:v>
                </c:pt>
                <c:pt idx="554">
                  <c:v>129.164346456685</c:v>
                </c:pt>
                <c:pt idx="555">
                  <c:v>129.21185932653052</c:v>
                </c:pt>
                <c:pt idx="556">
                  <c:v>129.25928132167769</c:v>
                </c:pt>
                <c:pt idx="557">
                  <c:v>129.30661263454832</c:v>
                </c:pt>
                <c:pt idx="558">
                  <c:v>129.35385345705154</c:v>
                </c:pt>
                <c:pt idx="559">
                  <c:v>129.40100398058578</c:v>
                </c:pt>
                <c:pt idx="560">
                  <c:v>129.44806439604068</c:v>
                </c:pt>
                <c:pt idx="561">
                  <c:v>129.49503489379913</c:v>
                </c:pt>
                <c:pt idx="562">
                  <c:v>129.54191566373919</c:v>
                </c:pt>
                <c:pt idx="563">
                  <c:v>129.58870689523593</c:v>
                </c:pt>
                <c:pt idx="564">
                  <c:v>129.63540877716355</c:v>
                </c:pt>
                <c:pt idx="565">
                  <c:v>129.68202149789704</c:v>
                </c:pt>
                <c:pt idx="566">
                  <c:v>129.72854524531431</c:v>
                </c:pt>
                <c:pt idx="567">
                  <c:v>129.77498020679792</c:v>
                </c:pt>
                <c:pt idx="568">
                  <c:v>129.82132656923702</c:v>
                </c:pt>
                <c:pt idx="569">
                  <c:v>129.86758451902924</c:v>
                </c:pt>
                <c:pt idx="570">
                  <c:v>129.91375424208249</c:v>
                </c:pt>
                <c:pt idx="571">
                  <c:v>129.95983592381688</c:v>
                </c:pt>
                <c:pt idx="572">
                  <c:v>130.00582974916651</c:v>
                </c:pt>
                <c:pt idx="573">
                  <c:v>130.05173590258133</c:v>
                </c:pt>
                <c:pt idx="574">
                  <c:v>130.0975545680289</c:v>
                </c:pt>
                <c:pt idx="575">
                  <c:v>130.1</c:v>
                </c:pt>
                <c:pt idx="576">
                  <c:v>130.1</c:v>
                </c:pt>
                <c:pt idx="577">
                  <c:v>130.1</c:v>
                </c:pt>
                <c:pt idx="578">
                  <c:v>130.1</c:v>
                </c:pt>
                <c:pt idx="579">
                  <c:v>130.1</c:v>
                </c:pt>
                <c:pt idx="580">
                  <c:v>130.1</c:v>
                </c:pt>
                <c:pt idx="581">
                  <c:v>130.1</c:v>
                </c:pt>
                <c:pt idx="582">
                  <c:v>130.1</c:v>
                </c:pt>
                <c:pt idx="583">
                  <c:v>130.1</c:v>
                </c:pt>
                <c:pt idx="584">
                  <c:v>130.1</c:v>
                </c:pt>
                <c:pt idx="585">
                  <c:v>130.1</c:v>
                </c:pt>
                <c:pt idx="586">
                  <c:v>130.1</c:v>
                </c:pt>
                <c:pt idx="587">
                  <c:v>130.1</c:v>
                </c:pt>
                <c:pt idx="588">
                  <c:v>130.1</c:v>
                </c:pt>
                <c:pt idx="589">
                  <c:v>130.1</c:v>
                </c:pt>
                <c:pt idx="590">
                  <c:v>130.1</c:v>
                </c:pt>
                <c:pt idx="591">
                  <c:v>130.1</c:v>
                </c:pt>
                <c:pt idx="592">
                  <c:v>130.1</c:v>
                </c:pt>
                <c:pt idx="593">
                  <c:v>130.1</c:v>
                </c:pt>
                <c:pt idx="594">
                  <c:v>130.1</c:v>
                </c:pt>
                <c:pt idx="595">
                  <c:v>130.1</c:v>
                </c:pt>
                <c:pt idx="596">
                  <c:v>130.1</c:v>
                </c:pt>
                <c:pt idx="597">
                  <c:v>130.1</c:v>
                </c:pt>
                <c:pt idx="598">
                  <c:v>130.1</c:v>
                </c:pt>
                <c:pt idx="599">
                  <c:v>130.1</c:v>
                </c:pt>
                <c:pt idx="600">
                  <c:v>130.1</c:v>
                </c:pt>
              </c:numCache>
            </c:numRef>
          </c:yVal>
          <c:smooth val="1"/>
        </c:ser>
        <c:ser>
          <c:idx val="0"/>
          <c:order val="1"/>
          <c:tx>
            <c:v>Slutt akselerasjonsstrekning L1</c:v>
          </c:tx>
          <c:spPr>
            <a:ln w="31750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TABELLER!$W$62:$W$63</c:f>
              <c:numCache>
                <c:formatCode>0.0</c:formatCode>
                <c:ptCount val="2"/>
                <c:pt idx="0">
                  <c:v>155.91369950248358</c:v>
                </c:pt>
                <c:pt idx="1">
                  <c:v>155.91369950248358</c:v>
                </c:pt>
              </c:numCache>
            </c:numRef>
          </c:xVal>
          <c:yVal>
            <c:numRef>
              <c:f>TABELLER!$X$62:$X$63</c:f>
              <c:numCache>
                <c:formatCode>General</c:formatCode>
                <c:ptCount val="2"/>
                <c:pt idx="0">
                  <c:v>0</c:v>
                </c:pt>
                <c:pt idx="1">
                  <c:v>130.1</c:v>
                </c:pt>
              </c:numCache>
            </c:numRef>
          </c:yVal>
          <c:smooth val="1"/>
        </c:ser>
        <c:ser>
          <c:idx val="2"/>
          <c:order val="2"/>
          <c:tx>
            <c:v>Fart ved gitt punkt</c:v>
          </c:tx>
          <c:spPr>
            <a:ln>
              <a:noFill/>
            </a:ln>
          </c:spPr>
          <c:marker>
            <c:symbol val="circle"/>
            <c:size val="10"/>
            <c:spPr>
              <a:solidFill>
                <a:srgbClr val="FFFF00"/>
              </a:solidFill>
            </c:spPr>
          </c:marker>
          <c:xVal>
            <c:numRef>
              <c:f>AKSELERASJONSFELT!$C$24</c:f>
              <c:numCache>
                <c:formatCode>General</c:formatCode>
                <c:ptCount val="1"/>
                <c:pt idx="0">
                  <c:v>150</c:v>
                </c:pt>
              </c:numCache>
            </c:numRef>
          </c:xVal>
          <c:yVal>
            <c:numRef>
              <c:f>AKSELERASJONSFELT!$C$26</c:f>
              <c:numCache>
                <c:formatCode>0.0</c:formatCode>
                <c:ptCount val="1"/>
                <c:pt idx="0">
                  <c:v>99.414512328288382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480704"/>
        <c:axId val="57495552"/>
      </c:scatterChart>
      <c:valAx>
        <c:axId val="57480704"/>
        <c:scaling>
          <c:orientation val="minMax"/>
          <c:min val="0"/>
        </c:scaling>
        <c:delete val="0"/>
        <c:axPos val="b"/>
        <c:majorGridlines>
          <c:spPr>
            <a:ln w="6350">
              <a:solidFill>
                <a:srgbClr val="000000"/>
              </a:solidFill>
              <a:prstDash val="sysDash"/>
            </a:ln>
          </c:spPr>
        </c:majorGridlines>
        <c:minorGridlines>
          <c:spPr>
            <a:ln w="6350">
              <a:solidFill>
                <a:schemeClr val="bg1">
                  <a:lumMod val="75000"/>
                </a:schemeClr>
              </a:solidFill>
              <a:prstDash val="sysDot"/>
            </a:ln>
          </c:spPr>
        </c:min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Avstand fra start akselerasjonsstrekning [m]</a:t>
                </a:r>
              </a:p>
            </c:rich>
          </c:tx>
          <c:layout>
            <c:manualLayout>
              <c:xMode val="edge"/>
              <c:yMode val="edge"/>
              <c:x val="0.39759014312934216"/>
              <c:y val="0.9400870121217812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57495552"/>
        <c:crosses val="autoZero"/>
        <c:crossBetween val="midCat"/>
      </c:valAx>
      <c:valAx>
        <c:axId val="57495552"/>
        <c:scaling>
          <c:orientation val="minMax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minorGridlines>
          <c:spPr>
            <a:ln w="3175">
              <a:solidFill>
                <a:srgbClr val="808080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 sz="1000" b="1">
                    <a:solidFill>
                      <a:schemeClr val="tx1"/>
                    </a:solidFill>
                  </a:rPr>
                  <a:t>Fart [km/t]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57480704"/>
        <c:crossesAt val="0"/>
        <c:crossBetween val="midCat"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512388903416597"/>
          <c:y val="0.72929207019854225"/>
          <c:w val="0.28376286912475424"/>
          <c:h val="0.13320164247761712"/>
        </c:manualLayout>
      </c:layout>
      <c:overlay val="0"/>
      <c:spPr>
        <a:solidFill>
          <a:sysClr val="window" lastClr="FFFFFF"/>
        </a:solidFill>
        <a:ln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0.78740157499999996" l="0.70000000000000062" r="0.70000000000000062" t="0.78740157499999996" header="0.5" footer="0.5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n-US"/>
              <a:t>Utnyttet akselerasjon og utkjørt avstand som funksjon av fart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Akselerasjon</c:v>
          </c:tx>
          <c:marker>
            <c:symbol val="none"/>
          </c:marker>
          <c:xVal>
            <c:numRef>
              <c:f>BEREGNINGER!$I$48:$I$647</c:f>
              <c:numCache>
                <c:formatCode>0.0</c:formatCode>
                <c:ptCount val="600"/>
                <c:pt idx="0">
                  <c:v>80</c:v>
                </c:pt>
                <c:pt idx="1">
                  <c:v>80.14572444444444</c:v>
                </c:pt>
                <c:pt idx="2">
                  <c:v>80.291271654622903</c:v>
                </c:pt>
                <c:pt idx="3">
                  <c:v>80.436642036881182</c:v>
                </c:pt>
                <c:pt idx="4">
                  <c:v>80.581835994526188</c:v>
                </c:pt>
                <c:pt idx="5">
                  <c:v>80.726853927859423</c:v>
                </c:pt>
                <c:pt idx="6">
                  <c:v>80.871696234209963</c:v>
                </c:pt>
                <c:pt idx="7">
                  <c:v>81.016363307966969</c:v>
                </c:pt>
                <c:pt idx="8">
                  <c:v>81.160855540611877</c:v>
                </c:pt>
                <c:pt idx="9">
                  <c:v>81.305173320750001</c:v>
                </c:pt>
                <c:pt idx="10">
                  <c:v>81.449317034141927</c:v>
                </c:pt>
                <c:pt idx="11">
                  <c:v>81.593287063734365</c:v>
                </c:pt>
                <c:pt idx="12">
                  <c:v>81.737083789690615</c:v>
                </c:pt>
                <c:pt idx="13">
                  <c:v>81.88070758942068</c:v>
                </c:pt>
                <c:pt idx="14">
                  <c:v>82.024158837610997</c:v>
                </c:pt>
                <c:pt idx="15">
                  <c:v>82.167437906253753</c:v>
                </c:pt>
                <c:pt idx="16">
                  <c:v>82.310545164675773</c:v>
                </c:pt>
                <c:pt idx="17">
                  <c:v>82.453480979567232</c:v>
                </c:pt>
                <c:pt idx="18">
                  <c:v>82.596245715009729</c:v>
                </c:pt>
                <c:pt idx="19">
                  <c:v>82.738839732504275</c:v>
                </c:pt>
                <c:pt idx="20">
                  <c:v>82.881263390998726</c:v>
                </c:pt>
                <c:pt idx="21">
                  <c:v>83.023517046914975</c:v>
                </c:pt>
                <c:pt idx="22">
                  <c:v>83.165601054175724</c:v>
                </c:pt>
                <c:pt idx="23">
                  <c:v>83.307515764231042</c:v>
                </c:pt>
                <c:pt idx="24">
                  <c:v>83.44926152608447</c:v>
                </c:pt>
                <c:pt idx="25">
                  <c:v>83.590838686318804</c:v>
                </c:pt>
                <c:pt idx="26">
                  <c:v>83.732247589121698</c:v>
                </c:pt>
                <c:pt idx="27">
                  <c:v>83.873488576310763</c:v>
                </c:pt>
                <c:pt idx="28">
                  <c:v>84.01456198735842</c:v>
                </c:pt>
                <c:pt idx="29">
                  <c:v>84.155468159416557</c:v>
                </c:pt>
                <c:pt idx="30">
                  <c:v>84.296207427340718</c:v>
                </c:pt>
                <c:pt idx="31">
                  <c:v>84.436780123714058</c:v>
                </c:pt>
                <c:pt idx="32">
                  <c:v>84.577186578871064</c:v>
                </c:pt>
                <c:pt idx="33">
                  <c:v>84.717427120920846</c:v>
                </c:pt>
                <c:pt idx="34">
                  <c:v>84.857502075770341</c:v>
                </c:pt>
                <c:pt idx="35">
                  <c:v>84.997411767146986</c:v>
                </c:pt>
                <c:pt idx="36">
                  <c:v>85.137156516621346</c:v>
                </c:pt>
                <c:pt idx="37">
                  <c:v>85.276736643629334</c:v>
                </c:pt>
                <c:pt idx="38">
                  <c:v>85.416152465494221</c:v>
                </c:pt>
                <c:pt idx="39">
                  <c:v>85.555404297448305</c:v>
                </c:pt>
                <c:pt idx="40">
                  <c:v>85.694492452654401</c:v>
                </c:pt>
                <c:pt idx="41">
                  <c:v>85.833417242227057</c:v>
                </c:pt>
                <c:pt idx="42">
                  <c:v>85.972178975253456</c:v>
                </c:pt>
                <c:pt idx="43">
                  <c:v>86.110777958814182</c:v>
                </c:pt>
                <c:pt idx="44">
                  <c:v>86.249214498003568</c:v>
                </c:pt>
                <c:pt idx="45">
                  <c:v>86.387488895949986</c:v>
                </c:pt>
                <c:pt idx="46">
                  <c:v>86.525601453835748</c:v>
                </c:pt>
                <c:pt idx="47">
                  <c:v>86.663552470916898</c:v>
                </c:pt>
                <c:pt idx="48">
                  <c:v>86.801342244542624</c:v>
                </c:pt>
                <c:pt idx="49">
                  <c:v>86.938971070174574</c:v>
                </c:pt>
                <c:pt idx="50">
                  <c:v>87.076439241405865</c:v>
                </c:pt>
                <c:pt idx="51">
                  <c:v>87.213747049979929</c:v>
                </c:pt>
                <c:pt idx="52">
                  <c:v>87.350894785809089</c:v>
                </c:pt>
                <c:pt idx="53">
                  <c:v>87.487882736992859</c:v>
                </c:pt>
                <c:pt idx="54">
                  <c:v>87.624711189836219</c:v>
                </c:pt>
                <c:pt idx="55">
                  <c:v>87.761380428867483</c:v>
                </c:pt>
                <c:pt idx="56">
                  <c:v>87.897890736856056</c:v>
                </c:pt>
                <c:pt idx="57">
                  <c:v>88.034242394829988</c:v>
                </c:pt>
                <c:pt idx="58">
                  <c:v>88.170435682093242</c:v>
                </c:pt>
                <c:pt idx="59">
                  <c:v>88.306470876242912</c:v>
                </c:pt>
                <c:pt idx="60">
                  <c:v>88.442348253186012</c:v>
                </c:pt>
                <c:pt idx="61">
                  <c:v>88.578068087156396</c:v>
                </c:pt>
                <c:pt idx="62">
                  <c:v>88.713630650731147</c:v>
                </c:pt>
                <c:pt idx="63">
                  <c:v>88.849036214847004</c:v>
                </c:pt>
                <c:pt idx="64">
                  <c:v>88.984285048816488</c:v>
                </c:pt>
                <c:pt idx="65">
                  <c:v>89.119377420343923</c:v>
                </c:pt>
                <c:pt idx="66">
                  <c:v>89.254313595541234</c:v>
                </c:pt>
                <c:pt idx="67">
                  <c:v>89.389093838943509</c:v>
                </c:pt>
                <c:pt idx="68">
                  <c:v>89.523718413524534</c:v>
                </c:pt>
                <c:pt idx="69">
                  <c:v>89.658187580711981</c:v>
                </c:pt>
                <c:pt idx="70">
                  <c:v>89.792501600402531</c:v>
                </c:pt>
                <c:pt idx="71">
                  <c:v>89.926660730976792</c:v>
                </c:pt>
                <c:pt idx="72">
                  <c:v>90.060665229314111</c:v>
                </c:pt>
                <c:pt idx="73">
                  <c:v>90.194422231782497</c:v>
                </c:pt>
                <c:pt idx="74">
                  <c:v>90.327820348729389</c:v>
                </c:pt>
                <c:pt idx="75">
                  <c:v>90.460861222107567</c:v>
                </c:pt>
                <c:pt idx="76">
                  <c:v>90.593546480466628</c:v>
                </c:pt>
                <c:pt idx="77">
                  <c:v>90.725877739114082</c:v>
                </c:pt>
                <c:pt idx="78">
                  <c:v>90.857856600274104</c:v>
                </c:pt>
                <c:pt idx="79">
                  <c:v>90.989484653243608</c:v>
                </c:pt>
                <c:pt idx="80">
                  <c:v>91.120763474546095</c:v>
                </c:pt>
                <c:pt idx="81">
                  <c:v>91.251694628083072</c:v>
                </c:pt>
                <c:pt idx="82">
                  <c:v>91.382279665283122</c:v>
                </c:pt>
                <c:pt idx="83">
                  <c:v>91.512520125248798</c:v>
                </c:pt>
                <c:pt idx="84">
                  <c:v>91.642417534901185</c:v>
                </c:pt>
                <c:pt idx="85">
                  <c:v>91.771973409122282</c:v>
                </c:pt>
                <c:pt idx="86">
                  <c:v>91.901189250895385</c:v>
                </c:pt>
                <c:pt idx="87">
                  <c:v>92.030066551443099</c:v>
                </c:pt>
                <c:pt idx="88">
                  <c:v>92.158606790363507</c:v>
                </c:pt>
                <c:pt idx="89">
                  <c:v>92.286811435764179</c:v>
                </c:pt>
                <c:pt idx="90">
                  <c:v>92.414681944394275</c:v>
                </c:pt>
                <c:pt idx="91">
                  <c:v>92.542219761774547</c:v>
                </c:pt>
                <c:pt idx="92">
                  <c:v>92.66942632232562</c:v>
                </c:pt>
                <c:pt idx="93">
                  <c:v>92.796303049494171</c:v>
                </c:pt>
                <c:pt idx="94">
                  <c:v>92.922851355877427</c:v>
                </c:pt>
                <c:pt idx="95">
                  <c:v>93.049072643345667</c:v>
                </c:pt>
                <c:pt idx="96">
                  <c:v>93.174968303163155</c:v>
                </c:pt>
                <c:pt idx="97">
                  <c:v>93.300539716107096</c:v>
                </c:pt>
                <c:pt idx="98">
                  <c:v>93.425788252584937</c:v>
                </c:pt>
                <c:pt idx="99">
                  <c:v>93.550715272750097</c:v>
                </c:pt>
                <c:pt idx="100">
                  <c:v>93.675322126615825</c:v>
                </c:pt>
                <c:pt idx="101">
                  <c:v>93.799610154167567</c:v>
                </c:pt>
                <c:pt idx="102">
                  <c:v>93.923580685473638</c:v>
                </c:pt>
                <c:pt idx="103">
                  <c:v>94.047235040794405</c:v>
                </c:pt>
                <c:pt idx="104">
                  <c:v>94.170574530689819</c:v>
                </c:pt>
                <c:pt idx="105">
                  <c:v>94.293600456125446</c:v>
                </c:pt>
                <c:pt idx="106">
                  <c:v>94.416314108577069</c:v>
                </c:pt>
                <c:pt idx="107">
                  <c:v>94.538716770133689</c:v>
                </c:pt>
                <c:pt idx="108">
                  <c:v>94.660809713599249</c:v>
                </c:pt>
                <c:pt idx="109">
                  <c:v>94.782594202592733</c:v>
                </c:pt>
                <c:pt idx="110">
                  <c:v>94.904071491647002</c:v>
                </c:pt>
                <c:pt idx="111">
                  <c:v>95.025242826306211</c:v>
                </c:pt>
                <c:pt idx="112">
                  <c:v>95.146109443221903</c:v>
                </c:pt>
                <c:pt idx="113">
                  <c:v>95.266672570247707</c:v>
                </c:pt>
                <c:pt idx="114">
                  <c:v>95.386933426532821</c:v>
                </c:pt>
                <c:pt idx="115">
                  <c:v>95.506893222614082</c:v>
                </c:pt>
                <c:pt idx="116">
                  <c:v>95.626553160506901</c:v>
                </c:pt>
                <c:pt idx="117">
                  <c:v>95.74591443379488</c:v>
                </c:pt>
                <c:pt idx="118">
                  <c:v>95.864978227718268</c:v>
                </c:pt>
                <c:pt idx="119">
                  <c:v>95.983745719261108</c:v>
                </c:pt>
                <c:pt idx="120">
                  <c:v>96.102218077237339</c:v>
                </c:pt>
                <c:pt idx="121">
                  <c:v>96.220396462375561</c:v>
                </c:pt>
                <c:pt idx="122">
                  <c:v>96.338282027402883</c:v>
                </c:pt>
                <c:pt idx="123">
                  <c:v>96.455875917127429</c:v>
                </c:pt>
                <c:pt idx="124">
                  <c:v>96.57317926851988</c:v>
                </c:pt>
                <c:pt idx="125">
                  <c:v>96.690193210793879</c:v>
                </c:pt>
                <c:pt idx="126">
                  <c:v>96.806918865485315</c:v>
                </c:pt>
                <c:pt idx="127">
                  <c:v>96.923357346530665</c:v>
                </c:pt>
                <c:pt idx="128">
                  <c:v>97.039509760344188</c:v>
                </c:pt>
                <c:pt idx="129">
                  <c:v>97.155377205894226</c:v>
                </c:pt>
                <c:pt idx="130">
                  <c:v>97.270960774778302</c:v>
                </c:pt>
                <c:pt idx="131">
                  <c:v>97.386261551297466</c:v>
                </c:pt>
                <c:pt idx="132">
                  <c:v>97.501280612529527</c:v>
                </c:pt>
                <c:pt idx="133">
                  <c:v>97.616019028401325</c:v>
                </c:pt>
                <c:pt idx="134">
                  <c:v>97.730477861760136</c:v>
                </c:pt>
                <c:pt idx="135">
                  <c:v>97.844658168444099</c:v>
                </c:pt>
                <c:pt idx="136">
                  <c:v>97.958560997351753</c:v>
                </c:pt>
                <c:pt idx="137">
                  <c:v>98.072187390510649</c:v>
                </c:pt>
                <c:pt idx="138">
                  <c:v>98.185538383145115</c:v>
                </c:pt>
                <c:pt idx="139">
                  <c:v>98.298615003743123</c:v>
                </c:pt>
                <c:pt idx="140">
                  <c:v>98.411418274122369</c:v>
                </c:pt>
                <c:pt idx="141">
                  <c:v>98.52394920949537</c:v>
                </c:pt>
                <c:pt idx="142">
                  <c:v>98.636208818533888</c:v>
                </c:pt>
                <c:pt idx="143">
                  <c:v>98.748198103432429</c:v>
                </c:pt>
                <c:pt idx="144">
                  <c:v>98.85991805997098</c:v>
                </c:pt>
                <c:pt idx="145">
                  <c:v>98.971369677576988</c:v>
                </c:pt>
                <c:pt idx="146">
                  <c:v>99.082553939386486</c:v>
                </c:pt>
                <c:pt idx="147">
                  <c:v>99.193471822304531</c:v>
                </c:pt>
                <c:pt idx="148">
                  <c:v>99.304124297064746</c:v>
                </c:pt>
                <c:pt idx="149">
                  <c:v>99.414512328288382</c:v>
                </c:pt>
                <c:pt idx="150">
                  <c:v>99.524636874542352</c:v>
                </c:pt>
                <c:pt idx="151">
                  <c:v>99.634498888396692</c:v>
                </c:pt>
                <c:pt idx="152">
                  <c:v>99.744099316481339</c:v>
                </c:pt>
                <c:pt idx="153">
                  <c:v>99.853439099542186</c:v>
                </c:pt>
                <c:pt idx="154">
                  <c:v>99.962519172496314</c:v>
                </c:pt>
                <c:pt idx="155">
                  <c:v>100.07134046448678</c:v>
                </c:pt>
                <c:pt idx="156">
                  <c:v>100.17990389893654</c:v>
                </c:pt>
                <c:pt idx="157">
                  <c:v>100.28821039360182</c:v>
                </c:pt>
                <c:pt idx="158">
                  <c:v>100.39626086062476</c:v>
                </c:pt>
                <c:pt idx="159">
                  <c:v>100.50405620658556</c:v>
                </c:pt>
                <c:pt idx="160">
                  <c:v>100.61159733255376</c:v>
                </c:pt>
                <c:pt idx="161">
                  <c:v>100.71888513413916</c:v>
                </c:pt>
                <c:pt idx="162">
                  <c:v>100.82592050154193</c:v>
                </c:pt>
                <c:pt idx="163">
                  <c:v>100.93270431960227</c:v>
                </c:pt>
                <c:pt idx="164">
                  <c:v>101.03923746784932</c:v>
                </c:pt>
                <c:pt idx="165">
                  <c:v>101.14552082054958</c:v>
                </c:pt>
                <c:pt idx="166">
                  <c:v>101.25155524675478</c:v>
                </c:pt>
                <c:pt idx="167">
                  <c:v>101.35734161034911</c:v>
                </c:pt>
                <c:pt idx="168">
                  <c:v>101.46288077009594</c:v>
                </c:pt>
                <c:pt idx="169">
                  <c:v>101.56817357968391</c:v>
                </c:pt>
                <c:pt idx="170">
                  <c:v>101.67322088777264</c:v>
                </c:pt>
                <c:pt idx="171">
                  <c:v>101.77802353803769</c:v>
                </c:pt>
                <c:pt idx="172">
                  <c:v>101.88258236921513</c:v>
                </c:pt>
                <c:pt idx="173">
                  <c:v>101.98689821514563</c:v>
                </c:pt>
                <c:pt idx="174">
                  <c:v>102.09097190481783</c:v>
                </c:pt>
                <c:pt idx="175">
                  <c:v>102.19480426241149</c:v>
                </c:pt>
                <c:pt idx="176">
                  <c:v>102.29839610733985</c:v>
                </c:pt>
                <c:pt idx="177">
                  <c:v>102.40174825429173</c:v>
                </c:pt>
                <c:pt idx="178">
                  <c:v>102.50486151327301</c:v>
                </c:pt>
                <c:pt idx="179">
                  <c:v>102.60773668964769</c:v>
                </c:pt>
                <c:pt idx="180">
                  <c:v>102.71037458417847</c:v>
                </c:pt>
                <c:pt idx="181">
                  <c:v>102.81277599306682</c:v>
                </c:pt>
                <c:pt idx="182">
                  <c:v>102.91494170799267</c:v>
                </c:pt>
                <c:pt idx="183">
                  <c:v>103.01687251615357</c:v>
                </c:pt>
                <c:pt idx="184">
                  <c:v>103.11856920030348</c:v>
                </c:pt>
                <c:pt idx="185">
                  <c:v>103.22003253879105</c:v>
                </c:pt>
                <c:pt idx="186">
                  <c:v>103.32126330559751</c:v>
                </c:pt>
                <c:pt idx="187">
                  <c:v>103.42226227037413</c:v>
                </c:pt>
                <c:pt idx="188">
                  <c:v>103.52303019847922</c:v>
                </c:pt>
                <c:pt idx="189">
                  <c:v>103.62356785101474</c:v>
                </c:pt>
                <c:pt idx="190">
                  <c:v>103.72387598486257</c:v>
                </c:pt>
                <c:pt idx="191">
                  <c:v>103.82395535272025</c:v>
                </c:pt>
                <c:pt idx="192">
                  <c:v>103.92380670313635</c:v>
                </c:pt>
                <c:pt idx="193">
                  <c:v>104.02343078054554</c:v>
                </c:pt>
                <c:pt idx="194">
                  <c:v>104.12282832530317</c:v>
                </c:pt>
                <c:pt idx="195">
                  <c:v>104.22200007371953</c:v>
                </c:pt>
                <c:pt idx="196">
                  <c:v>104.32094675809367</c:v>
                </c:pt>
                <c:pt idx="197">
                  <c:v>104.41966910674691</c:v>
                </c:pt>
                <c:pt idx="198">
                  <c:v>104.51816784405594</c:v>
                </c:pt>
                <c:pt idx="199">
                  <c:v>104.61644369048558</c:v>
                </c:pt>
                <c:pt idx="200">
                  <c:v>104.71449736262116</c:v>
                </c:pt>
                <c:pt idx="201">
                  <c:v>104.8123295732006</c:v>
                </c:pt>
                <c:pt idx="202">
                  <c:v>104.90994103114606</c:v>
                </c:pt>
                <c:pt idx="203">
                  <c:v>105.0073324415953</c:v>
                </c:pt>
                <c:pt idx="204">
                  <c:v>105.10450450593268</c:v>
                </c:pt>
                <c:pt idx="205">
                  <c:v>105.20145792181988</c:v>
                </c:pt>
                <c:pt idx="206">
                  <c:v>105.29819338322616</c:v>
                </c:pt>
                <c:pt idx="207">
                  <c:v>105.39471158045849</c:v>
                </c:pt>
                <c:pt idx="208">
                  <c:v>105.49101320019112</c:v>
                </c:pt>
                <c:pt idx="209">
                  <c:v>105.58709892549506</c:v>
                </c:pt>
                <c:pt idx="210">
                  <c:v>105.68296943586707</c:v>
                </c:pt>
                <c:pt idx="211">
                  <c:v>105.77862540725847</c:v>
                </c:pt>
                <c:pt idx="212">
                  <c:v>105.87406751210357</c:v>
                </c:pt>
                <c:pt idx="213">
                  <c:v>105.9692964193478</c:v>
                </c:pt>
                <c:pt idx="214">
                  <c:v>106.06431279447558</c:v>
                </c:pt>
                <c:pt idx="215">
                  <c:v>106.1591172995379</c:v>
                </c:pt>
                <c:pt idx="216">
                  <c:v>106.25371059317949</c:v>
                </c:pt>
                <c:pt idx="217">
                  <c:v>106.34809333066592</c:v>
                </c:pt>
                <c:pt idx="218">
                  <c:v>106.44226616391025</c:v>
                </c:pt>
                <c:pt idx="219">
                  <c:v>106.5362297414994</c:v>
                </c:pt>
                <c:pt idx="220">
                  <c:v>106.62998470872039</c:v>
                </c:pt>
                <c:pt idx="221">
                  <c:v>106.7235317075861</c:v>
                </c:pt>
                <c:pt idx="222">
                  <c:v>106.816871376861</c:v>
                </c:pt>
                <c:pt idx="223">
                  <c:v>106.91000435208636</c:v>
                </c:pt>
                <c:pt idx="224">
                  <c:v>107.00293126560541</c:v>
                </c:pt>
                <c:pt idx="225">
                  <c:v>107.09565274658813</c:v>
                </c:pt>
                <c:pt idx="226">
                  <c:v>107.18816942105582</c:v>
                </c:pt>
                <c:pt idx="227">
                  <c:v>107.28048191190538</c:v>
                </c:pt>
                <c:pt idx="228">
                  <c:v>107.37259083893343</c:v>
                </c:pt>
                <c:pt idx="229">
                  <c:v>107.4644968188601</c:v>
                </c:pt>
                <c:pt idx="230">
                  <c:v>107.55620046535253</c:v>
                </c:pt>
                <c:pt idx="231">
                  <c:v>107.64770238904838</c:v>
                </c:pt>
                <c:pt idx="232">
                  <c:v>107.7390031975787</c:v>
                </c:pt>
                <c:pt idx="233">
                  <c:v>107.830103495591</c:v>
                </c:pt>
                <c:pt idx="234">
                  <c:v>107.92100388477174</c:v>
                </c:pt>
                <c:pt idx="235">
                  <c:v>108.01170496386882</c:v>
                </c:pt>
                <c:pt idx="236">
                  <c:v>108.1022073287137</c:v>
                </c:pt>
                <c:pt idx="237">
                  <c:v>108.19251157224343</c:v>
                </c:pt>
                <c:pt idx="238">
                  <c:v>108.28261828452229</c:v>
                </c:pt>
                <c:pt idx="239">
                  <c:v>108.37252805276339</c:v>
                </c:pt>
                <c:pt idx="240">
                  <c:v>108.46224146134993</c:v>
                </c:pt>
                <c:pt idx="241">
                  <c:v>108.55175909185634</c:v>
                </c:pt>
                <c:pt idx="242">
                  <c:v>108.6410815230691</c:v>
                </c:pt>
                <c:pt idx="243">
                  <c:v>108.73020933100752</c:v>
                </c:pt>
                <c:pt idx="244">
                  <c:v>108.81914308894405</c:v>
                </c:pt>
                <c:pt idx="245">
                  <c:v>108.90788336742474</c:v>
                </c:pt>
                <c:pt idx="246">
                  <c:v>108.99643073428919</c:v>
                </c:pt>
                <c:pt idx="247">
                  <c:v>109.08478575469046</c:v>
                </c:pt>
                <c:pt idx="248">
                  <c:v>109.17294899111478</c:v>
                </c:pt>
                <c:pt idx="249">
                  <c:v>109.26092100340097</c:v>
                </c:pt>
                <c:pt idx="250">
                  <c:v>109.3487023487598</c:v>
                </c:pt>
                <c:pt idx="251">
                  <c:v>109.43629358179311</c:v>
                </c:pt>
                <c:pt idx="252">
                  <c:v>109.52369525451269</c:v>
                </c:pt>
                <c:pt idx="253">
                  <c:v>109.61090791635903</c:v>
                </c:pt>
                <c:pt idx="254">
                  <c:v>109.6979321142199</c:v>
                </c:pt>
                <c:pt idx="255">
                  <c:v>109.78476839244878</c:v>
                </c:pt>
                <c:pt idx="256">
                  <c:v>109.87141729288295</c:v>
                </c:pt>
                <c:pt idx="257">
                  <c:v>109.95787935486166</c:v>
                </c:pt>
                <c:pt idx="258">
                  <c:v>110.04415511524385</c:v>
                </c:pt>
                <c:pt idx="259">
                  <c:v>110.13024510842595</c:v>
                </c:pt>
                <c:pt idx="260">
                  <c:v>110.21614986635934</c:v>
                </c:pt>
                <c:pt idx="261">
                  <c:v>110.30186991856776</c:v>
                </c:pt>
                <c:pt idx="262">
                  <c:v>110.38740579216437</c:v>
                </c:pt>
                <c:pt idx="263">
                  <c:v>110.47275801186899</c:v>
                </c:pt>
                <c:pt idx="264">
                  <c:v>110.55792710002471</c:v>
                </c:pt>
                <c:pt idx="265">
                  <c:v>110.64291357661484</c:v>
                </c:pt>
                <c:pt idx="266">
                  <c:v>110.72771795927929</c:v>
                </c:pt>
                <c:pt idx="267">
                  <c:v>110.81234076333099</c:v>
                </c:pt>
                <c:pt idx="268">
                  <c:v>110.89678250177222</c:v>
                </c:pt>
                <c:pt idx="269">
                  <c:v>110.98104368531061</c:v>
                </c:pt>
                <c:pt idx="270">
                  <c:v>111.06512482237508</c:v>
                </c:pt>
                <c:pt idx="271">
                  <c:v>111.14902641913167</c:v>
                </c:pt>
                <c:pt idx="272">
                  <c:v>111.23274897949918</c:v>
                </c:pt>
                <c:pt idx="273">
                  <c:v>111.3162930051646</c:v>
                </c:pt>
                <c:pt idx="274">
                  <c:v>111.39965899559857</c:v>
                </c:pt>
                <c:pt idx="275">
                  <c:v>111.4828474480705</c:v>
                </c:pt>
                <c:pt idx="276">
                  <c:v>111.5658588576637</c:v>
                </c:pt>
                <c:pt idx="277">
                  <c:v>111.64869371729027</c:v>
                </c:pt>
                <c:pt idx="278">
                  <c:v>111.73135251770591</c:v>
                </c:pt>
                <c:pt idx="279">
                  <c:v>111.81383574752464</c:v>
                </c:pt>
                <c:pt idx="280">
                  <c:v>111.8961438932332</c:v>
                </c:pt>
                <c:pt idx="281">
                  <c:v>111.97827743920557</c:v>
                </c:pt>
                <c:pt idx="282">
                  <c:v>112.06023686771714</c:v>
                </c:pt>
                <c:pt idx="283">
                  <c:v>112.14202265895892</c:v>
                </c:pt>
                <c:pt idx="284">
                  <c:v>112.22363529105149</c:v>
                </c:pt>
                <c:pt idx="285">
                  <c:v>112.3050752400589</c:v>
                </c:pt>
                <c:pt idx="286">
                  <c:v>112.38634298000241</c:v>
                </c:pt>
                <c:pt idx="287">
                  <c:v>112.46743898287413</c:v>
                </c:pt>
                <c:pt idx="288">
                  <c:v>112.54836371865056</c:v>
                </c:pt>
                <c:pt idx="289">
                  <c:v>112.6291176553059</c:v>
                </c:pt>
                <c:pt idx="290">
                  <c:v>112.70970125882538</c:v>
                </c:pt>
                <c:pt idx="291">
                  <c:v>112.79011499321834</c:v>
                </c:pt>
                <c:pt idx="292">
                  <c:v>112.87035932053139</c:v>
                </c:pt>
                <c:pt idx="293">
                  <c:v>112.95043470086115</c:v>
                </c:pt>
                <c:pt idx="294">
                  <c:v>113.03034159236719</c:v>
                </c:pt>
                <c:pt idx="295">
                  <c:v>113.11008045128465</c:v>
                </c:pt>
                <c:pt idx="296">
                  <c:v>113.18965173193681</c:v>
                </c:pt>
                <c:pt idx="297">
                  <c:v>113.26905588674758</c:v>
                </c:pt>
                <c:pt idx="298">
                  <c:v>113.34829336625386</c:v>
                </c:pt>
                <c:pt idx="299">
                  <c:v>113.42736461911774</c:v>
                </c:pt>
                <c:pt idx="300">
                  <c:v>113.50627009213866</c:v>
                </c:pt>
                <c:pt idx="301">
                  <c:v>113.5850102302655</c:v>
                </c:pt>
                <c:pt idx="302">
                  <c:v>113.66358547660836</c:v>
                </c:pt>
                <c:pt idx="303">
                  <c:v>113.74199627245054</c:v>
                </c:pt>
                <c:pt idx="304">
                  <c:v>113.82024305726011</c:v>
                </c:pt>
                <c:pt idx="305">
                  <c:v>113.89832626870172</c:v>
                </c:pt>
                <c:pt idx="306">
                  <c:v>113.97624634264788</c:v>
                </c:pt>
                <c:pt idx="307">
                  <c:v>114.0540037131906</c:v>
                </c:pt>
                <c:pt idx="308">
                  <c:v>114.1315988126525</c:v>
                </c:pt>
                <c:pt idx="309">
                  <c:v>114.20903207159822</c:v>
                </c:pt>
                <c:pt idx="310">
                  <c:v>114.28630391884541</c:v>
                </c:pt>
                <c:pt idx="311">
                  <c:v>114.36341478147583</c:v>
                </c:pt>
                <c:pt idx="312">
                  <c:v>114.44036508484623</c:v>
                </c:pt>
                <c:pt idx="313">
                  <c:v>114.51715525259925</c:v>
                </c:pt>
                <c:pt idx="314">
                  <c:v>114.59378570667413</c:v>
                </c:pt>
                <c:pt idx="315">
                  <c:v>114.67025686731733</c:v>
                </c:pt>
                <c:pt idx="316">
                  <c:v>114.74656915309319</c:v>
                </c:pt>
                <c:pt idx="317">
                  <c:v>114.82272298089434</c:v>
                </c:pt>
                <c:pt idx="318">
                  <c:v>114.89871876595208</c:v>
                </c:pt>
                <c:pt idx="319">
                  <c:v>114.97455692184673</c:v>
                </c:pt>
                <c:pt idx="320">
                  <c:v>115.05023786051777</c:v>
                </c:pt>
                <c:pt idx="321">
                  <c:v>115.12576199227405</c:v>
                </c:pt>
                <c:pt idx="322">
                  <c:v>115.20112972580375</c:v>
                </c:pt>
                <c:pt idx="323">
                  <c:v>115.27634146818441</c:v>
                </c:pt>
                <c:pt idx="324">
                  <c:v>115.3513976248928</c:v>
                </c:pt>
                <c:pt idx="325">
                  <c:v>115.42629859981456</c:v>
                </c:pt>
                <c:pt idx="326">
                  <c:v>115.50104479525417</c:v>
                </c:pt>
                <c:pt idx="327">
                  <c:v>115.57563661194436</c:v>
                </c:pt>
                <c:pt idx="328">
                  <c:v>115.65007444905574</c:v>
                </c:pt>
                <c:pt idx="329">
                  <c:v>115.72435870420632</c:v>
                </c:pt>
                <c:pt idx="330">
                  <c:v>115.79848977347079</c:v>
                </c:pt>
                <c:pt idx="331">
                  <c:v>115.87246805138993</c:v>
                </c:pt>
                <c:pt idx="332">
                  <c:v>115.94629393097981</c:v>
                </c:pt>
                <c:pt idx="333">
                  <c:v>116.01996780374091</c:v>
                </c:pt>
                <c:pt idx="334">
                  <c:v>116.09349005966733</c:v>
                </c:pt>
                <c:pt idx="335">
                  <c:v>116.16686108725567</c:v>
                </c:pt>
                <c:pt idx="336">
                  <c:v>116.24008127351398</c:v>
                </c:pt>
                <c:pt idx="337">
                  <c:v>116.31315100397073</c:v>
                </c:pt>
                <c:pt idx="338">
                  <c:v>116.38607066268351</c:v>
                </c:pt>
                <c:pt idx="339">
                  <c:v>116.45884063224771</c:v>
                </c:pt>
                <c:pt idx="340">
                  <c:v>116.53146129380536</c:v>
                </c:pt>
                <c:pt idx="341">
                  <c:v>116.6039330270535</c:v>
                </c:pt>
                <c:pt idx="342">
                  <c:v>116.6762562102528</c:v>
                </c:pt>
                <c:pt idx="343">
                  <c:v>116.748431220236</c:v>
                </c:pt>
                <c:pt idx="344">
                  <c:v>116.82045843241622</c:v>
                </c:pt>
                <c:pt idx="345">
                  <c:v>116.89233822079532</c:v>
                </c:pt>
                <c:pt idx="346">
                  <c:v>116.96407095797215</c:v>
                </c:pt>
                <c:pt idx="347">
                  <c:v>117.03565701515072</c:v>
                </c:pt>
                <c:pt idx="348">
                  <c:v>117.10709676214823</c:v>
                </c:pt>
                <c:pt idx="349">
                  <c:v>117.17839056740326</c:v>
                </c:pt>
                <c:pt idx="350">
                  <c:v>117.24953879798359</c:v>
                </c:pt>
                <c:pt idx="351">
                  <c:v>117.32054181959425</c:v>
                </c:pt>
                <c:pt idx="352">
                  <c:v>117.39139999658528</c:v>
                </c:pt>
                <c:pt idx="353">
                  <c:v>117.4621136919596</c:v>
                </c:pt>
                <c:pt idx="354">
                  <c:v>117.53268326738065</c:v>
                </c:pt>
                <c:pt idx="355">
                  <c:v>117.60310908318012</c:v>
                </c:pt>
                <c:pt idx="356">
                  <c:v>117.67339149836558</c:v>
                </c:pt>
                <c:pt idx="357">
                  <c:v>117.74353087062796</c:v>
                </c:pt>
                <c:pt idx="358">
                  <c:v>117.81352755634913</c:v>
                </c:pt>
                <c:pt idx="359">
                  <c:v>117.8833819106092</c:v>
                </c:pt>
                <c:pt idx="360">
                  <c:v>117.95309428719403</c:v>
                </c:pt>
                <c:pt idx="361">
                  <c:v>118.02266503860241</c:v>
                </c:pt>
                <c:pt idx="362">
                  <c:v>118.09209451605349</c:v>
                </c:pt>
                <c:pt idx="363">
                  <c:v>118.16138306949382</c:v>
                </c:pt>
                <c:pt idx="364">
                  <c:v>118.23053104760457</c:v>
                </c:pt>
                <c:pt idx="365">
                  <c:v>118.29953879780862</c:v>
                </c:pt>
                <c:pt idx="366">
                  <c:v>118.36840666627758</c:v>
                </c:pt>
                <c:pt idx="367">
                  <c:v>118.43713499793877</c:v>
                </c:pt>
                <c:pt idx="368">
                  <c:v>118.50572413648219</c:v>
                </c:pt>
                <c:pt idx="369">
                  <c:v>118.57417442436729</c:v>
                </c:pt>
                <c:pt idx="370">
                  <c:v>118.64248620282994</c:v>
                </c:pt>
                <c:pt idx="371">
                  <c:v>118.7106598118891</c:v>
                </c:pt>
                <c:pt idx="372">
                  <c:v>118.77869559035352</c:v>
                </c:pt>
                <c:pt idx="373">
                  <c:v>118.84659387582852</c:v>
                </c:pt>
                <c:pt idx="374">
                  <c:v>118.91435500472242</c:v>
                </c:pt>
                <c:pt idx="375">
                  <c:v>118.98197931225332</c:v>
                </c:pt>
                <c:pt idx="376">
                  <c:v>119.04946713245545</c:v>
                </c:pt>
                <c:pt idx="377">
                  <c:v>119.11681879818572</c:v>
                </c:pt>
                <c:pt idx="378">
                  <c:v>119.18403464113014</c:v>
                </c:pt>
                <c:pt idx="379">
                  <c:v>119.25111499181011</c:v>
                </c:pt>
                <c:pt idx="380">
                  <c:v>119.31806017958883</c:v>
                </c:pt>
                <c:pt idx="381">
                  <c:v>119.38487053267751</c:v>
                </c:pt>
                <c:pt idx="382">
                  <c:v>119.45154637814166</c:v>
                </c:pt>
                <c:pt idx="383">
                  <c:v>119.51808804190721</c:v>
                </c:pt>
                <c:pt idx="384">
                  <c:v>119.58449584876666</c:v>
                </c:pt>
                <c:pt idx="385">
                  <c:v>119.65077012238521</c:v>
                </c:pt>
                <c:pt idx="386">
                  <c:v>119.7169111853067</c:v>
                </c:pt>
                <c:pt idx="387">
                  <c:v>119.78291935895972</c:v>
                </c:pt>
                <c:pt idx="388">
                  <c:v>119.84879496366349</c:v>
                </c:pt>
                <c:pt idx="389">
                  <c:v>119.91453831863386</c:v>
                </c:pt>
                <c:pt idx="390">
                  <c:v>119.980149741989</c:v>
                </c:pt>
                <c:pt idx="391">
                  <c:v>120.04562955075538</c:v>
                </c:pt>
                <c:pt idx="392">
                  <c:v>120.11097806087353</c:v>
                </c:pt>
                <c:pt idx="393">
                  <c:v>120.17619558720371</c:v>
                </c:pt>
                <c:pt idx="394">
                  <c:v>120.24128244353165</c:v>
                </c:pt>
                <c:pt idx="395">
                  <c:v>120.30623894257413</c:v>
                </c:pt>
                <c:pt idx="396">
                  <c:v>120.37106539598473</c:v>
                </c:pt>
                <c:pt idx="397">
                  <c:v>120.43576211435928</c:v>
                </c:pt>
                <c:pt idx="398">
                  <c:v>120.50032940724142</c:v>
                </c:pt>
                <c:pt idx="399">
                  <c:v>120.5647675831281</c:v>
                </c:pt>
                <c:pt idx="400">
                  <c:v>120.62907694947505</c:v>
                </c:pt>
                <c:pt idx="401">
                  <c:v>120.69325781270213</c:v>
                </c:pt>
                <c:pt idx="402">
                  <c:v>120.75731047819875</c:v>
                </c:pt>
                <c:pt idx="403">
                  <c:v>120.82123525032918</c:v>
                </c:pt>
                <c:pt idx="404">
                  <c:v>120.88503243243784</c:v>
                </c:pt>
                <c:pt idx="405">
                  <c:v>120.94870232685459</c:v>
                </c:pt>
                <c:pt idx="406">
                  <c:v>121.01224523489986</c:v>
                </c:pt>
                <c:pt idx="407">
                  <c:v>121.07566145688995</c:v>
                </c:pt>
                <c:pt idx="408">
                  <c:v>121.13895129214208</c:v>
                </c:pt>
                <c:pt idx="409">
                  <c:v>121.20211503897953</c:v>
                </c:pt>
                <c:pt idx="410">
                  <c:v>121.2651529947367</c:v>
                </c:pt>
                <c:pt idx="411">
                  <c:v>121.32806545576412</c:v>
                </c:pt>
                <c:pt idx="412">
                  <c:v>121.3908527174335</c:v>
                </c:pt>
                <c:pt idx="413">
                  <c:v>121.45351507414269</c:v>
                </c:pt>
                <c:pt idx="414">
                  <c:v>121.51605281932054</c:v>
                </c:pt>
                <c:pt idx="415">
                  <c:v>121.57846624543183</c:v>
                </c:pt>
                <c:pt idx="416">
                  <c:v>121.64075564398216</c:v>
                </c:pt>
                <c:pt idx="417">
                  <c:v>121.70292130552274</c:v>
                </c:pt>
                <c:pt idx="418">
                  <c:v>121.76496351965513</c:v>
                </c:pt>
                <c:pt idx="419">
                  <c:v>121.82688257503605</c:v>
                </c:pt>
                <c:pt idx="420">
                  <c:v>121.88867875938216</c:v>
                </c:pt>
                <c:pt idx="421">
                  <c:v>121.95035235947465</c:v>
                </c:pt>
                <c:pt idx="422">
                  <c:v>122.01190366116388</c:v>
                </c:pt>
                <c:pt idx="423">
                  <c:v>122.07333294937415</c:v>
                </c:pt>
                <c:pt idx="424">
                  <c:v>122.13464050810811</c:v>
                </c:pt>
                <c:pt idx="425">
                  <c:v>122.19582662045138</c:v>
                </c:pt>
                <c:pt idx="426">
                  <c:v>122.2568915685772</c:v>
                </c:pt>
                <c:pt idx="427">
                  <c:v>122.31783563375076</c:v>
                </c:pt>
                <c:pt idx="428">
                  <c:v>122.37865909633373</c:v>
                </c:pt>
                <c:pt idx="429">
                  <c:v>122.43936223578872</c:v>
                </c:pt>
                <c:pt idx="430">
                  <c:v>122.49994533068363</c:v>
                </c:pt>
                <c:pt idx="431">
                  <c:v>122.56040865869606</c:v>
                </c:pt>
                <c:pt idx="432">
                  <c:v>122.62075249661761</c:v>
                </c:pt>
                <c:pt idx="433">
                  <c:v>122.68097712035831</c:v>
                </c:pt>
                <c:pt idx="434">
                  <c:v>122.74108280495072</c:v>
                </c:pt>
                <c:pt idx="435">
                  <c:v>122.80106982455433</c:v>
                </c:pt>
                <c:pt idx="436">
                  <c:v>122.86093845245976</c:v>
                </c:pt>
                <c:pt idx="437">
                  <c:v>122.92068896109291</c:v>
                </c:pt>
                <c:pt idx="438">
                  <c:v>122.9803216220191</c:v>
                </c:pt>
                <c:pt idx="439">
                  <c:v>123.03983670594737</c:v>
                </c:pt>
                <c:pt idx="440">
                  <c:v>123.09923448273439</c:v>
                </c:pt>
                <c:pt idx="441">
                  <c:v>123.15851522138868</c:v>
                </c:pt>
                <c:pt idx="442">
                  <c:v>123.21767919007465</c:v>
                </c:pt>
                <c:pt idx="443">
                  <c:v>123.27672665611649</c:v>
                </c:pt>
                <c:pt idx="444">
                  <c:v>123.33565788600245</c:v>
                </c:pt>
                <c:pt idx="445">
                  <c:v>123.39447314538847</c:v>
                </c:pt>
                <c:pt idx="446">
                  <c:v>123.45317269910247</c:v>
                </c:pt>
                <c:pt idx="447">
                  <c:v>123.51175681114798</c:v>
                </c:pt>
                <c:pt idx="448">
                  <c:v>123.57022574470821</c:v>
                </c:pt>
                <c:pt idx="449">
                  <c:v>123.62857976214993</c:v>
                </c:pt>
                <c:pt idx="450">
                  <c:v>123.68681912502713</c:v>
                </c:pt>
                <c:pt idx="451">
                  <c:v>123.74494409408507</c:v>
                </c:pt>
                <c:pt idx="452">
                  <c:v>123.8029549292639</c:v>
                </c:pt>
                <c:pt idx="453">
                  <c:v>123.86085188970254</c:v>
                </c:pt>
                <c:pt idx="454">
                  <c:v>123.91863523374238</c:v>
                </c:pt>
                <c:pt idx="455">
                  <c:v>123.97630521893093</c:v>
                </c:pt>
                <c:pt idx="456">
                  <c:v>124.03386210202565</c:v>
                </c:pt>
                <c:pt idx="457">
                  <c:v>124.0913061389975</c:v>
                </c:pt>
                <c:pt idx="458">
                  <c:v>124.14863758503463</c:v>
                </c:pt>
                <c:pt idx="459">
                  <c:v>124.20585669454604</c:v>
                </c:pt>
                <c:pt idx="460">
                  <c:v>124.26296372116508</c:v>
                </c:pt>
                <c:pt idx="461">
                  <c:v>124.31995891775314</c:v>
                </c:pt>
                <c:pt idx="462">
                  <c:v>124.37684253640312</c:v>
                </c:pt>
                <c:pt idx="463">
                  <c:v>124.43361482844296</c:v>
                </c:pt>
                <c:pt idx="464">
                  <c:v>124.4902760444392</c:v>
                </c:pt>
                <c:pt idx="465">
                  <c:v>124.5468264342004</c:v>
                </c:pt>
                <c:pt idx="466">
                  <c:v>124.60326624678059</c:v>
                </c:pt>
                <c:pt idx="467">
                  <c:v>124.65959573048282</c:v>
                </c:pt>
                <c:pt idx="468">
                  <c:v>124.71581513286246</c:v>
                </c:pt>
                <c:pt idx="469">
                  <c:v>124.77192470073059</c:v>
                </c:pt>
                <c:pt idx="470">
                  <c:v>124.82792468015747</c:v>
                </c:pt>
                <c:pt idx="471">
                  <c:v>124.88381531647576</c:v>
                </c:pt>
                <c:pt idx="472">
                  <c:v>124.93959685428398</c:v>
                </c:pt>
                <c:pt idx="473">
                  <c:v>124.99526953744969</c:v>
                </c:pt>
                <c:pt idx="474">
                  <c:v>125.05083360911286</c:v>
                </c:pt>
                <c:pt idx="475">
                  <c:v>125.1062893116891</c:v>
                </c:pt>
                <c:pt idx="476">
                  <c:v>125.16163688687293</c:v>
                </c:pt>
                <c:pt idx="477">
                  <c:v>125.21687657564095</c:v>
                </c:pt>
                <c:pt idx="478">
                  <c:v>125.2720086182551</c:v>
                </c:pt>
                <c:pt idx="479">
                  <c:v>125.32703325426581</c:v>
                </c:pt>
                <c:pt idx="480">
                  <c:v>125.38195072251516</c:v>
                </c:pt>
                <c:pt idx="481">
                  <c:v>125.43676126114002</c:v>
                </c:pt>
                <c:pt idx="482">
                  <c:v>125.49146510757518</c:v>
                </c:pt>
                <c:pt idx="483">
                  <c:v>125.54606249855649</c:v>
                </c:pt>
                <c:pt idx="484">
                  <c:v>125.60055367012386</c:v>
                </c:pt>
                <c:pt idx="485">
                  <c:v>125.65493885762437</c:v>
                </c:pt>
                <c:pt idx="486">
                  <c:v>125.70921829571532</c:v>
                </c:pt>
                <c:pt idx="487">
                  <c:v>125.76339221836724</c:v>
                </c:pt>
                <c:pt idx="488">
                  <c:v>125.81746085886691</c:v>
                </c:pt>
                <c:pt idx="489">
                  <c:v>125.87142444982034</c:v>
                </c:pt>
                <c:pt idx="490">
                  <c:v>125.92528322315572</c:v>
                </c:pt>
                <c:pt idx="491">
                  <c:v>125.97903741012637</c:v>
                </c:pt>
                <c:pt idx="492">
                  <c:v>126.03268724131372</c:v>
                </c:pt>
                <c:pt idx="493">
                  <c:v>126.08623294663019</c:v>
                </c:pt>
                <c:pt idx="494">
                  <c:v>126.13967475532205</c:v>
                </c:pt>
                <c:pt idx="495">
                  <c:v>126.19301289597236</c:v>
                </c:pt>
                <c:pt idx="496">
                  <c:v>126.24624759650382</c:v>
                </c:pt>
                <c:pt idx="497">
                  <c:v>126.29937908418154</c:v>
                </c:pt>
                <c:pt idx="498">
                  <c:v>126.35240758561598</c:v>
                </c:pt>
                <c:pt idx="499">
                  <c:v>126.40533332676563</c:v>
                </c:pt>
                <c:pt idx="500">
                  <c:v>126.45815653293994</c:v>
                </c:pt>
                <c:pt idx="501">
                  <c:v>126.51087742880198</c:v>
                </c:pt>
                <c:pt idx="502">
                  <c:v>126.56349623837121</c:v>
                </c:pt>
                <c:pt idx="503">
                  <c:v>126.61601318502632</c:v>
                </c:pt>
                <c:pt idx="504">
                  <c:v>126.6684284915078</c:v>
                </c:pt>
                <c:pt idx="505">
                  <c:v>126.72074237992075</c:v>
                </c:pt>
                <c:pt idx="506">
                  <c:v>126.77295507173757</c:v>
                </c:pt>
                <c:pt idx="507">
                  <c:v>126.82506678780058</c:v>
                </c:pt>
                <c:pt idx="508">
                  <c:v>126.87707774832471</c:v>
                </c:pt>
                <c:pt idx="509">
                  <c:v>126.92898817290012</c:v>
                </c:pt>
                <c:pt idx="510">
                  <c:v>126.98079828049488</c:v>
                </c:pt>
                <c:pt idx="511">
                  <c:v>127.03250828945751</c:v>
                </c:pt>
                <c:pt idx="512">
                  <c:v>127.08411841751959</c:v>
                </c:pt>
                <c:pt idx="513">
                  <c:v>127.13562888179835</c:v>
                </c:pt>
                <c:pt idx="514">
                  <c:v>127.1870398987993</c:v>
                </c:pt>
                <c:pt idx="515">
                  <c:v>127.23835168441866</c:v>
                </c:pt>
                <c:pt idx="516">
                  <c:v>127.28956445394593</c:v>
                </c:pt>
                <c:pt idx="517">
                  <c:v>127.34067842206642</c:v>
                </c:pt>
                <c:pt idx="518">
                  <c:v>127.39169380286381</c:v>
                </c:pt>
                <c:pt idx="519">
                  <c:v>127.44261080982251</c:v>
                </c:pt>
                <c:pt idx="520">
                  <c:v>127.49342965583025</c:v>
                </c:pt>
                <c:pt idx="521">
                  <c:v>127.54415055318051</c:v>
                </c:pt>
                <c:pt idx="522">
                  <c:v>127.59477371357485</c:v>
                </c:pt>
                <c:pt idx="523">
                  <c:v>127.64529934812553</c:v>
                </c:pt>
                <c:pt idx="524">
                  <c:v>127.69572766735779</c:v>
                </c:pt>
                <c:pt idx="525">
                  <c:v>127.74605888121228</c:v>
                </c:pt>
                <c:pt idx="526">
                  <c:v>127.79629319904747</c:v>
                </c:pt>
                <c:pt idx="527">
                  <c:v>127.84643082964199</c:v>
                </c:pt>
                <c:pt idx="528">
                  <c:v>127.89647198119702</c:v>
                </c:pt>
                <c:pt idx="529">
                  <c:v>127.94641686133865</c:v>
                </c:pt>
                <c:pt idx="530">
                  <c:v>127.99626567712011</c:v>
                </c:pt>
                <c:pt idx="531">
                  <c:v>128.04601863502421</c:v>
                </c:pt>
                <c:pt idx="532">
                  <c:v>128.09567594096558</c:v>
                </c:pt>
                <c:pt idx="533">
                  <c:v>128.14523780029296</c:v>
                </c:pt>
                <c:pt idx="534">
                  <c:v>128.19470441779151</c:v>
                </c:pt>
                <c:pt idx="535">
                  <c:v>128.24407599768509</c:v>
                </c:pt>
                <c:pt idx="536">
                  <c:v>128.29335274363837</c:v>
                </c:pt>
                <c:pt idx="537">
                  <c:v>128.34253485875928</c:v>
                </c:pt>
                <c:pt idx="538">
                  <c:v>128.39162254560108</c:v>
                </c:pt>
                <c:pt idx="539">
                  <c:v>128.44061600616465</c:v>
                </c:pt>
                <c:pt idx="540">
                  <c:v>128.48951544190058</c:v>
                </c:pt>
                <c:pt idx="541">
                  <c:v>128.5383210537116</c:v>
                </c:pt>
                <c:pt idx="542">
                  <c:v>128.58703304195438</c:v>
                </c:pt>
                <c:pt idx="543">
                  <c:v>128.63565160644214</c:v>
                </c:pt>
                <c:pt idx="544">
                  <c:v>128.68417694644634</c:v>
                </c:pt>
                <c:pt idx="545">
                  <c:v>128.73260926069921</c:v>
                </c:pt>
                <c:pt idx="546">
                  <c:v>128.7809487473956</c:v>
                </c:pt>
                <c:pt idx="547">
                  <c:v>128.82919560419526</c:v>
                </c:pt>
                <c:pt idx="548">
                  <c:v>128.8773500282249</c:v>
                </c:pt>
                <c:pt idx="549">
                  <c:v>128.92541221608022</c:v>
                </c:pt>
                <c:pt idx="550">
                  <c:v>128.97338236382802</c:v>
                </c:pt>
                <c:pt idx="551">
                  <c:v>129.02126066700833</c:v>
                </c:pt>
                <c:pt idx="552">
                  <c:v>129.06904732063637</c:v>
                </c:pt>
                <c:pt idx="553">
                  <c:v>129.11674251920465</c:v>
                </c:pt>
                <c:pt idx="554">
                  <c:v>129.164346456685</c:v>
                </c:pt>
                <c:pt idx="555">
                  <c:v>129.21185932653052</c:v>
                </c:pt>
                <c:pt idx="556">
                  <c:v>129.25928132167769</c:v>
                </c:pt>
                <c:pt idx="557">
                  <c:v>129.30661263454832</c:v>
                </c:pt>
                <c:pt idx="558">
                  <c:v>129.35385345705154</c:v>
                </c:pt>
                <c:pt idx="559">
                  <c:v>129.40100398058578</c:v>
                </c:pt>
                <c:pt idx="560">
                  <c:v>129.44806439604068</c:v>
                </c:pt>
                <c:pt idx="561">
                  <c:v>129.49503489379913</c:v>
                </c:pt>
                <c:pt idx="562">
                  <c:v>129.54191566373919</c:v>
                </c:pt>
                <c:pt idx="563">
                  <c:v>129.58870689523593</c:v>
                </c:pt>
                <c:pt idx="564">
                  <c:v>129.63540877716355</c:v>
                </c:pt>
                <c:pt idx="565">
                  <c:v>129.68202149789704</c:v>
                </c:pt>
                <c:pt idx="566">
                  <c:v>129.72854524531431</c:v>
                </c:pt>
                <c:pt idx="567">
                  <c:v>129.77498020679792</c:v>
                </c:pt>
                <c:pt idx="568">
                  <c:v>129.82132656923702</c:v>
                </c:pt>
                <c:pt idx="569">
                  <c:v>129.86758451902924</c:v>
                </c:pt>
                <c:pt idx="570">
                  <c:v>129.91375424208249</c:v>
                </c:pt>
                <c:pt idx="571">
                  <c:v>129.95983592381688</c:v>
                </c:pt>
                <c:pt idx="572">
                  <c:v>130.00582974916651</c:v>
                </c:pt>
                <c:pt idx="573">
                  <c:v>130.05173590258133</c:v>
                </c:pt>
                <c:pt idx="574">
                  <c:v>130.0975545680289</c:v>
                </c:pt>
                <c:pt idx="575">
                  <c:v>130.1</c:v>
                </c:pt>
                <c:pt idx="576">
                  <c:v>130.1</c:v>
                </c:pt>
                <c:pt idx="577">
                  <c:v>130.1</c:v>
                </c:pt>
                <c:pt idx="578">
                  <c:v>130.1</c:v>
                </c:pt>
                <c:pt idx="579">
                  <c:v>130.1</c:v>
                </c:pt>
                <c:pt idx="580">
                  <c:v>130.1</c:v>
                </c:pt>
                <c:pt idx="581">
                  <c:v>130.1</c:v>
                </c:pt>
                <c:pt idx="582">
                  <c:v>130.1</c:v>
                </c:pt>
                <c:pt idx="583">
                  <c:v>130.1</c:v>
                </c:pt>
                <c:pt idx="584">
                  <c:v>130.1</c:v>
                </c:pt>
                <c:pt idx="585">
                  <c:v>130.1</c:v>
                </c:pt>
                <c:pt idx="586">
                  <c:v>130.1</c:v>
                </c:pt>
                <c:pt idx="587">
                  <c:v>130.1</c:v>
                </c:pt>
                <c:pt idx="588">
                  <c:v>130.1</c:v>
                </c:pt>
                <c:pt idx="589">
                  <c:v>130.1</c:v>
                </c:pt>
                <c:pt idx="590">
                  <c:v>130.1</c:v>
                </c:pt>
                <c:pt idx="591">
                  <c:v>130.1</c:v>
                </c:pt>
                <c:pt idx="592">
                  <c:v>130.1</c:v>
                </c:pt>
                <c:pt idx="593">
                  <c:v>130.1</c:v>
                </c:pt>
                <c:pt idx="594">
                  <c:v>130.1</c:v>
                </c:pt>
                <c:pt idx="595">
                  <c:v>130.1</c:v>
                </c:pt>
                <c:pt idx="596">
                  <c:v>130.1</c:v>
                </c:pt>
                <c:pt idx="597">
                  <c:v>130.1</c:v>
                </c:pt>
                <c:pt idx="598">
                  <c:v>130.1</c:v>
                </c:pt>
                <c:pt idx="599">
                  <c:v>130.1</c:v>
                </c:pt>
              </c:numCache>
            </c:numRef>
          </c:xVal>
          <c:yVal>
            <c:numRef>
              <c:f>BEREGNINGER!$M$48:$M$647</c:f>
              <c:numCache>
                <c:formatCode>0.00</c:formatCode>
                <c:ptCount val="600"/>
                <c:pt idx="0">
                  <c:v>1.0119753086419754</c:v>
                </c:pt>
                <c:pt idx="1">
                  <c:v>1.0107445151282914</c:v>
                </c:pt>
                <c:pt idx="2">
                  <c:v>1.0095165434602353</c:v>
                </c:pt>
                <c:pt idx="3">
                  <c:v>1.0082913725347373</c:v>
                </c:pt>
                <c:pt idx="4">
                  <c:v>1.0070689814808123</c:v>
                </c:pt>
                <c:pt idx="5">
                  <c:v>1.0058493496565115</c:v>
                </c:pt>
                <c:pt idx="6">
                  <c:v>1.004632456645923</c:v>
                </c:pt>
                <c:pt idx="7">
                  <c:v>1.0034182822562194</c:v>
                </c:pt>
                <c:pt idx="8">
                  <c:v>1.0022068065147518</c:v>
                </c:pt>
                <c:pt idx="9">
                  <c:v>1.0009980096661879</c:v>
                </c:pt>
                <c:pt idx="10">
                  <c:v>0.99979187216969634</c:v>
                </c:pt>
                <c:pt idx="11">
                  <c:v>0.99858837469617445</c:v>
                </c:pt>
                <c:pt idx="12">
                  <c:v>0.99738749812551786</c:v>
                </c:pt>
                <c:pt idx="13">
                  <c:v>0.99618922354393169</c:v>
                </c:pt>
                <c:pt idx="14">
                  <c:v>0.9949935322412875</c:v>
                </c:pt>
                <c:pt idx="15">
                  <c:v>0.99380040570851613</c:v>
                </c:pt>
                <c:pt idx="16">
                  <c:v>0.99260982563503986</c:v>
                </c:pt>
                <c:pt idx="17">
                  <c:v>0.99142177390625008</c:v>
                </c:pt>
                <c:pt idx="18">
                  <c:v>0.99023623260101612</c:v>
                </c:pt>
                <c:pt idx="19">
                  <c:v>0.98905318398923681</c:v>
                </c:pt>
                <c:pt idx="20">
                  <c:v>0.9878726105294271</c:v>
                </c:pt>
                <c:pt idx="21">
                  <c:v>0.98669449486633976</c:v>
                </c:pt>
                <c:pt idx="22">
                  <c:v>0.98551881982862743</c:v>
                </c:pt>
                <c:pt idx="23">
                  <c:v>0.98434556842653409</c:v>
                </c:pt>
                <c:pt idx="24">
                  <c:v>0.9831747238496259</c:v>
                </c:pt>
                <c:pt idx="25">
                  <c:v>0.98200626946455394</c:v>
                </c:pt>
                <c:pt idx="26">
                  <c:v>0.98084018881284862</c:v>
                </c:pt>
                <c:pt idx="27">
                  <c:v>0.97967646560875099</c:v>
                </c:pt>
                <c:pt idx="28">
                  <c:v>0.97851508373707063</c:v>
                </c:pt>
                <c:pt idx="29">
                  <c:v>0.97735602725108262</c:v>
                </c:pt>
                <c:pt idx="30">
                  <c:v>0.97619928037044823</c:v>
                </c:pt>
                <c:pt idx="31">
                  <c:v>0.97504482747916821</c:v>
                </c:pt>
                <c:pt idx="32">
                  <c:v>0.97389265312357187</c:v>
                </c:pt>
                <c:pt idx="33">
                  <c:v>0.97274274201032529</c:v>
                </c:pt>
                <c:pt idx="34">
                  <c:v>0.97159507900447728</c:v>
                </c:pt>
                <c:pt idx="35">
                  <c:v>0.97044964912753118</c:v>
                </c:pt>
                <c:pt idx="36">
                  <c:v>0.9693064375555408</c:v>
                </c:pt>
                <c:pt idx="37">
                  <c:v>0.96816542961723973</c:v>
                </c:pt>
                <c:pt idx="38">
                  <c:v>0.96702661079219643</c:v>
                </c:pt>
                <c:pt idx="39">
                  <c:v>0.9658899667089893</c:v>
                </c:pt>
                <c:pt idx="40">
                  <c:v>0.9647554831434193</c:v>
                </c:pt>
                <c:pt idx="41">
                  <c:v>0.96362314601673782</c:v>
                </c:pt>
                <c:pt idx="42">
                  <c:v>0.9624929413939064</c:v>
                </c:pt>
                <c:pt idx="43">
                  <c:v>0.96136485548187733</c:v>
                </c:pt>
                <c:pt idx="44">
                  <c:v>0.96023887462790192</c:v>
                </c:pt>
                <c:pt idx="45">
                  <c:v>0.95911498531786032</c:v>
                </c:pt>
                <c:pt idx="46">
                  <c:v>0.95799317417461527</c:v>
                </c:pt>
                <c:pt idx="47">
                  <c:v>0.95687342795639085</c:v>
                </c:pt>
                <c:pt idx="48">
                  <c:v>0.95575573355517218</c:v>
                </c:pt>
                <c:pt idx="49">
                  <c:v>0.95464007799512662</c:v>
                </c:pt>
                <c:pt idx="50">
                  <c:v>0.95352644843105316</c:v>
                </c:pt>
                <c:pt idx="51">
                  <c:v>0.95241483214684286</c:v>
                </c:pt>
                <c:pt idx="52">
                  <c:v>0.95130521655397149</c:v>
                </c:pt>
                <c:pt idx="53">
                  <c:v>0.95019758919000663</c:v>
                </c:pt>
                <c:pt idx="54">
                  <c:v>0.94909193771713751</c:v>
                </c:pt>
                <c:pt idx="55">
                  <c:v>0.94798824992072361</c:v>
                </c:pt>
                <c:pt idx="56">
                  <c:v>0.94688651370786769</c:v>
                </c:pt>
                <c:pt idx="57">
                  <c:v>0.94578671710600237</c:v>
                </c:pt>
                <c:pt idx="58">
                  <c:v>0.94468884826150068</c:v>
                </c:pt>
                <c:pt idx="59">
                  <c:v>0.9435928954383026</c:v>
                </c:pt>
                <c:pt idx="60">
                  <c:v>0.94249884701656284</c:v>
                </c:pt>
                <c:pt idx="61">
                  <c:v>0.94140669149131739</c:v>
                </c:pt>
                <c:pt idx="62">
                  <c:v>0.94031641747116279</c:v>
                </c:pt>
                <c:pt idx="63">
                  <c:v>0.93922801367696174</c:v>
                </c:pt>
                <c:pt idx="64">
                  <c:v>0.93814146894055817</c:v>
                </c:pt>
                <c:pt idx="65">
                  <c:v>0.93705677220351513</c:v>
                </c:pt>
                <c:pt idx="66">
                  <c:v>0.9359739125158677</c:v>
                </c:pt>
                <c:pt idx="67">
                  <c:v>0.9348928790348926</c:v>
                </c:pt>
                <c:pt idx="68">
                  <c:v>0.93381366102389318</c:v>
                </c:pt>
                <c:pt idx="69">
                  <c:v>0.93273624785100295</c:v>
                </c:pt>
                <c:pt idx="70">
                  <c:v>0.93166062898800373</c:v>
                </c:pt>
                <c:pt idx="71">
                  <c:v>0.93058679400916045</c:v>
                </c:pt>
                <c:pt idx="72">
                  <c:v>0.9288680726970594</c:v>
                </c:pt>
                <c:pt idx="73">
                  <c:v>0.92637581213122699</c:v>
                </c:pt>
                <c:pt idx="74">
                  <c:v>0.92389495401516408</c:v>
                </c:pt>
                <c:pt idx="75">
                  <c:v>0.9214254052712143</c:v>
                </c:pt>
                <c:pt idx="76">
                  <c:v>0.91896707394074928</c:v>
                </c:pt>
                <c:pt idx="77">
                  <c:v>0.91651986916681627</c:v>
                </c:pt>
                <c:pt idx="78">
                  <c:v>0.9140837011771128</c:v>
                </c:pt>
                <c:pt idx="79">
                  <c:v>0.91165848126728088</c:v>
                </c:pt>
                <c:pt idx="80">
                  <c:v>0.9092441217845173</c:v>
                </c:pt>
                <c:pt idx="81">
                  <c:v>0.90684053611148507</c:v>
                </c:pt>
                <c:pt idx="82">
                  <c:v>0.90444763865053002</c:v>
                </c:pt>
                <c:pt idx="83">
                  <c:v>0.90206534480818423</c:v>
                </c:pt>
                <c:pt idx="84">
                  <c:v>0.89969357097996261</c:v>
                </c:pt>
                <c:pt idx="85">
                  <c:v>0.89733223453543387</c:v>
                </c:pt>
                <c:pt idx="86">
                  <c:v>0.89498125380356852</c:v>
                </c:pt>
                <c:pt idx="87">
                  <c:v>0.89264054805835502</c:v>
                </c:pt>
                <c:pt idx="88">
                  <c:v>0.8903100375046783</c:v>
                </c:pt>
                <c:pt idx="89">
                  <c:v>0.8879896432644544</c:v>
                </c:pt>
                <c:pt idx="90">
                  <c:v>0.88567928736301682</c:v>
                </c:pt>
                <c:pt idx="91">
                  <c:v>0.88337889271574899</c:v>
                </c:pt>
                <c:pt idx="92">
                  <c:v>0.88108838311495796</c:v>
                </c:pt>
                <c:pt idx="93">
                  <c:v>0.87880768321698177</c:v>
                </c:pt>
                <c:pt idx="94">
                  <c:v>0.87653671852952997</c:v>
                </c:pt>
                <c:pt idx="95">
                  <c:v>0.87427541539924902</c:v>
                </c:pt>
                <c:pt idx="96">
                  <c:v>0.8720237009995071</c:v>
                </c:pt>
                <c:pt idx="97">
                  <c:v>0.86978150331839754</c:v>
                </c:pt>
                <c:pt idx="98">
                  <c:v>0.86754875114695396</c:v>
                </c:pt>
                <c:pt idx="99">
                  <c:v>0.86532537406757137</c:v>
                </c:pt>
                <c:pt idx="100">
                  <c:v>0.86311130244263146</c:v>
                </c:pt>
                <c:pt idx="101">
                  <c:v>0.86090646740332721</c:v>
                </c:pt>
                <c:pt idx="102">
                  <c:v>0.85871080083868156</c:v>
                </c:pt>
                <c:pt idx="103">
                  <c:v>0.85652423538475841</c:v>
                </c:pt>
                <c:pt idx="104">
                  <c:v>0.8543467044140578</c:v>
                </c:pt>
                <c:pt idx="105">
                  <c:v>0.85217814202509767</c:v>
                </c:pt>
                <c:pt idx="106">
                  <c:v>0.8500184830321732</c:v>
                </c:pt>
                <c:pt idx="107">
                  <c:v>0.8478676629552917</c:v>
                </c:pt>
                <c:pt idx="108">
                  <c:v>0.84572561801028012</c:v>
                </c:pt>
                <c:pt idx="109">
                  <c:v>0.84359228509906237</c:v>
                </c:pt>
                <c:pt idx="110">
                  <c:v>0.84146760180010038</c:v>
                </c:pt>
                <c:pt idx="111">
                  <c:v>0.8393515063589988</c:v>
                </c:pt>
                <c:pt idx="112">
                  <c:v>0.83724393767926675</c:v>
                </c:pt>
                <c:pt idx="113">
                  <c:v>0.83514483531323747</c:v>
                </c:pt>
                <c:pt idx="114">
                  <c:v>0.83305413945313789</c:v>
                </c:pt>
                <c:pt idx="115">
                  <c:v>0.83097179092231055</c:v>
                </c:pt>
                <c:pt idx="116">
                  <c:v>0.82889773116658094</c:v>
                </c:pt>
                <c:pt idx="117">
                  <c:v>0.82683190224576686</c:v>
                </c:pt>
                <c:pt idx="118">
                  <c:v>0.82477424682533185</c:v>
                </c:pt>
                <c:pt idx="119">
                  <c:v>0.82272470816817467</c:v>
                </c:pt>
                <c:pt idx="120">
                  <c:v>0.82068323012655486</c:v>
                </c:pt>
                <c:pt idx="121">
                  <c:v>0.81864975713415156</c:v>
                </c:pt>
                <c:pt idx="122">
                  <c:v>0.81662423419825114</c:v>
                </c:pt>
                <c:pt idx="123">
                  <c:v>0.8146066068920651</c:v>
                </c:pt>
                <c:pt idx="124">
                  <c:v>0.81259682134717026</c:v>
                </c:pt>
                <c:pt idx="125">
                  <c:v>0.81059482424607432</c:v>
                </c:pt>
                <c:pt idx="126">
                  <c:v>0.808600562814901</c:v>
                </c:pt>
                <c:pt idx="127">
                  <c:v>0.80661398481619229</c:v>
                </c:pt>
                <c:pt idx="128">
                  <c:v>0.80463503854182972</c:v>
                </c:pt>
                <c:pt idx="129">
                  <c:v>0.8026636728060651</c:v>
                </c:pt>
                <c:pt idx="130">
                  <c:v>0.80069983693866786</c:v>
                </c:pt>
                <c:pt idx="131">
                  <c:v>0.79874348077817692</c:v>
                </c:pt>
                <c:pt idx="132">
                  <c:v>0.79679455466526417</c:v>
                </c:pt>
                <c:pt idx="133">
                  <c:v>0.7948530094362013</c:v>
                </c:pt>
                <c:pt idx="134">
                  <c:v>0.79291879641642937</c:v>
                </c:pt>
                <c:pt idx="135">
                  <c:v>0.79099186741423277</c:v>
                </c:pt>
                <c:pt idx="136">
                  <c:v>0.78907217471450908</c:v>
                </c:pt>
                <c:pt idx="137">
                  <c:v>0.7871596710726414</c:v>
                </c:pt>
                <c:pt idx="138">
                  <c:v>0.78525430970846144</c:v>
                </c:pt>
                <c:pt idx="139">
                  <c:v>0.78335604430031136</c:v>
                </c:pt>
                <c:pt idx="140">
                  <c:v>0.78146482897919456</c:v>
                </c:pt>
                <c:pt idx="141">
                  <c:v>0.77958061832301973</c:v>
                </c:pt>
                <c:pt idx="142">
                  <c:v>0.77770336735093426</c:v>
                </c:pt>
                <c:pt idx="143">
                  <c:v>0.7758330315177423</c:v>
                </c:pt>
                <c:pt idx="144">
                  <c:v>0.77396956670841122</c:v>
                </c:pt>
                <c:pt idx="145">
                  <c:v>0.77211292923266261</c:v>
                </c:pt>
                <c:pt idx="146">
                  <c:v>0.77026307581964437</c:v>
                </c:pt>
                <c:pt idx="147">
                  <c:v>0.76841996361268472</c:v>
                </c:pt>
                <c:pt idx="148">
                  <c:v>0.76658355016412827</c:v>
                </c:pt>
                <c:pt idx="149">
                  <c:v>0.76475379343024674</c:v>
                </c:pt>
                <c:pt idx="150">
                  <c:v>0.76293065176623021</c:v>
                </c:pt>
                <c:pt idx="151">
                  <c:v>0.76111408392125124</c:v>
                </c:pt>
                <c:pt idx="152">
                  <c:v>0.75930404903360649</c:v>
                </c:pt>
                <c:pt idx="153">
                  <c:v>0.75750050662592683</c:v>
                </c:pt>
                <c:pt idx="154">
                  <c:v>0.75570341660046481</c:v>
                </c:pt>
                <c:pt idx="155">
                  <c:v>0.75391273923444779</c:v>
                </c:pt>
                <c:pt idx="156">
                  <c:v>0.75212843517550254</c:v>
                </c:pt>
                <c:pt idx="157">
                  <c:v>0.75035046543714767</c:v>
                </c:pt>
                <c:pt idx="158">
                  <c:v>0.74857879139435257</c:v>
                </c:pt>
                <c:pt idx="159">
                  <c:v>0.74681337477916165</c:v>
                </c:pt>
                <c:pt idx="160">
                  <c:v>0.74505417767638449</c:v>
                </c:pt>
                <c:pt idx="161">
                  <c:v>0.74330116251934764</c:v>
                </c:pt>
                <c:pt idx="162">
                  <c:v>0.74155429208570933</c:v>
                </c:pt>
                <c:pt idx="163">
                  <c:v>0.73981352949333601</c:v>
                </c:pt>
                <c:pt idx="164">
                  <c:v>0.73807883819623776</c:v>
                </c:pt>
                <c:pt idx="165">
                  <c:v>0.7363501819805659</c:v>
                </c:pt>
                <c:pt idx="166">
                  <c:v>0.7346275249606633</c:v>
                </c:pt>
                <c:pt idx="167">
                  <c:v>0.73291083157517767</c:v>
                </c:pt>
                <c:pt idx="168">
                  <c:v>0.73120006658322612</c:v>
                </c:pt>
                <c:pt idx="169">
                  <c:v>0.72949519506061844</c:v>
                </c:pt>
                <c:pt idx="170">
                  <c:v>0.7277961823961332</c:v>
                </c:pt>
                <c:pt idx="171">
                  <c:v>0.72610299428784708</c:v>
                </c:pt>
                <c:pt idx="172">
                  <c:v>0.72441559673951617</c:v>
                </c:pt>
                <c:pt idx="173">
                  <c:v>0.72273395605701085</c:v>
                </c:pt>
                <c:pt idx="174">
                  <c:v>0.7210580388447988</c:v>
                </c:pt>
                <c:pt idx="175">
                  <c:v>0.7193878120024797</c:v>
                </c:pt>
                <c:pt idx="176">
                  <c:v>0.71772324272136823</c:v>
                </c:pt>
                <c:pt idx="177">
                  <c:v>0.71606429848112507</c:v>
                </c:pt>
                <c:pt idx="178">
                  <c:v>0.71441094704643626</c:v>
                </c:pt>
                <c:pt idx="179">
                  <c:v>0.71276315646373756</c:v>
                </c:pt>
                <c:pt idx="180">
                  <c:v>0.71112089505798604</c:v>
                </c:pt>
                <c:pt idx="181">
                  <c:v>0.70948413142947686</c:v>
                </c:pt>
                <c:pt idx="182">
                  <c:v>0.70785283445070235</c:v>
                </c:pt>
                <c:pt idx="183">
                  <c:v>0.70622697326325823</c:v>
                </c:pt>
                <c:pt idx="184">
                  <c:v>0.70460651727478896</c:v>
                </c:pt>
                <c:pt idx="185">
                  <c:v>0.70299143615597781</c:v>
                </c:pt>
                <c:pt idx="186">
                  <c:v>0.70138169983757781</c:v>
                </c:pt>
                <c:pt idx="187">
                  <c:v>0.69977727850748306</c:v>
                </c:pt>
                <c:pt idx="188">
                  <c:v>0.6981781426078405</c:v>
                </c:pt>
                <c:pt idx="189">
                  <c:v>0.69658426283220221</c:v>
                </c:pt>
                <c:pt idx="190">
                  <c:v>0.69499561012271382</c:v>
                </c:pt>
                <c:pt idx="191">
                  <c:v>0.69341215566734549</c:v>
                </c:pt>
                <c:pt idx="192">
                  <c:v>0.69183387089715609</c:v>
                </c:pt>
                <c:pt idx="193">
                  <c:v>0.69026072748359757</c:v>
                </c:pt>
                <c:pt idx="194">
                  <c:v>0.68869269733585436</c:v>
                </c:pt>
                <c:pt idx="195">
                  <c:v>0.68712975259821907</c:v>
                </c:pt>
                <c:pt idx="196">
                  <c:v>0.68557186564750316</c:v>
                </c:pt>
                <c:pt idx="197">
                  <c:v>0.68401900909048319</c:v>
                </c:pt>
                <c:pt idx="198">
                  <c:v>0.68247115576138007</c:v>
                </c:pt>
                <c:pt idx="199">
                  <c:v>0.68092827871937367</c:v>
                </c:pt>
                <c:pt idx="200">
                  <c:v>0.67939035124614799</c:v>
                </c:pt>
                <c:pt idx="201">
                  <c:v>0.67785734684347188</c:v>
                </c:pt>
                <c:pt idx="202">
                  <c:v>0.67632923923080968</c:v>
                </c:pt>
                <c:pt idx="203">
                  <c:v>0.67480600234296451</c:v>
                </c:pt>
                <c:pt idx="204">
                  <c:v>0.67328761032775253</c:v>
                </c:pt>
                <c:pt idx="205">
                  <c:v>0.6717740375437079</c:v>
                </c:pt>
                <c:pt idx="206">
                  <c:v>0.67026525855781705</c:v>
                </c:pt>
                <c:pt idx="207">
                  <c:v>0.66876124814328397</c:v>
                </c:pt>
                <c:pt idx="208">
                  <c:v>0.66726198127732361</c:v>
                </c:pt>
                <c:pt idx="209">
                  <c:v>0.66576743313898545</c:v>
                </c:pt>
                <c:pt idx="210">
                  <c:v>0.66427757910700314</c:v>
                </c:pt>
                <c:pt idx="211">
                  <c:v>0.66279239475767415</c:v>
                </c:pt>
                <c:pt idx="212">
                  <c:v>0.66131185586276664</c:v>
                </c:pt>
                <c:pt idx="213">
                  <c:v>0.65983593838745158</c:v>
                </c:pt>
                <c:pt idx="214">
                  <c:v>0.65836461848826444</c:v>
                </c:pt>
                <c:pt idx="215">
                  <c:v>0.65689787251109</c:v>
                </c:pt>
                <c:pt idx="216">
                  <c:v>0.65543567698917571</c:v>
                </c:pt>
                <c:pt idx="217">
                  <c:v>0.65397800864116862</c:v>
                </c:pt>
                <c:pt idx="218">
                  <c:v>0.65252484436917868</c:v>
                </c:pt>
                <c:pt idx="219">
                  <c:v>0.6510761612568654</c:v>
                </c:pt>
                <c:pt idx="220">
                  <c:v>0.64963193656755036</c:v>
                </c:pt>
                <c:pt idx="221">
                  <c:v>0.64819214774235234</c:v>
                </c:pt>
                <c:pt idx="222">
                  <c:v>0.64675677239834706</c:v>
                </c:pt>
                <c:pt idx="223">
                  <c:v>0.64532578832674936</c:v>
                </c:pt>
                <c:pt idx="224">
                  <c:v>0.64389917349111903</c:v>
                </c:pt>
                <c:pt idx="225">
                  <c:v>0.64247690602558838</c:v>
                </c:pt>
                <c:pt idx="226">
                  <c:v>0.64105896423311315</c:v>
                </c:pt>
                <c:pt idx="227">
                  <c:v>0.63964532658374396</c:v>
                </c:pt>
                <c:pt idx="228">
                  <c:v>0.63823597171292079</c:v>
                </c:pt>
                <c:pt idx="229">
                  <c:v>0.63683087841978714</c:v>
                </c:pt>
                <c:pt idx="230">
                  <c:v>0.63543002566552731</c:v>
                </c:pt>
                <c:pt idx="231">
                  <c:v>0.6340333925717212</c:v>
                </c:pt>
                <c:pt idx="232">
                  <c:v>0.63264095841872325</c:v>
                </c:pt>
                <c:pt idx="233">
                  <c:v>0.63125270264405764</c:v>
                </c:pt>
                <c:pt idx="234">
                  <c:v>0.62986860484083673</c:v>
                </c:pt>
                <c:pt idx="235">
                  <c:v>0.62848864475619592</c:v>
                </c:pt>
                <c:pt idx="236">
                  <c:v>0.62711280228974986</c:v>
                </c:pt>
                <c:pt idx="237">
                  <c:v>0.62574105749206665</c:v>
                </c:pt>
                <c:pt idx="238">
                  <c:v>0.62437339056316066</c:v>
                </c:pt>
                <c:pt idx="239">
                  <c:v>0.62300978185100397</c:v>
                </c:pt>
                <c:pt idx="240">
                  <c:v>0.6216502118500562</c:v>
                </c:pt>
                <c:pt idx="241">
                  <c:v>0.62029466119981103</c:v>
                </c:pt>
                <c:pt idx="242">
                  <c:v>0.61894311068336205</c:v>
                </c:pt>
                <c:pt idx="243">
                  <c:v>0.61759554122598392</c:v>
                </c:pt>
                <c:pt idx="244">
                  <c:v>0.61625193389373345</c:v>
                </c:pt>
                <c:pt idx="245">
                  <c:v>0.61491226989206338</c:v>
                </c:pt>
                <c:pt idx="246">
                  <c:v>0.61357653056445738</c:v>
                </c:pt>
                <c:pt idx="247">
                  <c:v>0.61224469739107801</c:v>
                </c:pt>
                <c:pt idx="248">
                  <c:v>0.61091675198743289</c:v>
                </c:pt>
                <c:pt idx="249">
                  <c:v>0.60959267610305523</c:v>
                </c:pt>
                <c:pt idx="250">
                  <c:v>0.60827245162020094</c:v>
                </c:pt>
                <c:pt idx="251">
                  <c:v>0.60695606055256168</c:v>
                </c:pt>
                <c:pt idx="252">
                  <c:v>0.60564348504399246</c:v>
                </c:pt>
                <c:pt idx="253">
                  <c:v>0.60433470736725314</c:v>
                </c:pt>
                <c:pt idx="254">
                  <c:v>0.60302970992276805</c:v>
                </c:pt>
                <c:pt idx="255">
                  <c:v>0.6017284752373967</c:v>
                </c:pt>
                <c:pt idx="256">
                  <c:v>0.60043098596322142</c:v>
                </c:pt>
                <c:pt idx="257">
                  <c:v>0.59913722487634691</c:v>
                </c:pt>
                <c:pt idx="258">
                  <c:v>0.59784717487571726</c:v>
                </c:pt>
                <c:pt idx="259">
                  <c:v>0.59656081898194313</c:v>
                </c:pt>
                <c:pt idx="260">
                  <c:v>0.59527814033614446</c:v>
                </c:pt>
                <c:pt idx="261">
                  <c:v>0.59399912219880679</c:v>
                </c:pt>
                <c:pt idx="262">
                  <c:v>0.59272374794865068</c:v>
                </c:pt>
                <c:pt idx="263">
                  <c:v>0.59145200108151263</c:v>
                </c:pt>
                <c:pt idx="264">
                  <c:v>0.59018386520924238</c:v>
                </c:pt>
                <c:pt idx="265">
                  <c:v>0.58891932405860881</c:v>
                </c:pt>
                <c:pt idx="266">
                  <c:v>0.58765836147022199</c:v>
                </c:pt>
                <c:pt idx="267">
                  <c:v>0.58640096139746534</c:v>
                </c:pt>
                <c:pt idx="268">
                  <c:v>0.58514710790544111</c:v>
                </c:pt>
                <c:pt idx="269">
                  <c:v>0.58389678516992716</c:v>
                </c:pt>
                <c:pt idx="270">
                  <c:v>0.58264997747634706</c:v>
                </c:pt>
                <c:pt idx="271">
                  <c:v>0.58140666921874984</c:v>
                </c:pt>
                <c:pt idx="272">
                  <c:v>0.5801668448988031</c:v>
                </c:pt>
                <c:pt idx="273">
                  <c:v>0.57893048912479783</c:v>
                </c:pt>
                <c:pt idx="274">
                  <c:v>0.57769758661066117</c:v>
                </c:pt>
                <c:pt idx="275">
                  <c:v>0.57646812217498533</c:v>
                </c:pt>
                <c:pt idx="276">
                  <c:v>0.57524208074006322</c:v>
                </c:pt>
                <c:pt idx="277">
                  <c:v>0.57401944733093746</c:v>
                </c:pt>
                <c:pt idx="278">
                  <c:v>0.57280020707445889</c:v>
                </c:pt>
                <c:pt idx="279">
                  <c:v>0.57158434519835599</c:v>
                </c:pt>
                <c:pt idx="280">
                  <c:v>0.57037184703031552</c:v>
                </c:pt>
                <c:pt idx="281">
                  <c:v>0.56916269799707075</c:v>
                </c:pt>
                <c:pt idx="282">
                  <c:v>0.56795688362350349</c:v>
                </c:pt>
                <c:pt idx="283">
                  <c:v>0.56675438953175394</c:v>
                </c:pt>
                <c:pt idx="284">
                  <c:v>0.56555520144034011</c:v>
                </c:pt>
                <c:pt idx="285">
                  <c:v>0.56435930516328847</c:v>
                </c:pt>
                <c:pt idx="286">
                  <c:v>0.5631666866092726</c:v>
                </c:pt>
                <c:pt idx="287">
                  <c:v>0.56197733178076392</c:v>
                </c:pt>
                <c:pt idx="288">
                  <c:v>0.56079122677318749</c:v>
                </c:pt>
                <c:pt idx="289">
                  <c:v>0.55960835777409224</c:v>
                </c:pt>
                <c:pt idx="290">
                  <c:v>0.55842871106232583</c:v>
                </c:pt>
                <c:pt idx="291">
                  <c:v>0.55725227300722124</c:v>
                </c:pt>
                <c:pt idx="292">
                  <c:v>0.55607903006779191</c:v>
                </c:pt>
                <c:pt idx="293">
                  <c:v>0.55490896879193385</c:v>
                </c:pt>
                <c:pt idx="294">
                  <c:v>0.55374207581563917</c:v>
                </c:pt>
                <c:pt idx="295">
                  <c:v>0.55257833786221577</c:v>
                </c:pt>
                <c:pt idx="296">
                  <c:v>0.55141774174151725</c:v>
                </c:pt>
                <c:pt idx="297">
                  <c:v>0.5502602743491799</c:v>
                </c:pt>
                <c:pt idx="298">
                  <c:v>0.54910592266586833</c:v>
                </c:pt>
                <c:pt idx="299">
                  <c:v>0.54795467375652984</c:v>
                </c:pt>
                <c:pt idx="300">
                  <c:v>0.54680651476965569</c:v>
                </c:pt>
                <c:pt idx="301">
                  <c:v>0.54566143293655178</c:v>
                </c:pt>
                <c:pt idx="302">
                  <c:v>0.54451941557061545</c:v>
                </c:pt>
                <c:pt idx="303">
                  <c:v>0.54338045006662139</c:v>
                </c:pt>
                <c:pt idx="304">
                  <c:v>0.54224452390001399</c:v>
                </c:pt>
                <c:pt idx="305">
                  <c:v>0.54111162462620921</c:v>
                </c:pt>
                <c:pt idx="306">
                  <c:v>0.5399817398799005</c:v>
                </c:pt>
                <c:pt idx="307">
                  <c:v>0.53885485737437644</c:v>
                </c:pt>
                <c:pt idx="308">
                  <c:v>0.5377309649008416</c:v>
                </c:pt>
                <c:pt idx="309">
                  <c:v>0.53661005032774767</c:v>
                </c:pt>
                <c:pt idx="310">
                  <c:v>0.53549210160012806</c:v>
                </c:pt>
                <c:pt idx="311">
                  <c:v>0.53437710673894501</c:v>
                </c:pt>
                <c:pt idx="312">
                  <c:v>0.53326505384043732</c:v>
                </c:pt>
                <c:pt idx="313">
                  <c:v>0.53215593107547932</c:v>
                </c:pt>
                <c:pt idx="314">
                  <c:v>0.53104972668894546</c:v>
                </c:pt>
                <c:pt idx="315">
                  <c:v>0.52994642899908018</c:v>
                </c:pt>
                <c:pt idx="316">
                  <c:v>0.52884602639687617</c:v>
                </c:pt>
                <c:pt idx="317">
                  <c:v>0.5277485073454582</c:v>
                </c:pt>
                <c:pt idx="318">
                  <c:v>0.52665386037947326</c:v>
                </c:pt>
                <c:pt idx="319">
                  <c:v>0.52556207410448774</c:v>
                </c:pt>
                <c:pt idx="320">
                  <c:v>0.52447313719638977</c:v>
                </c:pt>
                <c:pt idx="321">
                  <c:v>0.52338703840079903</c:v>
                </c:pt>
                <c:pt idx="322">
                  <c:v>0.52230376653248189</c:v>
                </c:pt>
                <c:pt idx="323">
                  <c:v>0.52122331047477233</c:v>
                </c:pt>
                <c:pt idx="324">
                  <c:v>0.52014565917899869</c:v>
                </c:pt>
                <c:pt idx="325">
                  <c:v>0.51907080166391906</c:v>
                </c:pt>
                <c:pt idx="326">
                  <c:v>0.51799872701515715</c:v>
                </c:pt>
                <c:pt idx="327">
                  <c:v>0.51692942438464928</c:v>
                </c:pt>
                <c:pt idx="328">
                  <c:v>0.5158628829900942</c:v>
                </c:pt>
                <c:pt idx="329">
                  <c:v>0.51479909211440733</c:v>
                </c:pt>
                <c:pt idx="330">
                  <c:v>0.51373804110518528</c:v>
                </c:pt>
                <c:pt idx="331">
                  <c:v>0.51267971937417012</c:v>
                </c:pt>
                <c:pt idx="332">
                  <c:v>0.51162411639672323</c:v>
                </c:pt>
                <c:pt idx="333">
                  <c:v>0.51057122171130265</c:v>
                </c:pt>
                <c:pt idx="334">
                  <c:v>0.50952102491894535</c:v>
                </c:pt>
                <c:pt idx="335">
                  <c:v>0.50847351568275678</c:v>
                </c:pt>
                <c:pt idx="336">
                  <c:v>0.50742868372740313</c:v>
                </c:pt>
                <c:pt idx="337">
                  <c:v>0.5063865188386103</c:v>
                </c:pt>
                <c:pt idx="338">
                  <c:v>0.50534701086266753</c:v>
                </c:pt>
                <c:pt idx="339">
                  <c:v>0.50431014970593513</c:v>
                </c:pt>
                <c:pt idx="340">
                  <c:v>0.50327592533435839</c:v>
                </c:pt>
                <c:pt idx="341">
                  <c:v>0.50224432777298511</c:v>
                </c:pt>
                <c:pt idx="342">
                  <c:v>0.50121534710548965</c:v>
                </c:pt>
                <c:pt idx="343">
                  <c:v>0.50018897347370028</c:v>
                </c:pt>
                <c:pt idx="344">
                  <c:v>0.49916519707713103</c:v>
                </c:pt>
                <c:pt idx="345">
                  <c:v>0.49814400817252019</c:v>
                </c:pt>
                <c:pt idx="346">
                  <c:v>0.49712539707337022</c:v>
                </c:pt>
                <c:pt idx="347">
                  <c:v>0.4961093541494947</c:v>
                </c:pt>
                <c:pt idx="348">
                  <c:v>0.49509586982656933</c:v>
                </c:pt>
                <c:pt idx="349">
                  <c:v>0.49408493458568681</c:v>
                </c:pt>
                <c:pt idx="350">
                  <c:v>0.49307653896291564</c:v>
                </c:pt>
                <c:pt idx="351">
                  <c:v>0.49207067354886491</c:v>
                </c:pt>
                <c:pt idx="352">
                  <c:v>0.49106732898825167</c:v>
                </c:pt>
                <c:pt idx="353">
                  <c:v>0.49006649597947316</c:v>
                </c:pt>
                <c:pt idx="354">
                  <c:v>0.48906816527418401</c:v>
                </c:pt>
                <c:pt idx="355">
                  <c:v>0.48807232767687575</c:v>
                </c:pt>
                <c:pt idx="356">
                  <c:v>0.48707897404446182</c:v>
                </c:pt>
                <c:pt idx="357">
                  <c:v>0.48608809528586633</c:v>
                </c:pt>
                <c:pt idx="358">
                  <c:v>0.48509968236161671</c:v>
                </c:pt>
                <c:pt idx="359">
                  <c:v>0.48411372628344018</c:v>
                </c:pt>
                <c:pt idx="360">
                  <c:v>0.48313021811386464</c:v>
                </c:pt>
                <c:pt idx="361">
                  <c:v>0.4821491489658225</c:v>
                </c:pt>
                <c:pt idx="362">
                  <c:v>0.4811705100022588</c:v>
                </c:pt>
                <c:pt idx="363">
                  <c:v>0.48019429243574296</c:v>
                </c:pt>
                <c:pt idx="364">
                  <c:v>0.47922048752808533</c:v>
                </c:pt>
                <c:pt idx="365">
                  <c:v>0.47824908658995552</c:v>
                </c:pt>
                <c:pt idx="366">
                  <c:v>0.47728008098050567</c:v>
                </c:pt>
                <c:pt idx="367">
                  <c:v>0.47631346210699727</c:v>
                </c:pt>
                <c:pt idx="368">
                  <c:v>0.47534922142443037</c:v>
                </c:pt>
                <c:pt idx="369">
                  <c:v>0.47438735043517838</c:v>
                </c:pt>
                <c:pt idx="370">
                  <c:v>0.47342784068862398</c:v>
                </c:pt>
                <c:pt idx="371">
                  <c:v>0.47247068378080054</c:v>
                </c:pt>
                <c:pt idx="372">
                  <c:v>0.4715158713540355</c:v>
                </c:pt>
                <c:pt idx="373">
                  <c:v>0.47056339509659773</c:v>
                </c:pt>
                <c:pt idx="374">
                  <c:v>0.46961324674234867</c:v>
                </c:pt>
                <c:pt idx="375">
                  <c:v>0.46866541807039547</c:v>
                </c:pt>
                <c:pt idx="376">
                  <c:v>0.46771990090474846</c:v>
                </c:pt>
                <c:pt idx="377">
                  <c:v>0.46677668711398163</c:v>
                </c:pt>
                <c:pt idx="378">
                  <c:v>0.4658357686108956</c:v>
                </c:pt>
                <c:pt idx="379">
                  <c:v>0.46489713735218552</c:v>
                </c:pt>
                <c:pt idx="380">
                  <c:v>0.46396078533810958</c:v>
                </c:pt>
                <c:pt idx="381">
                  <c:v>0.46302670461216244</c:v>
                </c:pt>
                <c:pt idx="382">
                  <c:v>0.4620948872607511</c:v>
                </c:pt>
                <c:pt idx="383">
                  <c:v>0.46116532541287408</c:v>
                </c:pt>
                <c:pt idx="384">
                  <c:v>0.46023801123980257</c:v>
                </c:pt>
                <c:pt idx="385">
                  <c:v>0.45931293695476633</c:v>
                </c:pt>
                <c:pt idx="386">
                  <c:v>0.45839009481264081</c:v>
                </c:pt>
                <c:pt idx="387">
                  <c:v>0.45746947710963765</c:v>
                </c:pt>
                <c:pt idx="388">
                  <c:v>0.45655107618299839</c:v>
                </c:pt>
                <c:pt idx="389">
                  <c:v>0.45563488441069089</c:v>
                </c:pt>
                <c:pt idx="390">
                  <c:v>0.45472089421110845</c:v>
                </c:pt>
                <c:pt idx="391">
                  <c:v>0.45380909804277131</c:v>
                </c:pt>
                <c:pt idx="392">
                  <c:v>0.45289948840403166</c:v>
                </c:pt>
                <c:pt idx="393">
                  <c:v>0.45199205783278029</c:v>
                </c:pt>
                <c:pt idx="394">
                  <c:v>0.45108679890615749</c:v>
                </c:pt>
                <c:pt idx="395">
                  <c:v>0.45018370424026494</c:v>
                </c:pt>
                <c:pt idx="396">
                  <c:v>0.44928276648988119</c:v>
                </c:pt>
                <c:pt idx="397">
                  <c:v>0.44838397834817895</c:v>
                </c:pt>
                <c:pt idx="398">
                  <c:v>0.44748733254644629</c:v>
                </c:pt>
                <c:pt idx="399">
                  <c:v>0.44659282185380939</c:v>
                </c:pt>
                <c:pt idx="400">
                  <c:v>0.44570043907695633</c:v>
                </c:pt>
                <c:pt idx="401">
                  <c:v>0.44481017705986747</c:v>
                </c:pt>
                <c:pt idx="402">
                  <c:v>0.44392202868354375</c:v>
                </c:pt>
                <c:pt idx="403">
                  <c:v>0.44303598686574053</c:v>
                </c:pt>
                <c:pt idx="404">
                  <c:v>0.44215204456070256</c:v>
                </c:pt>
                <c:pt idx="405">
                  <c:v>0.44127019475890072</c:v>
                </c:pt>
                <c:pt idx="406">
                  <c:v>0.44039043048677295</c:v>
                </c:pt>
                <c:pt idx="407">
                  <c:v>0.43951274480646557</c:v>
                </c:pt>
                <c:pt idx="408">
                  <c:v>0.43863713081557792</c:v>
                </c:pt>
                <c:pt idx="409">
                  <c:v>0.43776358164691015</c:v>
                </c:pt>
                <c:pt idx="410">
                  <c:v>0.43689209046821048</c:v>
                </c:pt>
                <c:pt idx="411">
                  <c:v>0.43602265048192806</c:v>
                </c:pt>
                <c:pt idx="412">
                  <c:v>0.43515525492496493</c:v>
                </c:pt>
                <c:pt idx="413">
                  <c:v>0.43428989706843263</c:v>
                </c:pt>
                <c:pt idx="414">
                  <c:v>0.43342657021740977</c:v>
                </c:pt>
                <c:pt idx="415">
                  <c:v>0.43256526771070208</c:v>
                </c:pt>
                <c:pt idx="416">
                  <c:v>0.43170598292060347</c:v>
                </c:pt>
                <c:pt idx="417">
                  <c:v>0.43084870925266167</c:v>
                </c:pt>
                <c:pt idx="418">
                  <c:v>0.42999344014544372</c:v>
                </c:pt>
                <c:pt idx="419">
                  <c:v>0.42914016907030356</c:v>
                </c:pt>
                <c:pt idx="420">
                  <c:v>0.4282888895311534</c:v>
                </c:pt>
                <c:pt idx="421">
                  <c:v>0.42743959506423479</c:v>
                </c:pt>
                <c:pt idx="422">
                  <c:v>0.42659227923789422</c:v>
                </c:pt>
                <c:pt idx="423">
                  <c:v>0.42574693565235833</c:v>
                </c:pt>
                <c:pt idx="424">
                  <c:v>0.42490355793951268</c:v>
                </c:pt>
                <c:pt idx="425">
                  <c:v>0.42406213976268137</c:v>
                </c:pt>
                <c:pt idx="426">
                  <c:v>0.42322267481640974</c:v>
                </c:pt>
                <c:pt idx="427">
                  <c:v>0.42238515682624717</c:v>
                </c:pt>
                <c:pt idx="428">
                  <c:v>0.42154957954853345</c:v>
                </c:pt>
                <c:pt idx="429">
                  <c:v>0.42071593677018693</c:v>
                </c:pt>
                <c:pt idx="430">
                  <c:v>0.41988422230849326</c:v>
                </c:pt>
                <c:pt idx="431">
                  <c:v>0.41905443001089648</c:v>
                </c:pt>
                <c:pt idx="432">
                  <c:v>0.41822655375479312</c:v>
                </c:pt>
                <c:pt idx="433">
                  <c:v>0.41740058744732522</c:v>
                </c:pt>
                <c:pt idx="434">
                  <c:v>0.41657652502517878</c:v>
                </c:pt>
                <c:pt idx="435">
                  <c:v>0.41575436045438119</c:v>
                </c:pt>
                <c:pt idx="436">
                  <c:v>0.41493408773010082</c:v>
                </c:pt>
                <c:pt idx="437">
                  <c:v>0.41411570087644994</c:v>
                </c:pt>
                <c:pt idx="438">
                  <c:v>0.41329919394628734</c:v>
                </c:pt>
                <c:pt idx="439">
                  <c:v>0.41248456102102316</c:v>
                </c:pt>
                <c:pt idx="440">
                  <c:v>0.41167179621042649</c:v>
                </c:pt>
                <c:pt idx="441">
                  <c:v>0.41086089365243306</c:v>
                </c:pt>
                <c:pt idx="442">
                  <c:v>0.41005184751295548</c:v>
                </c:pt>
                <c:pt idx="443">
                  <c:v>0.40924465198569565</c:v>
                </c:pt>
                <c:pt idx="444">
                  <c:v>0.40843930129195594</c:v>
                </c:pt>
                <c:pt idx="445">
                  <c:v>0.40763578968045644</c:v>
                </c:pt>
                <c:pt idx="446">
                  <c:v>0.40683411142714909</c:v>
                </c:pt>
                <c:pt idx="447">
                  <c:v>0.4060342608350373</c:v>
                </c:pt>
                <c:pt idx="448">
                  <c:v>0.4052362322339943</c:v>
                </c:pt>
                <c:pt idx="449">
                  <c:v>0.40444001998058426</c:v>
                </c:pt>
                <c:pt idx="450">
                  <c:v>0.40364561845788499</c:v>
                </c:pt>
                <c:pt idx="451">
                  <c:v>0.40285302207531171</c:v>
                </c:pt>
                <c:pt idx="452">
                  <c:v>0.40206222526844243</c:v>
                </c:pt>
                <c:pt idx="453">
                  <c:v>0.40127322249884417</c:v>
                </c:pt>
                <c:pt idx="454">
                  <c:v>0.40048600825390218</c:v>
                </c:pt>
                <c:pt idx="455">
                  <c:v>0.39970057704664902</c:v>
                </c:pt>
                <c:pt idx="456">
                  <c:v>0.39891692341559587</c:v>
                </c:pt>
                <c:pt idx="457">
                  <c:v>0.39813504192456478</c:v>
                </c:pt>
                <c:pt idx="458">
                  <c:v>0.39735492716252324</c:v>
                </c:pt>
                <c:pt idx="459">
                  <c:v>0.39657657374341782</c:v>
                </c:pt>
                <c:pt idx="460">
                  <c:v>0.39579997630601355</c:v>
                </c:pt>
                <c:pt idx="461">
                  <c:v>0.3950251295137282</c:v>
                </c:pt>
                <c:pt idx="462">
                  <c:v>0.39425202805447462</c:v>
                </c:pt>
                <c:pt idx="463">
                  <c:v>0.39348066664050013</c:v>
                </c:pt>
                <c:pt idx="464">
                  <c:v>0.39271104000822804</c:v>
                </c:pt>
                <c:pt idx="465">
                  <c:v>0.39194314291810201</c:v>
                </c:pt>
                <c:pt idx="466">
                  <c:v>0.39117697015442948</c:v>
                </c:pt>
                <c:pt idx="467">
                  <c:v>0.39041251652522713</c:v>
                </c:pt>
                <c:pt idx="468">
                  <c:v>0.38964977686206898</c:v>
                </c:pt>
                <c:pt idx="469">
                  <c:v>0.38888874601993462</c:v>
                </c:pt>
                <c:pt idx="470">
                  <c:v>0.38812941887705688</c:v>
                </c:pt>
                <c:pt idx="471">
                  <c:v>0.38737179033477492</c:v>
                </c:pt>
                <c:pt idx="472">
                  <c:v>0.38661585531738457</c:v>
                </c:pt>
                <c:pt idx="473">
                  <c:v>0.38586160877199172</c:v>
                </c:pt>
                <c:pt idx="474">
                  <c:v>0.38510904566836679</c:v>
                </c:pt>
                <c:pt idx="475">
                  <c:v>0.38435816099880032</c:v>
                </c:pt>
                <c:pt idx="476">
                  <c:v>0.38360894977795917</c:v>
                </c:pt>
                <c:pt idx="477">
                  <c:v>0.38286140704274446</c:v>
                </c:pt>
                <c:pt idx="478">
                  <c:v>0.38211552785215053</c:v>
                </c:pt>
                <c:pt idx="479">
                  <c:v>0.38137130728712476</c:v>
                </c:pt>
                <c:pt idx="480">
                  <c:v>0.38062874045042927</c:v>
                </c:pt>
                <c:pt idx="481">
                  <c:v>0.37988782246650216</c:v>
                </c:pt>
                <c:pt idx="482">
                  <c:v>0.37914854848132251</c:v>
                </c:pt>
                <c:pt idx="483">
                  <c:v>0.37841091366227281</c:v>
                </c:pt>
                <c:pt idx="484">
                  <c:v>0.37767491319800606</c:v>
                </c:pt>
                <c:pt idx="485">
                  <c:v>0.37694054229831181</c:v>
                </c:pt>
                <c:pt idx="486">
                  <c:v>0.3762077961939837</c:v>
                </c:pt>
                <c:pt idx="487">
                  <c:v>0.37547667013668806</c:v>
                </c:pt>
                <c:pt idx="488">
                  <c:v>0.37474715939883396</c:v>
                </c:pt>
                <c:pt idx="489">
                  <c:v>0.37401925927344443</c:v>
                </c:pt>
                <c:pt idx="490">
                  <c:v>0.37329296507402654</c:v>
                </c:pt>
                <c:pt idx="491">
                  <c:v>0.37256827213444654</c:v>
                </c:pt>
                <c:pt idx="492">
                  <c:v>0.37184517580880194</c:v>
                </c:pt>
                <c:pt idx="493">
                  <c:v>0.37112367147129643</c:v>
                </c:pt>
                <c:pt idx="494">
                  <c:v>0.37040375451611657</c:v>
                </c:pt>
                <c:pt idx="495">
                  <c:v>0.36968542035730789</c:v>
                </c:pt>
                <c:pt idx="496">
                  <c:v>0.36896866442865206</c:v>
                </c:pt>
                <c:pt idx="497">
                  <c:v>0.36825348218354731</c:v>
                </c:pt>
                <c:pt idx="498">
                  <c:v>0.36753986909488573</c:v>
                </c:pt>
                <c:pt idx="499">
                  <c:v>0.36682782065493591</c:v>
                </c:pt>
                <c:pt idx="500">
                  <c:v>0.36611733237522281</c:v>
                </c:pt>
                <c:pt idx="501">
                  <c:v>0.36540839978641071</c:v>
                </c:pt>
                <c:pt idx="502">
                  <c:v>0.36470101843818725</c:v>
                </c:pt>
                <c:pt idx="503">
                  <c:v>0.36399518389914653</c:v>
                </c:pt>
                <c:pt idx="504">
                  <c:v>0.36329089175667467</c:v>
                </c:pt>
                <c:pt idx="505">
                  <c:v>0.36258813761683589</c:v>
                </c:pt>
                <c:pt idx="506">
                  <c:v>0.36188691710425908</c:v>
                </c:pt>
                <c:pt idx="507">
                  <c:v>0.36118722586202601</c:v>
                </c:pt>
                <c:pt idx="508">
                  <c:v>0.36048905955155919</c:v>
                </c:pt>
                <c:pt idx="509">
                  <c:v>0.35979241385251221</c:v>
                </c:pt>
                <c:pt idx="510">
                  <c:v>0.35909728446265915</c:v>
                </c:pt>
                <c:pt idx="511">
                  <c:v>0.35840366709778632</c:v>
                </c:pt>
                <c:pt idx="512">
                  <c:v>0.3577115574915844</c:v>
                </c:pt>
                <c:pt idx="513">
                  <c:v>0.35702095139554052</c:v>
                </c:pt>
                <c:pt idx="514">
                  <c:v>0.35633184457883205</c:v>
                </c:pt>
                <c:pt idx="515">
                  <c:v>0.35564423282822122</c:v>
                </c:pt>
                <c:pt idx="516">
                  <c:v>0.35495811194795107</c:v>
                </c:pt>
                <c:pt idx="517">
                  <c:v>0.35427347775963997</c:v>
                </c:pt>
                <c:pt idx="518">
                  <c:v>0.35359032610217922</c:v>
                </c:pt>
                <c:pt idx="519">
                  <c:v>0.35290865283163136</c:v>
                </c:pt>
                <c:pt idx="520">
                  <c:v>0.35222845382112655</c:v>
                </c:pt>
                <c:pt idx="521">
                  <c:v>0.35154972496076359</c:v>
                </c:pt>
                <c:pt idx="522">
                  <c:v>0.35087246215750939</c:v>
                </c:pt>
                <c:pt idx="523">
                  <c:v>0.35019666133509875</c:v>
                </c:pt>
                <c:pt idx="524">
                  <c:v>0.34952231843393666</c:v>
                </c:pt>
                <c:pt idx="525">
                  <c:v>0.34884942941100006</c:v>
                </c:pt>
                <c:pt idx="526">
                  <c:v>0.34817799023974105</c:v>
                </c:pt>
                <c:pt idx="527">
                  <c:v>0.34750799690998946</c:v>
                </c:pt>
                <c:pt idx="528">
                  <c:v>0.34683944542785866</c:v>
                </c:pt>
                <c:pt idx="529">
                  <c:v>0.34617233181564921</c:v>
                </c:pt>
                <c:pt idx="530">
                  <c:v>0.34550665211175535</c:v>
                </c:pt>
                <c:pt idx="531">
                  <c:v>0.34484240237057134</c:v>
                </c:pt>
                <c:pt idx="532">
                  <c:v>0.34417957866239901</c:v>
                </c:pt>
                <c:pt idx="533">
                  <c:v>0.34351817707335369</c:v>
                </c:pt>
                <c:pt idx="534">
                  <c:v>0.34285819370527582</c:v>
                </c:pt>
                <c:pt idx="535">
                  <c:v>0.34219962467563697</c:v>
                </c:pt>
                <c:pt idx="536">
                  <c:v>0.3415424661174517</c:v>
                </c:pt>
                <c:pt idx="537">
                  <c:v>0.34088671417918781</c:v>
                </c:pt>
                <c:pt idx="538">
                  <c:v>0.34023236502467658</c:v>
                </c:pt>
                <c:pt idx="539">
                  <c:v>0.33957941483302551</c:v>
                </c:pt>
                <c:pt idx="540">
                  <c:v>0.33892785979853041</c:v>
                </c:pt>
                <c:pt idx="541">
                  <c:v>0.33827769613058883</c:v>
                </c:pt>
                <c:pt idx="542">
                  <c:v>0.33762892005361383</c:v>
                </c:pt>
                <c:pt idx="543">
                  <c:v>0.33698152780694712</c:v>
                </c:pt>
                <c:pt idx="544">
                  <c:v>0.33633551564477615</c:v>
                </c:pt>
                <c:pt idx="545">
                  <c:v>0.33569087983604828</c:v>
                </c:pt>
                <c:pt idx="546">
                  <c:v>0.3350476166643872</c:v>
                </c:pt>
                <c:pt idx="547">
                  <c:v>0.3344057224280107</c:v>
                </c:pt>
                <c:pt idx="548">
                  <c:v>0.33376519343964633</c:v>
                </c:pt>
                <c:pt idx="549">
                  <c:v>0.33312602602645186</c:v>
                </c:pt>
                <c:pt idx="550">
                  <c:v>0.33248821652993193</c:v>
                </c:pt>
                <c:pt idx="551">
                  <c:v>0.33185176130585775</c:v>
                </c:pt>
                <c:pt idx="552">
                  <c:v>0.3312166567241881</c:v>
                </c:pt>
                <c:pt idx="553">
                  <c:v>0.33058289916898836</c:v>
                </c:pt>
                <c:pt idx="554">
                  <c:v>0.32995048503835167</c:v>
                </c:pt>
                <c:pt idx="555">
                  <c:v>0.32931941074432119</c:v>
                </c:pt>
                <c:pt idx="556">
                  <c:v>0.32868967271281213</c:v>
                </c:pt>
                <c:pt idx="557">
                  <c:v>0.32806126738353342</c:v>
                </c:pt>
                <c:pt idx="558">
                  <c:v>0.32743419120991213</c:v>
                </c:pt>
                <c:pt idx="559">
                  <c:v>0.32680844065901649</c:v>
                </c:pt>
                <c:pt idx="560">
                  <c:v>0.32618401221148058</c:v>
                </c:pt>
                <c:pt idx="561">
                  <c:v>0.3255609023614297</c:v>
                </c:pt>
                <c:pt idx="562">
                  <c:v>0.32493910761640404</c:v>
                </c:pt>
                <c:pt idx="563">
                  <c:v>0.3243186244972866</c:v>
                </c:pt>
                <c:pt idx="564">
                  <c:v>0.32369944953822877</c:v>
                </c:pt>
                <c:pt idx="565">
                  <c:v>0.32308157928657694</c:v>
                </c:pt>
                <c:pt idx="566">
                  <c:v>0.32246501030280067</c:v>
                </c:pt>
                <c:pt idx="567">
                  <c:v>0.32184973916042053</c:v>
                </c:pt>
                <c:pt idx="568">
                  <c:v>0.32123576244593671</c:v>
                </c:pt>
                <c:pt idx="569">
                  <c:v>0.32062307675875762</c:v>
                </c:pt>
                <c:pt idx="570">
                  <c:v>0.32001167871112968</c:v>
                </c:pt>
                <c:pt idx="571">
                  <c:v>0.31940156492806743</c:v>
                </c:pt>
                <c:pt idx="572">
                  <c:v>0.31879273204728453</c:v>
                </c:pt>
                <c:pt idx="573">
                  <c:v>0.318185176719123</c:v>
                </c:pt>
                <c:pt idx="574">
                  <c:v>1.6982166465951215E-2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220352"/>
        <c:axId val="59222272"/>
      </c:scatterChart>
      <c:scatterChart>
        <c:scatterStyle val="smoothMarker"/>
        <c:varyColors val="0"/>
        <c:ser>
          <c:idx val="1"/>
          <c:order val="1"/>
          <c:tx>
            <c:v>Distanse</c:v>
          </c:tx>
          <c:marker>
            <c:symbol val="none"/>
          </c:marker>
          <c:trendline>
            <c:trendlineType val="movingAvg"/>
            <c:period val="2"/>
            <c:dispRSqr val="0"/>
            <c:dispEq val="0"/>
          </c:trendline>
          <c:xVal>
            <c:numRef>
              <c:f>BEREGNINGER!$I$48:$I$647</c:f>
              <c:numCache>
                <c:formatCode>0.0</c:formatCode>
                <c:ptCount val="600"/>
                <c:pt idx="0">
                  <c:v>80</c:v>
                </c:pt>
                <c:pt idx="1">
                  <c:v>80.14572444444444</c:v>
                </c:pt>
                <c:pt idx="2">
                  <c:v>80.291271654622903</c:v>
                </c:pt>
                <c:pt idx="3">
                  <c:v>80.436642036881182</c:v>
                </c:pt>
                <c:pt idx="4">
                  <c:v>80.581835994526188</c:v>
                </c:pt>
                <c:pt idx="5">
                  <c:v>80.726853927859423</c:v>
                </c:pt>
                <c:pt idx="6">
                  <c:v>80.871696234209963</c:v>
                </c:pt>
                <c:pt idx="7">
                  <c:v>81.016363307966969</c:v>
                </c:pt>
                <c:pt idx="8">
                  <c:v>81.160855540611877</c:v>
                </c:pt>
                <c:pt idx="9">
                  <c:v>81.305173320750001</c:v>
                </c:pt>
                <c:pt idx="10">
                  <c:v>81.449317034141927</c:v>
                </c:pt>
                <c:pt idx="11">
                  <c:v>81.593287063734365</c:v>
                </c:pt>
                <c:pt idx="12">
                  <c:v>81.737083789690615</c:v>
                </c:pt>
                <c:pt idx="13">
                  <c:v>81.88070758942068</c:v>
                </c:pt>
                <c:pt idx="14">
                  <c:v>82.024158837610997</c:v>
                </c:pt>
                <c:pt idx="15">
                  <c:v>82.167437906253753</c:v>
                </c:pt>
                <c:pt idx="16">
                  <c:v>82.310545164675773</c:v>
                </c:pt>
                <c:pt idx="17">
                  <c:v>82.453480979567232</c:v>
                </c:pt>
                <c:pt idx="18">
                  <c:v>82.596245715009729</c:v>
                </c:pt>
                <c:pt idx="19">
                  <c:v>82.738839732504275</c:v>
                </c:pt>
                <c:pt idx="20">
                  <c:v>82.881263390998726</c:v>
                </c:pt>
                <c:pt idx="21">
                  <c:v>83.023517046914975</c:v>
                </c:pt>
                <c:pt idx="22">
                  <c:v>83.165601054175724</c:v>
                </c:pt>
                <c:pt idx="23">
                  <c:v>83.307515764231042</c:v>
                </c:pt>
                <c:pt idx="24">
                  <c:v>83.44926152608447</c:v>
                </c:pt>
                <c:pt idx="25">
                  <c:v>83.590838686318804</c:v>
                </c:pt>
                <c:pt idx="26">
                  <c:v>83.732247589121698</c:v>
                </c:pt>
                <c:pt idx="27">
                  <c:v>83.873488576310763</c:v>
                </c:pt>
                <c:pt idx="28">
                  <c:v>84.01456198735842</c:v>
                </c:pt>
                <c:pt idx="29">
                  <c:v>84.155468159416557</c:v>
                </c:pt>
                <c:pt idx="30">
                  <c:v>84.296207427340718</c:v>
                </c:pt>
                <c:pt idx="31">
                  <c:v>84.436780123714058</c:v>
                </c:pt>
                <c:pt idx="32">
                  <c:v>84.577186578871064</c:v>
                </c:pt>
                <c:pt idx="33">
                  <c:v>84.717427120920846</c:v>
                </c:pt>
                <c:pt idx="34">
                  <c:v>84.857502075770341</c:v>
                </c:pt>
                <c:pt idx="35">
                  <c:v>84.997411767146986</c:v>
                </c:pt>
                <c:pt idx="36">
                  <c:v>85.137156516621346</c:v>
                </c:pt>
                <c:pt idx="37">
                  <c:v>85.276736643629334</c:v>
                </c:pt>
                <c:pt idx="38">
                  <c:v>85.416152465494221</c:v>
                </c:pt>
                <c:pt idx="39">
                  <c:v>85.555404297448305</c:v>
                </c:pt>
                <c:pt idx="40">
                  <c:v>85.694492452654401</c:v>
                </c:pt>
                <c:pt idx="41">
                  <c:v>85.833417242227057</c:v>
                </c:pt>
                <c:pt idx="42">
                  <c:v>85.972178975253456</c:v>
                </c:pt>
                <c:pt idx="43">
                  <c:v>86.110777958814182</c:v>
                </c:pt>
                <c:pt idx="44">
                  <c:v>86.249214498003568</c:v>
                </c:pt>
                <c:pt idx="45">
                  <c:v>86.387488895949986</c:v>
                </c:pt>
                <c:pt idx="46">
                  <c:v>86.525601453835748</c:v>
                </c:pt>
                <c:pt idx="47">
                  <c:v>86.663552470916898</c:v>
                </c:pt>
                <c:pt idx="48">
                  <c:v>86.801342244542624</c:v>
                </c:pt>
                <c:pt idx="49">
                  <c:v>86.938971070174574</c:v>
                </c:pt>
                <c:pt idx="50">
                  <c:v>87.076439241405865</c:v>
                </c:pt>
                <c:pt idx="51">
                  <c:v>87.213747049979929</c:v>
                </c:pt>
                <c:pt idx="52">
                  <c:v>87.350894785809089</c:v>
                </c:pt>
                <c:pt idx="53">
                  <c:v>87.487882736992859</c:v>
                </c:pt>
                <c:pt idx="54">
                  <c:v>87.624711189836219</c:v>
                </c:pt>
                <c:pt idx="55">
                  <c:v>87.761380428867483</c:v>
                </c:pt>
                <c:pt idx="56">
                  <c:v>87.897890736856056</c:v>
                </c:pt>
                <c:pt idx="57">
                  <c:v>88.034242394829988</c:v>
                </c:pt>
                <c:pt idx="58">
                  <c:v>88.170435682093242</c:v>
                </c:pt>
                <c:pt idx="59">
                  <c:v>88.306470876242912</c:v>
                </c:pt>
                <c:pt idx="60">
                  <c:v>88.442348253186012</c:v>
                </c:pt>
                <c:pt idx="61">
                  <c:v>88.578068087156396</c:v>
                </c:pt>
                <c:pt idx="62">
                  <c:v>88.713630650731147</c:v>
                </c:pt>
                <c:pt idx="63">
                  <c:v>88.849036214847004</c:v>
                </c:pt>
                <c:pt idx="64">
                  <c:v>88.984285048816488</c:v>
                </c:pt>
                <c:pt idx="65">
                  <c:v>89.119377420343923</c:v>
                </c:pt>
                <c:pt idx="66">
                  <c:v>89.254313595541234</c:v>
                </c:pt>
                <c:pt idx="67">
                  <c:v>89.389093838943509</c:v>
                </c:pt>
                <c:pt idx="68">
                  <c:v>89.523718413524534</c:v>
                </c:pt>
                <c:pt idx="69">
                  <c:v>89.658187580711981</c:v>
                </c:pt>
                <c:pt idx="70">
                  <c:v>89.792501600402531</c:v>
                </c:pt>
                <c:pt idx="71">
                  <c:v>89.926660730976792</c:v>
                </c:pt>
                <c:pt idx="72">
                  <c:v>90.060665229314111</c:v>
                </c:pt>
                <c:pt idx="73">
                  <c:v>90.194422231782497</c:v>
                </c:pt>
                <c:pt idx="74">
                  <c:v>90.327820348729389</c:v>
                </c:pt>
                <c:pt idx="75">
                  <c:v>90.460861222107567</c:v>
                </c:pt>
                <c:pt idx="76">
                  <c:v>90.593546480466628</c:v>
                </c:pt>
                <c:pt idx="77">
                  <c:v>90.725877739114082</c:v>
                </c:pt>
                <c:pt idx="78">
                  <c:v>90.857856600274104</c:v>
                </c:pt>
                <c:pt idx="79">
                  <c:v>90.989484653243608</c:v>
                </c:pt>
                <c:pt idx="80">
                  <c:v>91.120763474546095</c:v>
                </c:pt>
                <c:pt idx="81">
                  <c:v>91.251694628083072</c:v>
                </c:pt>
                <c:pt idx="82">
                  <c:v>91.382279665283122</c:v>
                </c:pt>
                <c:pt idx="83">
                  <c:v>91.512520125248798</c:v>
                </c:pt>
                <c:pt idx="84">
                  <c:v>91.642417534901185</c:v>
                </c:pt>
                <c:pt idx="85">
                  <c:v>91.771973409122282</c:v>
                </c:pt>
                <c:pt idx="86">
                  <c:v>91.901189250895385</c:v>
                </c:pt>
                <c:pt idx="87">
                  <c:v>92.030066551443099</c:v>
                </c:pt>
                <c:pt idx="88">
                  <c:v>92.158606790363507</c:v>
                </c:pt>
                <c:pt idx="89">
                  <c:v>92.286811435764179</c:v>
                </c:pt>
                <c:pt idx="90">
                  <c:v>92.414681944394275</c:v>
                </c:pt>
                <c:pt idx="91">
                  <c:v>92.542219761774547</c:v>
                </c:pt>
                <c:pt idx="92">
                  <c:v>92.66942632232562</c:v>
                </c:pt>
                <c:pt idx="93">
                  <c:v>92.796303049494171</c:v>
                </c:pt>
                <c:pt idx="94">
                  <c:v>92.922851355877427</c:v>
                </c:pt>
                <c:pt idx="95">
                  <c:v>93.049072643345667</c:v>
                </c:pt>
                <c:pt idx="96">
                  <c:v>93.174968303163155</c:v>
                </c:pt>
                <c:pt idx="97">
                  <c:v>93.300539716107096</c:v>
                </c:pt>
                <c:pt idx="98">
                  <c:v>93.425788252584937</c:v>
                </c:pt>
                <c:pt idx="99">
                  <c:v>93.550715272750097</c:v>
                </c:pt>
                <c:pt idx="100">
                  <c:v>93.675322126615825</c:v>
                </c:pt>
                <c:pt idx="101">
                  <c:v>93.799610154167567</c:v>
                </c:pt>
                <c:pt idx="102">
                  <c:v>93.923580685473638</c:v>
                </c:pt>
                <c:pt idx="103">
                  <c:v>94.047235040794405</c:v>
                </c:pt>
                <c:pt idx="104">
                  <c:v>94.170574530689819</c:v>
                </c:pt>
                <c:pt idx="105">
                  <c:v>94.293600456125446</c:v>
                </c:pt>
                <c:pt idx="106">
                  <c:v>94.416314108577069</c:v>
                </c:pt>
                <c:pt idx="107">
                  <c:v>94.538716770133689</c:v>
                </c:pt>
                <c:pt idx="108">
                  <c:v>94.660809713599249</c:v>
                </c:pt>
                <c:pt idx="109">
                  <c:v>94.782594202592733</c:v>
                </c:pt>
                <c:pt idx="110">
                  <c:v>94.904071491647002</c:v>
                </c:pt>
                <c:pt idx="111">
                  <c:v>95.025242826306211</c:v>
                </c:pt>
                <c:pt idx="112">
                  <c:v>95.146109443221903</c:v>
                </c:pt>
                <c:pt idx="113">
                  <c:v>95.266672570247707</c:v>
                </c:pt>
                <c:pt idx="114">
                  <c:v>95.386933426532821</c:v>
                </c:pt>
                <c:pt idx="115">
                  <c:v>95.506893222614082</c:v>
                </c:pt>
                <c:pt idx="116">
                  <c:v>95.626553160506901</c:v>
                </c:pt>
                <c:pt idx="117">
                  <c:v>95.74591443379488</c:v>
                </c:pt>
                <c:pt idx="118">
                  <c:v>95.864978227718268</c:v>
                </c:pt>
                <c:pt idx="119">
                  <c:v>95.983745719261108</c:v>
                </c:pt>
                <c:pt idx="120">
                  <c:v>96.102218077237339</c:v>
                </c:pt>
                <c:pt idx="121">
                  <c:v>96.220396462375561</c:v>
                </c:pt>
                <c:pt idx="122">
                  <c:v>96.338282027402883</c:v>
                </c:pt>
                <c:pt idx="123">
                  <c:v>96.455875917127429</c:v>
                </c:pt>
                <c:pt idx="124">
                  <c:v>96.57317926851988</c:v>
                </c:pt>
                <c:pt idx="125">
                  <c:v>96.690193210793879</c:v>
                </c:pt>
                <c:pt idx="126">
                  <c:v>96.806918865485315</c:v>
                </c:pt>
                <c:pt idx="127">
                  <c:v>96.923357346530665</c:v>
                </c:pt>
                <c:pt idx="128">
                  <c:v>97.039509760344188</c:v>
                </c:pt>
                <c:pt idx="129">
                  <c:v>97.155377205894226</c:v>
                </c:pt>
                <c:pt idx="130">
                  <c:v>97.270960774778302</c:v>
                </c:pt>
                <c:pt idx="131">
                  <c:v>97.386261551297466</c:v>
                </c:pt>
                <c:pt idx="132">
                  <c:v>97.501280612529527</c:v>
                </c:pt>
                <c:pt idx="133">
                  <c:v>97.616019028401325</c:v>
                </c:pt>
                <c:pt idx="134">
                  <c:v>97.730477861760136</c:v>
                </c:pt>
                <c:pt idx="135">
                  <c:v>97.844658168444099</c:v>
                </c:pt>
                <c:pt idx="136">
                  <c:v>97.958560997351753</c:v>
                </c:pt>
                <c:pt idx="137">
                  <c:v>98.072187390510649</c:v>
                </c:pt>
                <c:pt idx="138">
                  <c:v>98.185538383145115</c:v>
                </c:pt>
                <c:pt idx="139">
                  <c:v>98.298615003743123</c:v>
                </c:pt>
                <c:pt idx="140">
                  <c:v>98.411418274122369</c:v>
                </c:pt>
                <c:pt idx="141">
                  <c:v>98.52394920949537</c:v>
                </c:pt>
                <c:pt idx="142">
                  <c:v>98.636208818533888</c:v>
                </c:pt>
                <c:pt idx="143">
                  <c:v>98.748198103432429</c:v>
                </c:pt>
                <c:pt idx="144">
                  <c:v>98.85991805997098</c:v>
                </c:pt>
                <c:pt idx="145">
                  <c:v>98.971369677576988</c:v>
                </c:pt>
                <c:pt idx="146">
                  <c:v>99.082553939386486</c:v>
                </c:pt>
                <c:pt idx="147">
                  <c:v>99.193471822304531</c:v>
                </c:pt>
                <c:pt idx="148">
                  <c:v>99.304124297064746</c:v>
                </c:pt>
                <c:pt idx="149">
                  <c:v>99.414512328288382</c:v>
                </c:pt>
                <c:pt idx="150">
                  <c:v>99.524636874542352</c:v>
                </c:pt>
                <c:pt idx="151">
                  <c:v>99.634498888396692</c:v>
                </c:pt>
                <c:pt idx="152">
                  <c:v>99.744099316481339</c:v>
                </c:pt>
                <c:pt idx="153">
                  <c:v>99.853439099542186</c:v>
                </c:pt>
                <c:pt idx="154">
                  <c:v>99.962519172496314</c:v>
                </c:pt>
                <c:pt idx="155">
                  <c:v>100.07134046448678</c:v>
                </c:pt>
                <c:pt idx="156">
                  <c:v>100.17990389893654</c:v>
                </c:pt>
                <c:pt idx="157">
                  <c:v>100.28821039360182</c:v>
                </c:pt>
                <c:pt idx="158">
                  <c:v>100.39626086062476</c:v>
                </c:pt>
                <c:pt idx="159">
                  <c:v>100.50405620658556</c:v>
                </c:pt>
                <c:pt idx="160">
                  <c:v>100.61159733255376</c:v>
                </c:pt>
                <c:pt idx="161">
                  <c:v>100.71888513413916</c:v>
                </c:pt>
                <c:pt idx="162">
                  <c:v>100.82592050154193</c:v>
                </c:pt>
                <c:pt idx="163">
                  <c:v>100.93270431960227</c:v>
                </c:pt>
                <c:pt idx="164">
                  <c:v>101.03923746784932</c:v>
                </c:pt>
                <c:pt idx="165">
                  <c:v>101.14552082054958</c:v>
                </c:pt>
                <c:pt idx="166">
                  <c:v>101.25155524675478</c:v>
                </c:pt>
                <c:pt idx="167">
                  <c:v>101.35734161034911</c:v>
                </c:pt>
                <c:pt idx="168">
                  <c:v>101.46288077009594</c:v>
                </c:pt>
                <c:pt idx="169">
                  <c:v>101.56817357968391</c:v>
                </c:pt>
                <c:pt idx="170">
                  <c:v>101.67322088777264</c:v>
                </c:pt>
                <c:pt idx="171">
                  <c:v>101.77802353803769</c:v>
                </c:pt>
                <c:pt idx="172">
                  <c:v>101.88258236921513</c:v>
                </c:pt>
                <c:pt idx="173">
                  <c:v>101.98689821514563</c:v>
                </c:pt>
                <c:pt idx="174">
                  <c:v>102.09097190481783</c:v>
                </c:pt>
                <c:pt idx="175">
                  <c:v>102.19480426241149</c:v>
                </c:pt>
                <c:pt idx="176">
                  <c:v>102.29839610733985</c:v>
                </c:pt>
                <c:pt idx="177">
                  <c:v>102.40174825429173</c:v>
                </c:pt>
                <c:pt idx="178">
                  <c:v>102.50486151327301</c:v>
                </c:pt>
                <c:pt idx="179">
                  <c:v>102.60773668964769</c:v>
                </c:pt>
                <c:pt idx="180">
                  <c:v>102.71037458417847</c:v>
                </c:pt>
                <c:pt idx="181">
                  <c:v>102.81277599306682</c:v>
                </c:pt>
                <c:pt idx="182">
                  <c:v>102.91494170799267</c:v>
                </c:pt>
                <c:pt idx="183">
                  <c:v>103.01687251615357</c:v>
                </c:pt>
                <c:pt idx="184">
                  <c:v>103.11856920030348</c:v>
                </c:pt>
                <c:pt idx="185">
                  <c:v>103.22003253879105</c:v>
                </c:pt>
                <c:pt idx="186">
                  <c:v>103.32126330559751</c:v>
                </c:pt>
                <c:pt idx="187">
                  <c:v>103.42226227037413</c:v>
                </c:pt>
                <c:pt idx="188">
                  <c:v>103.52303019847922</c:v>
                </c:pt>
                <c:pt idx="189">
                  <c:v>103.62356785101474</c:v>
                </c:pt>
                <c:pt idx="190">
                  <c:v>103.72387598486257</c:v>
                </c:pt>
                <c:pt idx="191">
                  <c:v>103.82395535272025</c:v>
                </c:pt>
                <c:pt idx="192">
                  <c:v>103.92380670313635</c:v>
                </c:pt>
                <c:pt idx="193">
                  <c:v>104.02343078054554</c:v>
                </c:pt>
                <c:pt idx="194">
                  <c:v>104.12282832530317</c:v>
                </c:pt>
                <c:pt idx="195">
                  <c:v>104.22200007371953</c:v>
                </c:pt>
                <c:pt idx="196">
                  <c:v>104.32094675809367</c:v>
                </c:pt>
                <c:pt idx="197">
                  <c:v>104.41966910674691</c:v>
                </c:pt>
                <c:pt idx="198">
                  <c:v>104.51816784405594</c:v>
                </c:pt>
                <c:pt idx="199">
                  <c:v>104.61644369048558</c:v>
                </c:pt>
                <c:pt idx="200">
                  <c:v>104.71449736262116</c:v>
                </c:pt>
                <c:pt idx="201">
                  <c:v>104.8123295732006</c:v>
                </c:pt>
                <c:pt idx="202">
                  <c:v>104.90994103114606</c:v>
                </c:pt>
                <c:pt idx="203">
                  <c:v>105.0073324415953</c:v>
                </c:pt>
                <c:pt idx="204">
                  <c:v>105.10450450593268</c:v>
                </c:pt>
                <c:pt idx="205">
                  <c:v>105.20145792181988</c:v>
                </c:pt>
                <c:pt idx="206">
                  <c:v>105.29819338322616</c:v>
                </c:pt>
                <c:pt idx="207">
                  <c:v>105.39471158045849</c:v>
                </c:pt>
                <c:pt idx="208">
                  <c:v>105.49101320019112</c:v>
                </c:pt>
                <c:pt idx="209">
                  <c:v>105.58709892549506</c:v>
                </c:pt>
                <c:pt idx="210">
                  <c:v>105.68296943586707</c:v>
                </c:pt>
                <c:pt idx="211">
                  <c:v>105.77862540725847</c:v>
                </c:pt>
                <c:pt idx="212">
                  <c:v>105.87406751210357</c:v>
                </c:pt>
                <c:pt idx="213">
                  <c:v>105.9692964193478</c:v>
                </c:pt>
                <c:pt idx="214">
                  <c:v>106.06431279447558</c:v>
                </c:pt>
                <c:pt idx="215">
                  <c:v>106.1591172995379</c:v>
                </c:pt>
                <c:pt idx="216">
                  <c:v>106.25371059317949</c:v>
                </c:pt>
                <c:pt idx="217">
                  <c:v>106.34809333066592</c:v>
                </c:pt>
                <c:pt idx="218">
                  <c:v>106.44226616391025</c:v>
                </c:pt>
                <c:pt idx="219">
                  <c:v>106.5362297414994</c:v>
                </c:pt>
                <c:pt idx="220">
                  <c:v>106.62998470872039</c:v>
                </c:pt>
                <c:pt idx="221">
                  <c:v>106.7235317075861</c:v>
                </c:pt>
                <c:pt idx="222">
                  <c:v>106.816871376861</c:v>
                </c:pt>
                <c:pt idx="223">
                  <c:v>106.91000435208636</c:v>
                </c:pt>
                <c:pt idx="224">
                  <c:v>107.00293126560541</c:v>
                </c:pt>
                <c:pt idx="225">
                  <c:v>107.09565274658813</c:v>
                </c:pt>
                <c:pt idx="226">
                  <c:v>107.18816942105582</c:v>
                </c:pt>
                <c:pt idx="227">
                  <c:v>107.28048191190538</c:v>
                </c:pt>
                <c:pt idx="228">
                  <c:v>107.37259083893343</c:v>
                </c:pt>
                <c:pt idx="229">
                  <c:v>107.4644968188601</c:v>
                </c:pt>
                <c:pt idx="230">
                  <c:v>107.55620046535253</c:v>
                </c:pt>
                <c:pt idx="231">
                  <c:v>107.64770238904838</c:v>
                </c:pt>
                <c:pt idx="232">
                  <c:v>107.7390031975787</c:v>
                </c:pt>
                <c:pt idx="233">
                  <c:v>107.830103495591</c:v>
                </c:pt>
                <c:pt idx="234">
                  <c:v>107.92100388477174</c:v>
                </c:pt>
                <c:pt idx="235">
                  <c:v>108.01170496386882</c:v>
                </c:pt>
                <c:pt idx="236">
                  <c:v>108.1022073287137</c:v>
                </c:pt>
                <c:pt idx="237">
                  <c:v>108.19251157224343</c:v>
                </c:pt>
                <c:pt idx="238">
                  <c:v>108.28261828452229</c:v>
                </c:pt>
                <c:pt idx="239">
                  <c:v>108.37252805276339</c:v>
                </c:pt>
                <c:pt idx="240">
                  <c:v>108.46224146134993</c:v>
                </c:pt>
                <c:pt idx="241">
                  <c:v>108.55175909185634</c:v>
                </c:pt>
                <c:pt idx="242">
                  <c:v>108.6410815230691</c:v>
                </c:pt>
                <c:pt idx="243">
                  <c:v>108.73020933100752</c:v>
                </c:pt>
                <c:pt idx="244">
                  <c:v>108.81914308894405</c:v>
                </c:pt>
                <c:pt idx="245">
                  <c:v>108.90788336742474</c:v>
                </c:pt>
                <c:pt idx="246">
                  <c:v>108.99643073428919</c:v>
                </c:pt>
                <c:pt idx="247">
                  <c:v>109.08478575469046</c:v>
                </c:pt>
                <c:pt idx="248">
                  <c:v>109.17294899111478</c:v>
                </c:pt>
                <c:pt idx="249">
                  <c:v>109.26092100340097</c:v>
                </c:pt>
                <c:pt idx="250">
                  <c:v>109.3487023487598</c:v>
                </c:pt>
                <c:pt idx="251">
                  <c:v>109.43629358179311</c:v>
                </c:pt>
                <c:pt idx="252">
                  <c:v>109.52369525451269</c:v>
                </c:pt>
                <c:pt idx="253">
                  <c:v>109.61090791635903</c:v>
                </c:pt>
                <c:pt idx="254">
                  <c:v>109.6979321142199</c:v>
                </c:pt>
                <c:pt idx="255">
                  <c:v>109.78476839244878</c:v>
                </c:pt>
                <c:pt idx="256">
                  <c:v>109.87141729288295</c:v>
                </c:pt>
                <c:pt idx="257">
                  <c:v>109.95787935486166</c:v>
                </c:pt>
                <c:pt idx="258">
                  <c:v>110.04415511524385</c:v>
                </c:pt>
                <c:pt idx="259">
                  <c:v>110.13024510842595</c:v>
                </c:pt>
                <c:pt idx="260">
                  <c:v>110.21614986635934</c:v>
                </c:pt>
                <c:pt idx="261">
                  <c:v>110.30186991856776</c:v>
                </c:pt>
                <c:pt idx="262">
                  <c:v>110.38740579216437</c:v>
                </c:pt>
                <c:pt idx="263">
                  <c:v>110.47275801186899</c:v>
                </c:pt>
                <c:pt idx="264">
                  <c:v>110.55792710002471</c:v>
                </c:pt>
                <c:pt idx="265">
                  <c:v>110.64291357661484</c:v>
                </c:pt>
                <c:pt idx="266">
                  <c:v>110.72771795927929</c:v>
                </c:pt>
                <c:pt idx="267">
                  <c:v>110.81234076333099</c:v>
                </c:pt>
                <c:pt idx="268">
                  <c:v>110.89678250177222</c:v>
                </c:pt>
                <c:pt idx="269">
                  <c:v>110.98104368531061</c:v>
                </c:pt>
                <c:pt idx="270">
                  <c:v>111.06512482237508</c:v>
                </c:pt>
                <c:pt idx="271">
                  <c:v>111.14902641913167</c:v>
                </c:pt>
                <c:pt idx="272">
                  <c:v>111.23274897949918</c:v>
                </c:pt>
                <c:pt idx="273">
                  <c:v>111.3162930051646</c:v>
                </c:pt>
                <c:pt idx="274">
                  <c:v>111.39965899559857</c:v>
                </c:pt>
                <c:pt idx="275">
                  <c:v>111.4828474480705</c:v>
                </c:pt>
                <c:pt idx="276">
                  <c:v>111.5658588576637</c:v>
                </c:pt>
                <c:pt idx="277">
                  <c:v>111.64869371729027</c:v>
                </c:pt>
                <c:pt idx="278">
                  <c:v>111.73135251770591</c:v>
                </c:pt>
                <c:pt idx="279">
                  <c:v>111.81383574752464</c:v>
                </c:pt>
                <c:pt idx="280">
                  <c:v>111.8961438932332</c:v>
                </c:pt>
                <c:pt idx="281">
                  <c:v>111.97827743920557</c:v>
                </c:pt>
                <c:pt idx="282">
                  <c:v>112.06023686771714</c:v>
                </c:pt>
                <c:pt idx="283">
                  <c:v>112.14202265895892</c:v>
                </c:pt>
                <c:pt idx="284">
                  <c:v>112.22363529105149</c:v>
                </c:pt>
                <c:pt idx="285">
                  <c:v>112.3050752400589</c:v>
                </c:pt>
                <c:pt idx="286">
                  <c:v>112.38634298000241</c:v>
                </c:pt>
                <c:pt idx="287">
                  <c:v>112.46743898287413</c:v>
                </c:pt>
                <c:pt idx="288">
                  <c:v>112.54836371865056</c:v>
                </c:pt>
                <c:pt idx="289">
                  <c:v>112.6291176553059</c:v>
                </c:pt>
                <c:pt idx="290">
                  <c:v>112.70970125882538</c:v>
                </c:pt>
                <c:pt idx="291">
                  <c:v>112.79011499321834</c:v>
                </c:pt>
                <c:pt idx="292">
                  <c:v>112.87035932053139</c:v>
                </c:pt>
                <c:pt idx="293">
                  <c:v>112.95043470086115</c:v>
                </c:pt>
                <c:pt idx="294">
                  <c:v>113.03034159236719</c:v>
                </c:pt>
                <c:pt idx="295">
                  <c:v>113.11008045128465</c:v>
                </c:pt>
                <c:pt idx="296">
                  <c:v>113.18965173193681</c:v>
                </c:pt>
                <c:pt idx="297">
                  <c:v>113.26905588674758</c:v>
                </c:pt>
                <c:pt idx="298">
                  <c:v>113.34829336625386</c:v>
                </c:pt>
                <c:pt idx="299">
                  <c:v>113.42736461911774</c:v>
                </c:pt>
                <c:pt idx="300">
                  <c:v>113.50627009213866</c:v>
                </c:pt>
                <c:pt idx="301">
                  <c:v>113.5850102302655</c:v>
                </c:pt>
                <c:pt idx="302">
                  <c:v>113.66358547660836</c:v>
                </c:pt>
                <c:pt idx="303">
                  <c:v>113.74199627245054</c:v>
                </c:pt>
                <c:pt idx="304">
                  <c:v>113.82024305726011</c:v>
                </c:pt>
                <c:pt idx="305">
                  <c:v>113.89832626870172</c:v>
                </c:pt>
                <c:pt idx="306">
                  <c:v>113.97624634264788</c:v>
                </c:pt>
                <c:pt idx="307">
                  <c:v>114.0540037131906</c:v>
                </c:pt>
                <c:pt idx="308">
                  <c:v>114.1315988126525</c:v>
                </c:pt>
                <c:pt idx="309">
                  <c:v>114.20903207159822</c:v>
                </c:pt>
                <c:pt idx="310">
                  <c:v>114.28630391884541</c:v>
                </c:pt>
                <c:pt idx="311">
                  <c:v>114.36341478147583</c:v>
                </c:pt>
                <c:pt idx="312">
                  <c:v>114.44036508484623</c:v>
                </c:pt>
                <c:pt idx="313">
                  <c:v>114.51715525259925</c:v>
                </c:pt>
                <c:pt idx="314">
                  <c:v>114.59378570667413</c:v>
                </c:pt>
                <c:pt idx="315">
                  <c:v>114.67025686731733</c:v>
                </c:pt>
                <c:pt idx="316">
                  <c:v>114.74656915309319</c:v>
                </c:pt>
                <c:pt idx="317">
                  <c:v>114.82272298089434</c:v>
                </c:pt>
                <c:pt idx="318">
                  <c:v>114.89871876595208</c:v>
                </c:pt>
                <c:pt idx="319">
                  <c:v>114.97455692184673</c:v>
                </c:pt>
                <c:pt idx="320">
                  <c:v>115.05023786051777</c:v>
                </c:pt>
                <c:pt idx="321">
                  <c:v>115.12576199227405</c:v>
                </c:pt>
                <c:pt idx="322">
                  <c:v>115.20112972580375</c:v>
                </c:pt>
                <c:pt idx="323">
                  <c:v>115.27634146818441</c:v>
                </c:pt>
                <c:pt idx="324">
                  <c:v>115.3513976248928</c:v>
                </c:pt>
                <c:pt idx="325">
                  <c:v>115.42629859981456</c:v>
                </c:pt>
                <c:pt idx="326">
                  <c:v>115.50104479525417</c:v>
                </c:pt>
                <c:pt idx="327">
                  <c:v>115.57563661194436</c:v>
                </c:pt>
                <c:pt idx="328">
                  <c:v>115.65007444905574</c:v>
                </c:pt>
                <c:pt idx="329">
                  <c:v>115.72435870420632</c:v>
                </c:pt>
                <c:pt idx="330">
                  <c:v>115.79848977347079</c:v>
                </c:pt>
                <c:pt idx="331">
                  <c:v>115.87246805138993</c:v>
                </c:pt>
                <c:pt idx="332">
                  <c:v>115.94629393097981</c:v>
                </c:pt>
                <c:pt idx="333">
                  <c:v>116.01996780374091</c:v>
                </c:pt>
                <c:pt idx="334">
                  <c:v>116.09349005966733</c:v>
                </c:pt>
                <c:pt idx="335">
                  <c:v>116.16686108725567</c:v>
                </c:pt>
                <c:pt idx="336">
                  <c:v>116.24008127351398</c:v>
                </c:pt>
                <c:pt idx="337">
                  <c:v>116.31315100397073</c:v>
                </c:pt>
                <c:pt idx="338">
                  <c:v>116.38607066268351</c:v>
                </c:pt>
                <c:pt idx="339">
                  <c:v>116.45884063224771</c:v>
                </c:pt>
                <c:pt idx="340">
                  <c:v>116.53146129380536</c:v>
                </c:pt>
                <c:pt idx="341">
                  <c:v>116.6039330270535</c:v>
                </c:pt>
                <c:pt idx="342">
                  <c:v>116.6762562102528</c:v>
                </c:pt>
                <c:pt idx="343">
                  <c:v>116.748431220236</c:v>
                </c:pt>
                <c:pt idx="344">
                  <c:v>116.82045843241622</c:v>
                </c:pt>
                <c:pt idx="345">
                  <c:v>116.89233822079532</c:v>
                </c:pt>
                <c:pt idx="346">
                  <c:v>116.96407095797215</c:v>
                </c:pt>
                <c:pt idx="347">
                  <c:v>117.03565701515072</c:v>
                </c:pt>
                <c:pt idx="348">
                  <c:v>117.10709676214823</c:v>
                </c:pt>
                <c:pt idx="349">
                  <c:v>117.17839056740326</c:v>
                </c:pt>
                <c:pt idx="350">
                  <c:v>117.24953879798359</c:v>
                </c:pt>
                <c:pt idx="351">
                  <c:v>117.32054181959425</c:v>
                </c:pt>
                <c:pt idx="352">
                  <c:v>117.39139999658528</c:v>
                </c:pt>
                <c:pt idx="353">
                  <c:v>117.4621136919596</c:v>
                </c:pt>
                <c:pt idx="354">
                  <c:v>117.53268326738065</c:v>
                </c:pt>
                <c:pt idx="355">
                  <c:v>117.60310908318012</c:v>
                </c:pt>
                <c:pt idx="356">
                  <c:v>117.67339149836558</c:v>
                </c:pt>
                <c:pt idx="357">
                  <c:v>117.74353087062796</c:v>
                </c:pt>
                <c:pt idx="358">
                  <c:v>117.81352755634913</c:v>
                </c:pt>
                <c:pt idx="359">
                  <c:v>117.8833819106092</c:v>
                </c:pt>
                <c:pt idx="360">
                  <c:v>117.95309428719403</c:v>
                </c:pt>
                <c:pt idx="361">
                  <c:v>118.02266503860241</c:v>
                </c:pt>
                <c:pt idx="362">
                  <c:v>118.09209451605349</c:v>
                </c:pt>
                <c:pt idx="363">
                  <c:v>118.16138306949382</c:v>
                </c:pt>
                <c:pt idx="364">
                  <c:v>118.23053104760457</c:v>
                </c:pt>
                <c:pt idx="365">
                  <c:v>118.29953879780862</c:v>
                </c:pt>
                <c:pt idx="366">
                  <c:v>118.36840666627758</c:v>
                </c:pt>
                <c:pt idx="367">
                  <c:v>118.43713499793877</c:v>
                </c:pt>
                <c:pt idx="368">
                  <c:v>118.50572413648219</c:v>
                </c:pt>
                <c:pt idx="369">
                  <c:v>118.57417442436729</c:v>
                </c:pt>
                <c:pt idx="370">
                  <c:v>118.64248620282994</c:v>
                </c:pt>
                <c:pt idx="371">
                  <c:v>118.7106598118891</c:v>
                </c:pt>
                <c:pt idx="372">
                  <c:v>118.77869559035352</c:v>
                </c:pt>
                <c:pt idx="373">
                  <c:v>118.84659387582852</c:v>
                </c:pt>
                <c:pt idx="374">
                  <c:v>118.91435500472242</c:v>
                </c:pt>
                <c:pt idx="375">
                  <c:v>118.98197931225332</c:v>
                </c:pt>
                <c:pt idx="376">
                  <c:v>119.04946713245545</c:v>
                </c:pt>
                <c:pt idx="377">
                  <c:v>119.11681879818572</c:v>
                </c:pt>
                <c:pt idx="378">
                  <c:v>119.18403464113014</c:v>
                </c:pt>
                <c:pt idx="379">
                  <c:v>119.25111499181011</c:v>
                </c:pt>
                <c:pt idx="380">
                  <c:v>119.31806017958883</c:v>
                </c:pt>
                <c:pt idx="381">
                  <c:v>119.38487053267751</c:v>
                </c:pt>
                <c:pt idx="382">
                  <c:v>119.45154637814166</c:v>
                </c:pt>
                <c:pt idx="383">
                  <c:v>119.51808804190721</c:v>
                </c:pt>
                <c:pt idx="384">
                  <c:v>119.58449584876666</c:v>
                </c:pt>
                <c:pt idx="385">
                  <c:v>119.65077012238521</c:v>
                </c:pt>
                <c:pt idx="386">
                  <c:v>119.7169111853067</c:v>
                </c:pt>
                <c:pt idx="387">
                  <c:v>119.78291935895972</c:v>
                </c:pt>
                <c:pt idx="388">
                  <c:v>119.84879496366349</c:v>
                </c:pt>
                <c:pt idx="389">
                  <c:v>119.91453831863386</c:v>
                </c:pt>
                <c:pt idx="390">
                  <c:v>119.980149741989</c:v>
                </c:pt>
                <c:pt idx="391">
                  <c:v>120.04562955075538</c:v>
                </c:pt>
                <c:pt idx="392">
                  <c:v>120.11097806087353</c:v>
                </c:pt>
                <c:pt idx="393">
                  <c:v>120.17619558720371</c:v>
                </c:pt>
                <c:pt idx="394">
                  <c:v>120.24128244353165</c:v>
                </c:pt>
                <c:pt idx="395">
                  <c:v>120.30623894257413</c:v>
                </c:pt>
                <c:pt idx="396">
                  <c:v>120.37106539598473</c:v>
                </c:pt>
                <c:pt idx="397">
                  <c:v>120.43576211435928</c:v>
                </c:pt>
                <c:pt idx="398">
                  <c:v>120.50032940724142</c:v>
                </c:pt>
                <c:pt idx="399">
                  <c:v>120.5647675831281</c:v>
                </c:pt>
                <c:pt idx="400">
                  <c:v>120.62907694947505</c:v>
                </c:pt>
                <c:pt idx="401">
                  <c:v>120.69325781270213</c:v>
                </c:pt>
                <c:pt idx="402">
                  <c:v>120.75731047819875</c:v>
                </c:pt>
                <c:pt idx="403">
                  <c:v>120.82123525032918</c:v>
                </c:pt>
                <c:pt idx="404">
                  <c:v>120.88503243243784</c:v>
                </c:pt>
                <c:pt idx="405">
                  <c:v>120.94870232685459</c:v>
                </c:pt>
                <c:pt idx="406">
                  <c:v>121.01224523489986</c:v>
                </c:pt>
                <c:pt idx="407">
                  <c:v>121.07566145688995</c:v>
                </c:pt>
                <c:pt idx="408">
                  <c:v>121.13895129214208</c:v>
                </c:pt>
                <c:pt idx="409">
                  <c:v>121.20211503897953</c:v>
                </c:pt>
                <c:pt idx="410">
                  <c:v>121.2651529947367</c:v>
                </c:pt>
                <c:pt idx="411">
                  <c:v>121.32806545576412</c:v>
                </c:pt>
                <c:pt idx="412">
                  <c:v>121.3908527174335</c:v>
                </c:pt>
                <c:pt idx="413">
                  <c:v>121.45351507414269</c:v>
                </c:pt>
                <c:pt idx="414">
                  <c:v>121.51605281932054</c:v>
                </c:pt>
                <c:pt idx="415">
                  <c:v>121.57846624543183</c:v>
                </c:pt>
                <c:pt idx="416">
                  <c:v>121.64075564398216</c:v>
                </c:pt>
                <c:pt idx="417">
                  <c:v>121.70292130552274</c:v>
                </c:pt>
                <c:pt idx="418">
                  <c:v>121.76496351965513</c:v>
                </c:pt>
                <c:pt idx="419">
                  <c:v>121.82688257503605</c:v>
                </c:pt>
                <c:pt idx="420">
                  <c:v>121.88867875938216</c:v>
                </c:pt>
                <c:pt idx="421">
                  <c:v>121.95035235947465</c:v>
                </c:pt>
                <c:pt idx="422">
                  <c:v>122.01190366116388</c:v>
                </c:pt>
                <c:pt idx="423">
                  <c:v>122.07333294937415</c:v>
                </c:pt>
                <c:pt idx="424">
                  <c:v>122.13464050810811</c:v>
                </c:pt>
                <c:pt idx="425">
                  <c:v>122.19582662045138</c:v>
                </c:pt>
                <c:pt idx="426">
                  <c:v>122.2568915685772</c:v>
                </c:pt>
                <c:pt idx="427">
                  <c:v>122.31783563375076</c:v>
                </c:pt>
                <c:pt idx="428">
                  <c:v>122.37865909633373</c:v>
                </c:pt>
                <c:pt idx="429">
                  <c:v>122.43936223578872</c:v>
                </c:pt>
                <c:pt idx="430">
                  <c:v>122.49994533068363</c:v>
                </c:pt>
                <c:pt idx="431">
                  <c:v>122.56040865869606</c:v>
                </c:pt>
                <c:pt idx="432">
                  <c:v>122.62075249661761</c:v>
                </c:pt>
                <c:pt idx="433">
                  <c:v>122.68097712035831</c:v>
                </c:pt>
                <c:pt idx="434">
                  <c:v>122.74108280495072</c:v>
                </c:pt>
                <c:pt idx="435">
                  <c:v>122.80106982455433</c:v>
                </c:pt>
                <c:pt idx="436">
                  <c:v>122.86093845245976</c:v>
                </c:pt>
                <c:pt idx="437">
                  <c:v>122.92068896109291</c:v>
                </c:pt>
                <c:pt idx="438">
                  <c:v>122.9803216220191</c:v>
                </c:pt>
                <c:pt idx="439">
                  <c:v>123.03983670594737</c:v>
                </c:pt>
                <c:pt idx="440">
                  <c:v>123.09923448273439</c:v>
                </c:pt>
                <c:pt idx="441">
                  <c:v>123.15851522138868</c:v>
                </c:pt>
                <c:pt idx="442">
                  <c:v>123.21767919007465</c:v>
                </c:pt>
                <c:pt idx="443">
                  <c:v>123.27672665611649</c:v>
                </c:pt>
                <c:pt idx="444">
                  <c:v>123.33565788600245</c:v>
                </c:pt>
                <c:pt idx="445">
                  <c:v>123.39447314538847</c:v>
                </c:pt>
                <c:pt idx="446">
                  <c:v>123.45317269910247</c:v>
                </c:pt>
                <c:pt idx="447">
                  <c:v>123.51175681114798</c:v>
                </c:pt>
                <c:pt idx="448">
                  <c:v>123.57022574470821</c:v>
                </c:pt>
                <c:pt idx="449">
                  <c:v>123.62857976214993</c:v>
                </c:pt>
                <c:pt idx="450">
                  <c:v>123.68681912502713</c:v>
                </c:pt>
                <c:pt idx="451">
                  <c:v>123.74494409408507</c:v>
                </c:pt>
                <c:pt idx="452">
                  <c:v>123.8029549292639</c:v>
                </c:pt>
                <c:pt idx="453">
                  <c:v>123.86085188970254</c:v>
                </c:pt>
                <c:pt idx="454">
                  <c:v>123.91863523374238</c:v>
                </c:pt>
                <c:pt idx="455">
                  <c:v>123.97630521893093</c:v>
                </c:pt>
                <c:pt idx="456">
                  <c:v>124.03386210202565</c:v>
                </c:pt>
                <c:pt idx="457">
                  <c:v>124.0913061389975</c:v>
                </c:pt>
                <c:pt idx="458">
                  <c:v>124.14863758503463</c:v>
                </c:pt>
                <c:pt idx="459">
                  <c:v>124.20585669454604</c:v>
                </c:pt>
                <c:pt idx="460">
                  <c:v>124.26296372116508</c:v>
                </c:pt>
                <c:pt idx="461">
                  <c:v>124.31995891775314</c:v>
                </c:pt>
                <c:pt idx="462">
                  <c:v>124.37684253640312</c:v>
                </c:pt>
                <c:pt idx="463">
                  <c:v>124.43361482844296</c:v>
                </c:pt>
                <c:pt idx="464">
                  <c:v>124.4902760444392</c:v>
                </c:pt>
                <c:pt idx="465">
                  <c:v>124.5468264342004</c:v>
                </c:pt>
                <c:pt idx="466">
                  <c:v>124.60326624678059</c:v>
                </c:pt>
                <c:pt idx="467">
                  <c:v>124.65959573048282</c:v>
                </c:pt>
                <c:pt idx="468">
                  <c:v>124.71581513286246</c:v>
                </c:pt>
                <c:pt idx="469">
                  <c:v>124.77192470073059</c:v>
                </c:pt>
                <c:pt idx="470">
                  <c:v>124.82792468015747</c:v>
                </c:pt>
                <c:pt idx="471">
                  <c:v>124.88381531647576</c:v>
                </c:pt>
                <c:pt idx="472">
                  <c:v>124.93959685428398</c:v>
                </c:pt>
                <c:pt idx="473">
                  <c:v>124.99526953744969</c:v>
                </c:pt>
                <c:pt idx="474">
                  <c:v>125.05083360911286</c:v>
                </c:pt>
                <c:pt idx="475">
                  <c:v>125.1062893116891</c:v>
                </c:pt>
                <c:pt idx="476">
                  <c:v>125.16163688687293</c:v>
                </c:pt>
                <c:pt idx="477">
                  <c:v>125.21687657564095</c:v>
                </c:pt>
                <c:pt idx="478">
                  <c:v>125.2720086182551</c:v>
                </c:pt>
                <c:pt idx="479">
                  <c:v>125.32703325426581</c:v>
                </c:pt>
                <c:pt idx="480">
                  <c:v>125.38195072251516</c:v>
                </c:pt>
                <c:pt idx="481">
                  <c:v>125.43676126114002</c:v>
                </c:pt>
                <c:pt idx="482">
                  <c:v>125.49146510757518</c:v>
                </c:pt>
                <c:pt idx="483">
                  <c:v>125.54606249855649</c:v>
                </c:pt>
                <c:pt idx="484">
                  <c:v>125.60055367012386</c:v>
                </c:pt>
                <c:pt idx="485">
                  <c:v>125.65493885762437</c:v>
                </c:pt>
                <c:pt idx="486">
                  <c:v>125.70921829571532</c:v>
                </c:pt>
                <c:pt idx="487">
                  <c:v>125.76339221836724</c:v>
                </c:pt>
                <c:pt idx="488">
                  <c:v>125.81746085886691</c:v>
                </c:pt>
                <c:pt idx="489">
                  <c:v>125.87142444982034</c:v>
                </c:pt>
                <c:pt idx="490">
                  <c:v>125.92528322315572</c:v>
                </c:pt>
                <c:pt idx="491">
                  <c:v>125.97903741012637</c:v>
                </c:pt>
                <c:pt idx="492">
                  <c:v>126.03268724131372</c:v>
                </c:pt>
                <c:pt idx="493">
                  <c:v>126.08623294663019</c:v>
                </c:pt>
                <c:pt idx="494">
                  <c:v>126.13967475532205</c:v>
                </c:pt>
                <c:pt idx="495">
                  <c:v>126.19301289597236</c:v>
                </c:pt>
                <c:pt idx="496">
                  <c:v>126.24624759650382</c:v>
                </c:pt>
                <c:pt idx="497">
                  <c:v>126.29937908418154</c:v>
                </c:pt>
                <c:pt idx="498">
                  <c:v>126.35240758561598</c:v>
                </c:pt>
                <c:pt idx="499">
                  <c:v>126.40533332676563</c:v>
                </c:pt>
                <c:pt idx="500">
                  <c:v>126.45815653293994</c:v>
                </c:pt>
                <c:pt idx="501">
                  <c:v>126.51087742880198</c:v>
                </c:pt>
                <c:pt idx="502">
                  <c:v>126.56349623837121</c:v>
                </c:pt>
                <c:pt idx="503">
                  <c:v>126.61601318502632</c:v>
                </c:pt>
                <c:pt idx="504">
                  <c:v>126.6684284915078</c:v>
                </c:pt>
                <c:pt idx="505">
                  <c:v>126.72074237992075</c:v>
                </c:pt>
                <c:pt idx="506">
                  <c:v>126.77295507173757</c:v>
                </c:pt>
                <c:pt idx="507">
                  <c:v>126.82506678780058</c:v>
                </c:pt>
                <c:pt idx="508">
                  <c:v>126.87707774832471</c:v>
                </c:pt>
                <c:pt idx="509">
                  <c:v>126.92898817290012</c:v>
                </c:pt>
                <c:pt idx="510">
                  <c:v>126.98079828049488</c:v>
                </c:pt>
                <c:pt idx="511">
                  <c:v>127.03250828945751</c:v>
                </c:pt>
                <c:pt idx="512">
                  <c:v>127.08411841751959</c:v>
                </c:pt>
                <c:pt idx="513">
                  <c:v>127.13562888179835</c:v>
                </c:pt>
                <c:pt idx="514">
                  <c:v>127.1870398987993</c:v>
                </c:pt>
                <c:pt idx="515">
                  <c:v>127.23835168441866</c:v>
                </c:pt>
                <c:pt idx="516">
                  <c:v>127.28956445394593</c:v>
                </c:pt>
                <c:pt idx="517">
                  <c:v>127.34067842206642</c:v>
                </c:pt>
                <c:pt idx="518">
                  <c:v>127.39169380286381</c:v>
                </c:pt>
                <c:pt idx="519">
                  <c:v>127.44261080982251</c:v>
                </c:pt>
                <c:pt idx="520">
                  <c:v>127.49342965583025</c:v>
                </c:pt>
                <c:pt idx="521">
                  <c:v>127.54415055318051</c:v>
                </c:pt>
                <c:pt idx="522">
                  <c:v>127.59477371357485</c:v>
                </c:pt>
                <c:pt idx="523">
                  <c:v>127.64529934812553</c:v>
                </c:pt>
                <c:pt idx="524">
                  <c:v>127.69572766735779</c:v>
                </c:pt>
                <c:pt idx="525">
                  <c:v>127.74605888121228</c:v>
                </c:pt>
                <c:pt idx="526">
                  <c:v>127.79629319904747</c:v>
                </c:pt>
                <c:pt idx="527">
                  <c:v>127.84643082964199</c:v>
                </c:pt>
                <c:pt idx="528">
                  <c:v>127.89647198119702</c:v>
                </c:pt>
                <c:pt idx="529">
                  <c:v>127.94641686133865</c:v>
                </c:pt>
                <c:pt idx="530">
                  <c:v>127.99626567712011</c:v>
                </c:pt>
                <c:pt idx="531">
                  <c:v>128.04601863502421</c:v>
                </c:pt>
                <c:pt idx="532">
                  <c:v>128.09567594096558</c:v>
                </c:pt>
                <c:pt idx="533">
                  <c:v>128.14523780029296</c:v>
                </c:pt>
                <c:pt idx="534">
                  <c:v>128.19470441779151</c:v>
                </c:pt>
                <c:pt idx="535">
                  <c:v>128.24407599768509</c:v>
                </c:pt>
                <c:pt idx="536">
                  <c:v>128.29335274363837</c:v>
                </c:pt>
                <c:pt idx="537">
                  <c:v>128.34253485875928</c:v>
                </c:pt>
                <c:pt idx="538">
                  <c:v>128.39162254560108</c:v>
                </c:pt>
                <c:pt idx="539">
                  <c:v>128.44061600616465</c:v>
                </c:pt>
                <c:pt idx="540">
                  <c:v>128.48951544190058</c:v>
                </c:pt>
                <c:pt idx="541">
                  <c:v>128.5383210537116</c:v>
                </c:pt>
                <c:pt idx="542">
                  <c:v>128.58703304195438</c:v>
                </c:pt>
                <c:pt idx="543">
                  <c:v>128.63565160644214</c:v>
                </c:pt>
                <c:pt idx="544">
                  <c:v>128.68417694644634</c:v>
                </c:pt>
                <c:pt idx="545">
                  <c:v>128.73260926069921</c:v>
                </c:pt>
                <c:pt idx="546">
                  <c:v>128.7809487473956</c:v>
                </c:pt>
                <c:pt idx="547">
                  <c:v>128.82919560419526</c:v>
                </c:pt>
                <c:pt idx="548">
                  <c:v>128.8773500282249</c:v>
                </c:pt>
                <c:pt idx="549">
                  <c:v>128.92541221608022</c:v>
                </c:pt>
                <c:pt idx="550">
                  <c:v>128.97338236382802</c:v>
                </c:pt>
                <c:pt idx="551">
                  <c:v>129.02126066700833</c:v>
                </c:pt>
                <c:pt idx="552">
                  <c:v>129.06904732063637</c:v>
                </c:pt>
                <c:pt idx="553">
                  <c:v>129.11674251920465</c:v>
                </c:pt>
                <c:pt idx="554">
                  <c:v>129.164346456685</c:v>
                </c:pt>
                <c:pt idx="555">
                  <c:v>129.21185932653052</c:v>
                </c:pt>
                <c:pt idx="556">
                  <c:v>129.25928132167769</c:v>
                </c:pt>
                <c:pt idx="557">
                  <c:v>129.30661263454832</c:v>
                </c:pt>
                <c:pt idx="558">
                  <c:v>129.35385345705154</c:v>
                </c:pt>
                <c:pt idx="559">
                  <c:v>129.40100398058578</c:v>
                </c:pt>
                <c:pt idx="560">
                  <c:v>129.44806439604068</c:v>
                </c:pt>
                <c:pt idx="561">
                  <c:v>129.49503489379913</c:v>
                </c:pt>
                <c:pt idx="562">
                  <c:v>129.54191566373919</c:v>
                </c:pt>
                <c:pt idx="563">
                  <c:v>129.58870689523593</c:v>
                </c:pt>
                <c:pt idx="564">
                  <c:v>129.63540877716355</c:v>
                </c:pt>
                <c:pt idx="565">
                  <c:v>129.68202149789704</c:v>
                </c:pt>
                <c:pt idx="566">
                  <c:v>129.72854524531431</c:v>
                </c:pt>
                <c:pt idx="567">
                  <c:v>129.77498020679792</c:v>
                </c:pt>
                <c:pt idx="568">
                  <c:v>129.82132656923702</c:v>
                </c:pt>
                <c:pt idx="569">
                  <c:v>129.86758451902924</c:v>
                </c:pt>
                <c:pt idx="570">
                  <c:v>129.91375424208249</c:v>
                </c:pt>
                <c:pt idx="571">
                  <c:v>129.95983592381688</c:v>
                </c:pt>
                <c:pt idx="572">
                  <c:v>130.00582974916651</c:v>
                </c:pt>
                <c:pt idx="573">
                  <c:v>130.05173590258133</c:v>
                </c:pt>
                <c:pt idx="574">
                  <c:v>130.0975545680289</c:v>
                </c:pt>
                <c:pt idx="575">
                  <c:v>130.1</c:v>
                </c:pt>
                <c:pt idx="576">
                  <c:v>130.1</c:v>
                </c:pt>
                <c:pt idx="577">
                  <c:v>130.1</c:v>
                </c:pt>
                <c:pt idx="578">
                  <c:v>130.1</c:v>
                </c:pt>
                <c:pt idx="579">
                  <c:v>130.1</c:v>
                </c:pt>
                <c:pt idx="580">
                  <c:v>130.1</c:v>
                </c:pt>
                <c:pt idx="581">
                  <c:v>130.1</c:v>
                </c:pt>
                <c:pt idx="582">
                  <c:v>130.1</c:v>
                </c:pt>
                <c:pt idx="583">
                  <c:v>130.1</c:v>
                </c:pt>
                <c:pt idx="584">
                  <c:v>130.1</c:v>
                </c:pt>
                <c:pt idx="585">
                  <c:v>130.1</c:v>
                </c:pt>
                <c:pt idx="586">
                  <c:v>130.1</c:v>
                </c:pt>
                <c:pt idx="587">
                  <c:v>130.1</c:v>
                </c:pt>
                <c:pt idx="588">
                  <c:v>130.1</c:v>
                </c:pt>
                <c:pt idx="589">
                  <c:v>130.1</c:v>
                </c:pt>
                <c:pt idx="590">
                  <c:v>130.1</c:v>
                </c:pt>
                <c:pt idx="591">
                  <c:v>130.1</c:v>
                </c:pt>
                <c:pt idx="592">
                  <c:v>130.1</c:v>
                </c:pt>
                <c:pt idx="593">
                  <c:v>130.1</c:v>
                </c:pt>
                <c:pt idx="594">
                  <c:v>130.1</c:v>
                </c:pt>
                <c:pt idx="595">
                  <c:v>130.1</c:v>
                </c:pt>
                <c:pt idx="596">
                  <c:v>130.1</c:v>
                </c:pt>
                <c:pt idx="597">
                  <c:v>130.1</c:v>
                </c:pt>
                <c:pt idx="598">
                  <c:v>130.1</c:v>
                </c:pt>
                <c:pt idx="599">
                  <c:v>130.1</c:v>
                </c:pt>
              </c:numCache>
            </c:numRef>
          </c:xVal>
          <c:yVal>
            <c:numRef>
              <c:f>BEREGNINGER!$G$48:$G$647</c:f>
              <c:numCache>
                <c:formatCode>0.0</c:formatCode>
                <c:ptCount val="600"/>
                <c:pt idx="0">
                  <c:v>0</c:v>
                </c:pt>
                <c:pt idx="1">
                  <c:v>0.88969846913580242</c:v>
                </c:pt>
                <c:pt idx="2">
                  <c:v>1.781015114130621</c:v>
                </c:pt>
                <c:pt idx="3">
                  <c:v>2.6739479679723104</c:v>
                </c:pt>
                <c:pt idx="4">
                  <c:v>3.5684950681467962</c:v>
                </c:pt>
                <c:pt idx="5">
                  <c:v>4.4646544566044941</c:v>
                </c:pt>
                <c:pt idx="6">
                  <c:v>5.3624241797271015</c:v>
                </c:pt>
                <c:pt idx="7">
                  <c:v>6.2618022882947511</c:v>
                </c:pt>
                <c:pt idx="8">
                  <c:v>7.1627868374535222</c:v>
                </c:pt>
                <c:pt idx="9">
                  <c:v>8.0653758866833094</c:v>
                </c:pt>
                <c:pt idx="10">
                  <c:v>8.9695674997660415</c:v>
                </c:pt>
                <c:pt idx="11">
                  <c:v>9.8753597447542418</c:v>
                </c:pt>
                <c:pt idx="12">
                  <c:v>10.782750693939935</c:v>
                </c:pt>
                <c:pt idx="13">
                  <c:v>11.691738423823885</c:v>
                </c:pt>
                <c:pt idx="14">
                  <c:v>12.602321015085174</c:v>
                </c:pt>
                <c:pt idx="15">
                  <c:v>13.514496552551091</c:v>
                </c:pt>
                <c:pt idx="16">
                  <c:v>14.428263125167366</c:v>
                </c:pt>
                <c:pt idx="17">
                  <c:v>15.343618825968717</c:v>
                </c:pt>
                <c:pt idx="18">
                  <c:v>16.2605617520497</c:v>
                </c:pt>
                <c:pt idx="19">
                  <c:v>17.17909000453589</c:v>
                </c:pt>
                <c:pt idx="20">
                  <c:v>18.099201688555354</c:v>
                </c:pt>
                <c:pt idx="21">
                  <c:v>19.02089491321043</c:v>
                </c:pt>
                <c:pt idx="22">
                  <c:v>19.944167791549823</c:v>
                </c:pt>
                <c:pt idx="23">
                  <c:v>20.869018440540973</c:v>
                </c:pt>
                <c:pt idx="24">
                  <c:v>21.795444981042728</c:v>
                </c:pt>
                <c:pt idx="25">
                  <c:v>22.7234455377783</c:v>
                </c:pt>
                <c:pt idx="26">
                  <c:v>23.653018239308526</c:v>
                </c:pt>
                <c:pt idx="27">
                  <c:v>24.584161218005374</c:v>
                </c:pt>
                <c:pt idx="28">
                  <c:v>25.516872610025757</c:v>
                </c:pt>
                <c:pt idx="29">
                  <c:v>26.451150555285619</c:v>
                </c:pt>
                <c:pt idx="30">
                  <c:v>27.386993197434272</c:v>
                </c:pt>
                <c:pt idx="31">
                  <c:v>28.32439868382902</c:v>
                </c:pt>
                <c:pt idx="32">
                  <c:v>29.263365165510049</c:v>
                </c:pt>
                <c:pt idx="33">
                  <c:v>30.203890797175561</c:v>
                </c:pt>
                <c:pt idx="34">
                  <c:v>31.145973737157178</c:v>
                </c:pt>
                <c:pt idx="35">
                  <c:v>32.089612147395606</c:v>
                </c:pt>
                <c:pt idx="36">
                  <c:v>33.034804193416541</c:v>
                </c:pt>
                <c:pt idx="37">
                  <c:v>33.981548044306827</c:v>
                </c:pt>
                <c:pt idx="38">
                  <c:v>34.929841872690851</c:v>
                </c:pt>
                <c:pt idx="39">
                  <c:v>35.879683854707196</c:v>
                </c:pt>
                <c:pt idx="40">
                  <c:v>36.831072169985546</c:v>
                </c:pt>
                <c:pt idx="41">
                  <c:v>37.784005001623775</c:v>
                </c:pt>
                <c:pt idx="42">
                  <c:v>38.738480536165333</c:v>
                </c:pt>
                <c:pt idx="43">
                  <c:v>39.694496963576825</c:v>
                </c:pt>
                <c:pt idx="44">
                  <c:v>40.652052477225816</c:v>
                </c:pt>
                <c:pt idx="45">
                  <c:v>41.611145273858895</c:v>
                </c:pt>
                <c:pt idx="46">
                  <c:v>42.571773553579931</c:v>
                </c:pt>
                <c:pt idx="47">
                  <c:v>43.53393551982856</c:v>
                </c:pt>
                <c:pt idx="48">
                  <c:v>44.497629379358891</c:v>
                </c:pt>
                <c:pt idx="49">
                  <c:v>45.46285334221843</c:v>
                </c:pt>
                <c:pt idx="50">
                  <c:v>46.429605621727205</c:v>
                </c:pt>
                <c:pt idx="51">
                  <c:v>47.397884434457126</c:v>
                </c:pt>
                <c:pt idx="52">
                  <c:v>48.367688000211508</c:v>
                </c:pt>
                <c:pt idx="53">
                  <c:v>49.339014542004854</c:v>
                </c:pt>
                <c:pt idx="54">
                  <c:v>50.311862286042796</c:v>
                </c:pt>
                <c:pt idx="55">
                  <c:v>51.286229461702263</c:v>
                </c:pt>
                <c:pt idx="56">
                  <c:v>52.262114301511836</c:v>
                </c:pt>
                <c:pt idx="57">
                  <c:v>53.239515041132314</c:v>
                </c:pt>
                <c:pt idx="58">
                  <c:v>54.218429919337446</c:v>
                </c:pt>
                <c:pt idx="59">
                  <c:v>55.198857177994867</c:v>
                </c:pt>
                <c:pt idx="60">
                  <c:v>56.180795062047252</c:v>
                </c:pt>
                <c:pt idx="61">
                  <c:v>57.164241819493597</c:v>
                </c:pt>
                <c:pt idx="62">
                  <c:v>58.149195701370751</c:v>
                </c:pt>
                <c:pt idx="63">
                  <c:v>59.135654961735071</c:v>
                </c:pt>
                <c:pt idx="64">
                  <c:v>60.123617857644312</c:v>
                </c:pt>
                <c:pt idx="65">
                  <c:v>61.113082649139649</c:v>
                </c:pt>
                <c:pt idx="66">
                  <c:v>62.104047599227904</c:v>
                </c:pt>
                <c:pt idx="67">
                  <c:v>63.096510973863928</c:v>
                </c:pt>
                <c:pt idx="68">
                  <c:v>64.090471041933199</c:v>
                </c:pt>
                <c:pt idx="69">
                  <c:v>65.085926075234511</c:v>
                </c:pt>
                <c:pt idx="70">
                  <c:v>66.082874348462923</c:v>
                </c:pt>
                <c:pt idx="71">
                  <c:v>67.081314139192813</c:v>
                </c:pt>
                <c:pt idx="72">
                  <c:v>68.081243727861093</c:v>
                </c:pt>
                <c:pt idx="73">
                  <c:v>69.082660880422736</c:v>
                </c:pt>
                <c:pt idx="74">
                  <c:v>70.085562228092243</c:v>
                </c:pt>
                <c:pt idx="75">
                  <c:v>71.089943792374669</c:v>
                </c:pt>
                <c:pt idx="76">
                  <c:v>72.095801612944527</c:v>
                </c:pt>
                <c:pt idx="77">
                  <c:v>73.103131747497756</c:v>
                </c:pt>
                <c:pt idx="78">
                  <c:v>74.111930271605473</c:v>
                </c:pt>
                <c:pt idx="79">
                  <c:v>75.122193278569455</c:v>
                </c:pt>
                <c:pt idx="80">
                  <c:v>76.133916879279397</c:v>
                </c:pt>
                <c:pt idx="81">
                  <c:v>77.147097202071777</c:v>
                </c:pt>
                <c:pt idx="82">
                  <c:v>78.161730392590485</c:v>
                </c:pt>
                <c:pt idx="83">
                  <c:v>79.177812613648996</c:v>
                </c:pt>
                <c:pt idx="84">
                  <c:v>80.195340045094269</c:v>
                </c:pt>
                <c:pt idx="85">
                  <c:v>81.214308883672174</c:v>
                </c:pt>
                <c:pt idx="86">
                  <c:v>82.234715342894489</c:v>
                </c:pt>
                <c:pt idx="87">
                  <c:v>83.25655565290748</c:v>
                </c:pt>
                <c:pt idx="88">
                  <c:v>84.279826060361955</c:v>
                </c:pt>
                <c:pt idx="89">
                  <c:v>85.304522828284888</c:v>
                </c:pt>
                <c:pt idx="90">
                  <c:v>86.330642235952439</c:v>
                </c:pt>
                <c:pt idx="91">
                  <c:v>87.35818057876449</c:v>
                </c:pt>
                <c:pt idx="92">
                  <c:v>88.387134168120596</c:v>
                </c:pt>
                <c:pt idx="93">
                  <c:v>89.417499331297378</c:v>
                </c:pt>
                <c:pt idx="94">
                  <c:v>90.449272411327215</c:v>
                </c:pt>
                <c:pt idx="95">
                  <c:v>91.48244976687846</c:v>
                </c:pt>
                <c:pt idx="96">
                  <c:v>92.517027772136842</c:v>
                </c:pt>
                <c:pt idx="97">
                  <c:v>93.553002816688348</c:v>
                </c:pt>
                <c:pt idx="98">
                  <c:v>94.590371305403309</c:v>
                </c:pt>
                <c:pt idx="99">
                  <c:v>95.629129658321844</c:v>
                </c:pt>
                <c:pt idx="100">
                  <c:v>96.669274310540544</c:v>
                </c:pt>
                <c:pt idx="101">
                  <c:v>97.710801712100448</c:v>
                </c:pt>
                <c:pt idx="102">
                  <c:v>98.75370832787624</c:v>
                </c:pt>
                <c:pt idx="103">
                  <c:v>99.797990637466626</c:v>
                </c:pt>
                <c:pt idx="104">
                  <c:v>100.84364513508598</c:v>
                </c:pt>
                <c:pt idx="105">
                  <c:v>101.89066832945717</c:v>
                </c:pt>
                <c:pt idx="106">
                  <c:v>102.93905674370552</c:v>
                </c:pt>
                <c:pt idx="107">
                  <c:v>103.98880691525392</c:v>
                </c:pt>
                <c:pt idx="108">
                  <c:v>105.03991539571911</c:v>
                </c:pt>
                <c:pt idx="109">
                  <c:v>106.09237875080906</c:v>
                </c:pt>
                <c:pt idx="110">
                  <c:v>107.1461935602215</c:v>
                </c:pt>
                <c:pt idx="111">
                  <c:v>108.20135641754347</c:v>
                </c:pt>
                <c:pt idx="112">
                  <c:v>109.25786393015196</c:v>
                </c:pt>
                <c:pt idx="113">
                  <c:v>110.31571271911568</c:v>
                </c:pt>
                <c:pt idx="114">
                  <c:v>111.3748994190978</c:v>
                </c:pt>
                <c:pt idx="115">
                  <c:v>112.43542067825973</c:v>
                </c:pt>
                <c:pt idx="116">
                  <c:v>113.49727315816597</c:v>
                </c:pt>
                <c:pt idx="117">
                  <c:v>114.56045353368987</c:v>
                </c:pt>
                <c:pt idx="118">
                  <c:v>115.6249584929205</c:v>
                </c:pt>
                <c:pt idx="119">
                  <c:v>116.69078473707039</c:v>
                </c:pt>
                <c:pt idx="120">
                  <c:v>117.75792898038426</c:v>
                </c:pt>
                <c:pt idx="121">
                  <c:v>118.82638795004878</c:v>
                </c:pt>
                <c:pt idx="122">
                  <c:v>119.89615838610311</c:v>
                </c:pt>
                <c:pt idx="123">
                  <c:v>120.9672370413505</c:v>
                </c:pt>
                <c:pt idx="124">
                  <c:v>122.03962068127076</c:v>
                </c:pt>
                <c:pt idx="125">
                  <c:v>123.11330608393362</c:v>
                </c:pt>
                <c:pt idx="126">
                  <c:v>124.18829003991296</c:v>
                </c:pt>
                <c:pt idx="127">
                  <c:v>125.26456935220193</c:v>
                </c:pt>
                <c:pt idx="128">
                  <c:v>126.34214083612902</c:v>
                </c:pt>
                <c:pt idx="129">
                  <c:v>127.42100131927479</c:v>
                </c:pt>
                <c:pt idx="130">
                  <c:v>128.50114764138965</c:v>
                </c:pt>
                <c:pt idx="131">
                  <c:v>129.58257665431231</c:v>
                </c:pt>
                <c:pt idx="132">
                  <c:v>130.66528522188912</c:v>
                </c:pt>
                <c:pt idx="133">
                  <c:v>131.7492702198943</c:v>
                </c:pt>
                <c:pt idx="134">
                  <c:v>132.83452853595077</c:v>
                </c:pt>
                <c:pt idx="135">
                  <c:v>133.9210570694519</c:v>
                </c:pt>
                <c:pt idx="136">
                  <c:v>135.0088527314841</c:v>
                </c:pt>
                <c:pt idx="137">
                  <c:v>136.09791244474999</c:v>
                </c:pt>
                <c:pt idx="138">
                  <c:v>137.18823314349254</c:v>
                </c:pt>
                <c:pt idx="139">
                  <c:v>138.27981177341971</c:v>
                </c:pt>
                <c:pt idx="140">
                  <c:v>139.37264529163008</c:v>
                </c:pt>
                <c:pt idx="141">
                  <c:v>140.46673066653906</c:v>
                </c:pt>
                <c:pt idx="142">
                  <c:v>141.56206487780588</c:v>
                </c:pt>
                <c:pt idx="143">
                  <c:v>142.65864491626124</c:v>
                </c:pt>
                <c:pt idx="144">
                  <c:v>143.75646778383569</c:v>
                </c:pt>
                <c:pt idx="145">
                  <c:v>144.85553049348874</c:v>
                </c:pt>
                <c:pt idx="146">
                  <c:v>145.95583006913853</c:v>
                </c:pt>
                <c:pt idx="147">
                  <c:v>147.05736354559238</c:v>
                </c:pt>
                <c:pt idx="148">
                  <c:v>148.16012796847775</c:v>
                </c:pt>
                <c:pt idx="149">
                  <c:v>149.26412039417417</c:v>
                </c:pt>
                <c:pt idx="150">
                  <c:v>150.36933788974545</c:v>
                </c:pt>
                <c:pt idx="151">
                  <c:v>151.47577753287288</c:v>
                </c:pt>
                <c:pt idx="152">
                  <c:v>152.58343641178888</c:v>
                </c:pt>
                <c:pt idx="153">
                  <c:v>153.69231162521123</c:v>
                </c:pt>
                <c:pt idx="154">
                  <c:v>154.80240028227811</c:v>
                </c:pt>
                <c:pt idx="155">
                  <c:v>155.91369950248358</c:v>
                </c:pt>
                <c:pt idx="156">
                  <c:v>157.0262064156137</c:v>
                </c:pt>
                <c:pt idx="157">
                  <c:v>158.13991816168337</c:v>
                </c:pt>
                <c:pt idx="158">
                  <c:v>159.2548318908735</c:v>
                </c:pt>
                <c:pt idx="159">
                  <c:v>160.37094476346911</c:v>
                </c:pt>
                <c:pt idx="160">
                  <c:v>161.48825394979767</c:v>
                </c:pt>
                <c:pt idx="161">
                  <c:v>162.60675663016818</c:v>
                </c:pt>
                <c:pt idx="162">
                  <c:v>163.72644999481085</c:v>
                </c:pt>
                <c:pt idx="163">
                  <c:v>164.84733124381719</c:v>
                </c:pt>
                <c:pt idx="164">
                  <c:v>165.96939758708081</c:v>
                </c:pt>
                <c:pt idx="165">
                  <c:v>167.09264624423858</c:v>
                </c:pt>
                <c:pt idx="166">
                  <c:v>168.21707444461251</c:v>
                </c:pt>
                <c:pt idx="167">
                  <c:v>169.34267942715198</c:v>
                </c:pt>
                <c:pt idx="168">
                  <c:v>170.46945844037668</c:v>
                </c:pt>
                <c:pt idx="169">
                  <c:v>171.59740874231991</c:v>
                </c:pt>
                <c:pt idx="170">
                  <c:v>172.72652760047245</c:v>
                </c:pt>
                <c:pt idx="171">
                  <c:v>173.85681229172695</c:v>
                </c:pt>
                <c:pt idx="172">
                  <c:v>174.98826010232281</c:v>
                </c:pt>
                <c:pt idx="173">
                  <c:v>176.12086832779147</c:v>
                </c:pt>
                <c:pt idx="174">
                  <c:v>177.25463427290239</c:v>
                </c:pt>
                <c:pt idx="175">
                  <c:v>178.38955525160924</c:v>
                </c:pt>
                <c:pt idx="176">
                  <c:v>179.52562858699676</c:v>
                </c:pt>
                <c:pt idx="177">
                  <c:v>180.66285161122804</c:v>
                </c:pt>
                <c:pt idx="178">
                  <c:v>181.80122166549228</c:v>
                </c:pt>
                <c:pt idx="179">
                  <c:v>182.94073609995294</c:v>
                </c:pt>
                <c:pt idx="180">
                  <c:v>184.08139227369642</c:v>
                </c:pt>
                <c:pt idx="181">
                  <c:v>185.22318755468112</c:v>
                </c:pt>
                <c:pt idx="182">
                  <c:v>186.36611931968702</c:v>
                </c:pt>
                <c:pt idx="183">
                  <c:v>187.51018495426561</c:v>
                </c:pt>
                <c:pt idx="184">
                  <c:v>188.65538185269037</c:v>
                </c:pt>
                <c:pt idx="185">
                  <c:v>189.80170741790755</c:v>
                </c:pt>
                <c:pt idx="186">
                  <c:v>190.94915906148748</c:v>
                </c:pt>
                <c:pt idx="187">
                  <c:v>192.09773420357621</c:v>
                </c:pt>
                <c:pt idx="188">
                  <c:v>193.24743027284762</c:v>
                </c:pt>
                <c:pt idx="189">
                  <c:v>194.39824470645593</c:v>
                </c:pt>
                <c:pt idx="190">
                  <c:v>195.55017494998859</c:v>
                </c:pt>
                <c:pt idx="191">
                  <c:v>196.70321845741961</c:v>
                </c:pt>
                <c:pt idx="192">
                  <c:v>197.85737269106326</c:v>
                </c:pt>
                <c:pt idx="193">
                  <c:v>199.01263512152815</c:v>
                </c:pt>
                <c:pt idx="194">
                  <c:v>200.16900322767177</c:v>
                </c:pt>
                <c:pt idx="195">
                  <c:v>201.32647449655522</c:v>
                </c:pt>
                <c:pt idx="196">
                  <c:v>202.48504642339861</c:v>
                </c:pt>
                <c:pt idx="197">
                  <c:v>203.64471651153661</c:v>
                </c:pt>
                <c:pt idx="198">
                  <c:v>204.80548227237441</c:v>
                </c:pt>
                <c:pt idx="199">
                  <c:v>205.96734122534409</c:v>
                </c:pt>
                <c:pt idx="200">
                  <c:v>207.13029089786133</c:v>
                </c:pt>
                <c:pt idx="201">
                  <c:v>208.29432882528255</c:v>
                </c:pt>
                <c:pt idx="202">
                  <c:v>209.45945255086224</c:v>
                </c:pt>
                <c:pt idx="203">
                  <c:v>210.62565962571077</c:v>
                </c:pt>
                <c:pt idx="204">
                  <c:v>211.79294760875257</c:v>
                </c:pt>
                <c:pt idx="205">
                  <c:v>212.96131406668451</c:v>
                </c:pt>
                <c:pt idx="206">
                  <c:v>214.13075657393475</c:v>
                </c:pt>
                <c:pt idx="207">
                  <c:v>215.30127271262185</c:v>
                </c:pt>
                <c:pt idx="208">
                  <c:v>216.47286007251432</c:v>
                </c:pt>
                <c:pt idx="209">
                  <c:v>217.64551625099034</c:v>
                </c:pt>
                <c:pt idx="210">
                  <c:v>218.81923885299787</c:v>
                </c:pt>
                <c:pt idx="211">
                  <c:v>219.99402549101521</c:v>
                </c:pt>
                <c:pt idx="212">
                  <c:v>221.16987378501165</c:v>
                </c:pt>
                <c:pt idx="213">
                  <c:v>222.34678136240856</c:v>
                </c:pt>
                <c:pt idx="214">
                  <c:v>223.52474585804089</c:v>
                </c:pt>
                <c:pt idx="215">
                  <c:v>224.70376491411872</c:v>
                </c:pt>
                <c:pt idx="216">
                  <c:v>225.88383618018935</c:v>
                </c:pt>
                <c:pt idx="217">
                  <c:v>227.06495731309957</c:v>
                </c:pt>
                <c:pt idx="218">
                  <c:v>228.2471259769583</c:v>
                </c:pt>
                <c:pt idx="219">
                  <c:v>229.43033984309943</c:v>
                </c:pt>
                <c:pt idx="220">
                  <c:v>230.61459659004507</c:v>
                </c:pt>
                <c:pt idx="221">
                  <c:v>231.79989390346896</c:v>
                </c:pt>
                <c:pt idx="222">
                  <c:v>232.9862294761603</c:v>
                </c:pt>
                <c:pt idx="223">
                  <c:v>234.17360100798777</c:v>
                </c:pt>
                <c:pt idx="224">
                  <c:v>235.36200620586382</c:v>
                </c:pt>
                <c:pt idx="225">
                  <c:v>236.55144278370932</c:v>
                </c:pt>
                <c:pt idx="226">
                  <c:v>237.74190846241842</c:v>
                </c:pt>
                <c:pt idx="227">
                  <c:v>238.93340096982374</c:v>
                </c:pt>
                <c:pt idx="228">
                  <c:v>240.1259180406617</c:v>
                </c:pt>
                <c:pt idx="229">
                  <c:v>241.31945741653831</c:v>
                </c:pt>
                <c:pt idx="230">
                  <c:v>242.51401684589501</c:v>
                </c:pt>
                <c:pt idx="231">
                  <c:v>243.70959408397499</c:v>
                </c:pt>
                <c:pt idx="232">
                  <c:v>244.90618689278955</c:v>
                </c:pt>
                <c:pt idx="233">
                  <c:v>246.10379304108491</c:v>
                </c:pt>
                <c:pt idx="234">
                  <c:v>247.30241030430912</c:v>
                </c:pt>
                <c:pt idx="235">
                  <c:v>248.50203646457933</c:v>
                </c:pt>
                <c:pt idx="236">
                  <c:v>249.70266931064921</c:v>
                </c:pt>
                <c:pt idx="237">
                  <c:v>250.90430663787672</c:v>
                </c:pt>
                <c:pt idx="238">
                  <c:v>252.10694624819206</c:v>
                </c:pt>
                <c:pt idx="239">
                  <c:v>253.31058595006584</c:v>
                </c:pt>
                <c:pt idx="240">
                  <c:v>254.51522355847754</c:v>
                </c:pt>
                <c:pt idx="241">
                  <c:v>255.72085689488421</c:v>
                </c:pt>
                <c:pt idx="242">
                  <c:v>256.92748378718932</c:v>
                </c:pt>
                <c:pt idx="243">
                  <c:v>258.13510206971193</c:v>
                </c:pt>
                <c:pt idx="244">
                  <c:v>259.34370958315606</c:v>
                </c:pt>
                <c:pt idx="245">
                  <c:v>260.55330417458032</c:v>
                </c:pt>
                <c:pt idx="246">
                  <c:v>261.76388369736759</c:v>
                </c:pt>
                <c:pt idx="247">
                  <c:v>262.97544601119523</c:v>
                </c:pt>
                <c:pt idx="248">
                  <c:v>264.18798898200521</c:v>
                </c:pt>
                <c:pt idx="249">
                  <c:v>265.4015104819747</c:v>
                </c:pt>
                <c:pt idx="250">
                  <c:v>266.61600838948669</c:v>
                </c:pt>
                <c:pt idx="251">
                  <c:v>267.83148058910086</c:v>
                </c:pt>
                <c:pt idx="252">
                  <c:v>269.04792497152476</c:v>
                </c:pt>
                <c:pt idx="253">
                  <c:v>270.26533943358515</c:v>
                </c:pt>
                <c:pt idx="254">
                  <c:v>271.48372187819945</c:v>
                </c:pt>
                <c:pt idx="255">
                  <c:v>272.70307021434758</c:v>
                </c:pt>
                <c:pt idx="256">
                  <c:v>273.92338235704386</c:v>
                </c:pt>
                <c:pt idx="257">
                  <c:v>275.1446562273091</c:v>
                </c:pt>
                <c:pt idx="258">
                  <c:v>276.36688975214298</c:v>
                </c:pt>
                <c:pt idx="259">
                  <c:v>277.59008086449666</c:v>
                </c:pt>
                <c:pt idx="260">
                  <c:v>278.81422750324543</c:v>
                </c:pt>
                <c:pt idx="261">
                  <c:v>280.03932761316167</c:v>
                </c:pt>
                <c:pt idx="262">
                  <c:v>281.26537914488796</c:v>
                </c:pt>
                <c:pt idx="263">
                  <c:v>282.49238005491031</c:v>
                </c:pt>
                <c:pt idx="264">
                  <c:v>283.72032830553189</c:v>
                </c:pt>
                <c:pt idx="265">
                  <c:v>284.94922186484655</c:v>
                </c:pt>
                <c:pt idx="266">
                  <c:v>286.17905870671262</c:v>
                </c:pt>
                <c:pt idx="267">
                  <c:v>287.40983681072709</c:v>
                </c:pt>
                <c:pt idx="268">
                  <c:v>288.64155416219984</c:v>
                </c:pt>
                <c:pt idx="269">
                  <c:v>289.87420875212803</c:v>
                </c:pt>
                <c:pt idx="270">
                  <c:v>291.10779857717068</c:v>
                </c:pt>
                <c:pt idx="271">
                  <c:v>292.34232163962349</c:v>
                </c:pt>
                <c:pt idx="272">
                  <c:v>293.57777594739366</c:v>
                </c:pt>
                <c:pt idx="273">
                  <c:v>294.81415951397508</c:v>
                </c:pt>
                <c:pt idx="274">
                  <c:v>296.05147035842373</c:v>
                </c:pt>
                <c:pt idx="275">
                  <c:v>297.28970650533296</c:v>
                </c:pt>
                <c:pt idx="276">
                  <c:v>298.52886598480922</c:v>
                </c:pt>
                <c:pt idx="277">
                  <c:v>299.7689468324478</c:v>
                </c:pt>
                <c:pt idx="278">
                  <c:v>301.00994708930887</c:v>
                </c:pt>
                <c:pt idx="279">
                  <c:v>302.25186480189348</c:v>
                </c:pt>
                <c:pt idx="280">
                  <c:v>303.49469802211991</c:v>
                </c:pt>
                <c:pt idx="281">
                  <c:v>304.73844480730008</c:v>
                </c:pt>
                <c:pt idx="282">
                  <c:v>305.98310322011628</c:v>
                </c:pt>
                <c:pt idx="283">
                  <c:v>307.22867132859778</c:v>
                </c:pt>
                <c:pt idx="284">
                  <c:v>308.4751472060978</c:v>
                </c:pt>
                <c:pt idx="285">
                  <c:v>309.72252893127063</c:v>
                </c:pt>
                <c:pt idx="286">
                  <c:v>310.97081458804871</c:v>
                </c:pt>
                <c:pt idx="287">
                  <c:v>312.22000226562022</c:v>
                </c:pt>
                <c:pt idx="288">
                  <c:v>313.47009005840647</c:v>
                </c:pt>
                <c:pt idx="289">
                  <c:v>314.72107606603953</c:v>
                </c:pt>
                <c:pt idx="290">
                  <c:v>315.97295839334021</c:v>
                </c:pt>
                <c:pt idx="291">
                  <c:v>317.22573515029598</c:v>
                </c:pt>
                <c:pt idx="292">
                  <c:v>318.47940445203898</c:v>
                </c:pt>
                <c:pt idx="293">
                  <c:v>319.73396441882448</c:v>
                </c:pt>
                <c:pt idx="294">
                  <c:v>320.98941317600907</c:v>
                </c:pt>
                <c:pt idx="295">
                  <c:v>322.24574885402933</c:v>
                </c:pt>
                <c:pt idx="296">
                  <c:v>323.50296958838055</c:v>
                </c:pt>
                <c:pt idx="297">
                  <c:v>324.76107351959541</c:v>
                </c:pt>
                <c:pt idx="298">
                  <c:v>326.0200587932232</c:v>
                </c:pt>
                <c:pt idx="299">
                  <c:v>327.27992355980859</c:v>
                </c:pt>
                <c:pt idx="300">
                  <c:v>328.5406659748711</c:v>
                </c:pt>
                <c:pt idx="301">
                  <c:v>329.80228419888442</c:v>
                </c:pt>
                <c:pt idx="302">
                  <c:v>331.06477639725591</c:v>
                </c:pt>
                <c:pt idx="303">
                  <c:v>332.3281407403062</c:v>
                </c:pt>
                <c:pt idx="304">
                  <c:v>333.59237540324898</c:v>
                </c:pt>
                <c:pt idx="305">
                  <c:v>334.85747856617098</c:v>
                </c:pt>
                <c:pt idx="306">
                  <c:v>336.12344841401176</c:v>
                </c:pt>
                <c:pt idx="307">
                  <c:v>337.39028313654416</c:v>
                </c:pt>
                <c:pt idx="308">
                  <c:v>338.65798092835439</c:v>
                </c:pt>
                <c:pt idx="309">
                  <c:v>339.92653998882241</c:v>
                </c:pt>
                <c:pt idx="310">
                  <c:v>341.19595852210261</c:v>
                </c:pt>
                <c:pt idx="311">
                  <c:v>342.4662347371044</c:v>
                </c:pt>
                <c:pt idx="312">
                  <c:v>343.73736684747286</c:v>
                </c:pt>
                <c:pt idx="313">
                  <c:v>345.00935307156976</c:v>
                </c:pt>
                <c:pt idx="314">
                  <c:v>346.28219163245461</c:v>
                </c:pt>
                <c:pt idx="315">
                  <c:v>347.55588075786562</c:v>
                </c:pt>
                <c:pt idx="316">
                  <c:v>348.83041868020121</c:v>
                </c:pt>
                <c:pt idx="317">
                  <c:v>350.10580363650109</c:v>
                </c:pt>
                <c:pt idx="318">
                  <c:v>351.38203386842798</c:v>
                </c:pt>
                <c:pt idx="319">
                  <c:v>352.65910762224905</c:v>
                </c:pt>
                <c:pt idx="320">
                  <c:v>353.93702314881773</c:v>
                </c:pt>
                <c:pt idx="321">
                  <c:v>355.21577870355543</c:v>
                </c:pt>
                <c:pt idx="322">
                  <c:v>356.4953725464336</c:v>
                </c:pt>
                <c:pt idx="323">
                  <c:v>357.7758029419557</c:v>
                </c:pt>
                <c:pt idx="324">
                  <c:v>359.05706815913942</c:v>
                </c:pt>
                <c:pt idx="325">
                  <c:v>360.33916647149886</c:v>
                </c:pt>
                <c:pt idx="326">
                  <c:v>361.62209615702699</c:v>
                </c:pt>
                <c:pt idx="327">
                  <c:v>362.90585549817808</c:v>
                </c:pt>
                <c:pt idx="328">
                  <c:v>364.19044278185027</c:v>
                </c:pt>
                <c:pt idx="329">
                  <c:v>365.47585629936839</c:v>
                </c:pt>
                <c:pt idx="330">
                  <c:v>366.76209434646654</c:v>
                </c:pt>
                <c:pt idx="331">
                  <c:v>368.04915522327127</c:v>
                </c:pt>
                <c:pt idx="332">
                  <c:v>369.33703723428442</c:v>
                </c:pt>
                <c:pt idx="333">
                  <c:v>370.6257386883662</c:v>
                </c:pt>
                <c:pt idx="334">
                  <c:v>371.91525789871844</c:v>
                </c:pt>
                <c:pt idx="335">
                  <c:v>373.20559318286797</c:v>
                </c:pt>
                <c:pt idx="336">
                  <c:v>374.49674286265002</c:v>
                </c:pt>
                <c:pt idx="337">
                  <c:v>375.78870526419161</c:v>
                </c:pt>
                <c:pt idx="338">
                  <c:v>377.08147871789521</c:v>
                </c:pt>
                <c:pt idx="339">
                  <c:v>378.3750615584226</c:v>
                </c:pt>
                <c:pt idx="340">
                  <c:v>379.6694521246784</c:v>
                </c:pt>
                <c:pt idx="341">
                  <c:v>380.96464875979427</c:v>
                </c:pt>
                <c:pt idx="342">
                  <c:v>382.26064981111261</c:v>
                </c:pt>
                <c:pt idx="343">
                  <c:v>383.55745363017087</c:v>
                </c:pt>
                <c:pt idx="344">
                  <c:v>384.85505857268555</c:v>
                </c:pt>
                <c:pt idx="345">
                  <c:v>386.15346299853672</c:v>
                </c:pt>
                <c:pt idx="346">
                  <c:v>387.4526652717521</c:v>
                </c:pt>
                <c:pt idx="347">
                  <c:v>388.75266376049166</c:v>
                </c:pt>
                <c:pt idx="348">
                  <c:v>390.05345683703217</c:v>
                </c:pt>
                <c:pt idx="349">
                  <c:v>391.35504287775188</c:v>
                </c:pt>
                <c:pt idx="350">
                  <c:v>392.65742026311511</c:v>
                </c:pt>
                <c:pt idx="351">
                  <c:v>393.96058737765719</c:v>
                </c:pt>
                <c:pt idx="352">
                  <c:v>395.26454260996928</c:v>
                </c:pt>
                <c:pt idx="353">
                  <c:v>396.56928435268338</c:v>
                </c:pt>
                <c:pt idx="354">
                  <c:v>397.87481100245748</c:v>
                </c:pt>
                <c:pt idx="355">
                  <c:v>399.18112095996054</c:v>
                </c:pt>
                <c:pt idx="356">
                  <c:v>400.48821262985797</c:v>
                </c:pt>
                <c:pt idx="357">
                  <c:v>401.79608442079677</c:v>
                </c:pt>
                <c:pt idx="358">
                  <c:v>403.10473474539106</c:v>
                </c:pt>
                <c:pt idx="359">
                  <c:v>404.41416202020747</c:v>
                </c:pt>
                <c:pt idx="360">
                  <c:v>405.72436466575078</c:v>
                </c:pt>
                <c:pt idx="361">
                  <c:v>407.03534110644961</c:v>
                </c:pt>
                <c:pt idx="362">
                  <c:v>408.34708977064213</c:v>
                </c:pt>
                <c:pt idx="363">
                  <c:v>409.65960909056179</c:v>
                </c:pt>
                <c:pt idx="364">
                  <c:v>410.97289750232341</c:v>
                </c:pt>
                <c:pt idx="365">
                  <c:v>412.28695344590903</c:v>
                </c:pt>
                <c:pt idx="366">
                  <c:v>413.60177536515391</c:v>
                </c:pt>
                <c:pt idx="367">
                  <c:v>414.91736170773288</c:v>
                </c:pt>
                <c:pt idx="368">
                  <c:v>416.23371092514628</c:v>
                </c:pt>
                <c:pt idx="369">
                  <c:v>417.5508214727065</c:v>
                </c:pt>
                <c:pt idx="370">
                  <c:v>418.86869180952425</c:v>
                </c:pt>
                <c:pt idx="371">
                  <c:v>420.18732039849488</c:v>
                </c:pt>
                <c:pt idx="372">
                  <c:v>421.50670570628506</c:v>
                </c:pt>
                <c:pt idx="373">
                  <c:v>422.82684620331941</c:v>
                </c:pt>
                <c:pt idx="374">
                  <c:v>424.1477403637669</c:v>
                </c:pt>
                <c:pt idx="375">
                  <c:v>425.46938666552785</c:v>
                </c:pt>
                <c:pt idx="376">
                  <c:v>426.79178359022063</c:v>
                </c:pt>
                <c:pt idx="377">
                  <c:v>428.11492962316862</c:v>
                </c:pt>
                <c:pt idx="378">
                  <c:v>429.438823253387</c:v>
                </c:pt>
                <c:pt idx="379">
                  <c:v>430.76346297356997</c:v>
                </c:pt>
                <c:pt idx="380">
                  <c:v>432.08884728007774</c:v>
                </c:pt>
                <c:pt idx="381">
                  <c:v>433.41497467292362</c:v>
                </c:pt>
                <c:pt idx="382">
                  <c:v>434.7418436557615</c:v>
                </c:pt>
                <c:pt idx="383">
                  <c:v>436.06945273587286</c:v>
                </c:pt>
                <c:pt idx="384">
                  <c:v>437.39780042415435</c:v>
                </c:pt>
                <c:pt idx="385">
                  <c:v>438.72688523510516</c:v>
                </c:pt>
                <c:pt idx="386">
                  <c:v>440.05670568681455</c:v>
                </c:pt>
                <c:pt idx="387">
                  <c:v>441.38726030094932</c:v>
                </c:pt>
                <c:pt idx="388">
                  <c:v>442.71854760274164</c:v>
                </c:pt>
                <c:pt idx="389">
                  <c:v>444.05056612097661</c:v>
                </c:pt>
                <c:pt idx="390">
                  <c:v>445.38331438798002</c:v>
                </c:pt>
                <c:pt idx="391">
                  <c:v>446.71679093960637</c:v>
                </c:pt>
                <c:pt idx="392">
                  <c:v>448.05099431522649</c:v>
                </c:pt>
                <c:pt idx="393">
                  <c:v>449.38592305771579</c:v>
                </c:pt>
                <c:pt idx="394">
                  <c:v>450.72157571344206</c:v>
                </c:pt>
                <c:pt idx="395">
                  <c:v>452.05795083225371</c:v>
                </c:pt>
                <c:pt idx="396">
                  <c:v>453.39504696746792</c:v>
                </c:pt>
                <c:pt idx="397">
                  <c:v>454.73286267585871</c:v>
                </c:pt>
                <c:pt idx="398">
                  <c:v>456.07139651764533</c:v>
                </c:pt>
                <c:pt idx="399">
                  <c:v>457.41064705648068</c:v>
                </c:pt>
                <c:pt idx="400">
                  <c:v>458.75061285943957</c:v>
                </c:pt>
                <c:pt idx="401">
                  <c:v>460.09129249700726</c:v>
                </c:pt>
                <c:pt idx="402">
                  <c:v>461.43268454306781</c:v>
                </c:pt>
                <c:pt idx="403">
                  <c:v>462.77478757489291</c:v>
                </c:pt>
                <c:pt idx="404">
                  <c:v>464.11760017313048</c:v>
                </c:pt>
                <c:pt idx="405">
                  <c:v>465.46112092179317</c:v>
                </c:pt>
                <c:pt idx="406">
                  <c:v>466.80534840824731</c:v>
                </c:pt>
                <c:pt idx="407">
                  <c:v>468.15028122320166</c:v>
                </c:pt>
                <c:pt idx="408">
                  <c:v>469.49591796069626</c:v>
                </c:pt>
                <c:pt idx="409">
                  <c:v>470.84225721809133</c:v>
                </c:pt>
                <c:pt idx="410">
                  <c:v>472.18929759605641</c:v>
                </c:pt>
                <c:pt idx="411">
                  <c:v>473.53703769855917</c:v>
                </c:pt>
                <c:pt idx="412">
                  <c:v>474.88547613285471</c:v>
                </c:pt>
                <c:pt idx="413">
                  <c:v>476.23461150947452</c:v>
                </c:pt>
                <c:pt idx="414">
                  <c:v>477.58444244221596</c:v>
                </c:pt>
                <c:pt idx="415">
                  <c:v>478.93496754813123</c:v>
                </c:pt>
                <c:pt idx="416">
                  <c:v>480.28618544751686</c:v>
                </c:pt>
                <c:pt idx="417">
                  <c:v>481.63809476390298</c:v>
                </c:pt>
                <c:pt idx="418">
                  <c:v>482.99069412404282</c:v>
                </c:pt>
                <c:pt idx="419">
                  <c:v>484.34398215790219</c:v>
                </c:pt>
                <c:pt idx="420">
                  <c:v>485.69795749864892</c:v>
                </c:pt>
                <c:pt idx="421">
                  <c:v>487.05261878264253</c:v>
                </c:pt>
                <c:pt idx="422">
                  <c:v>488.40796464942383</c:v>
                </c:pt>
                <c:pt idx="423">
                  <c:v>489.76399374170455</c:v>
                </c:pt>
                <c:pt idx="424">
                  <c:v>491.12070470535718</c:v>
                </c:pt>
                <c:pt idx="425">
                  <c:v>492.47809618940471</c:v>
                </c:pt>
                <c:pt idx="426">
                  <c:v>493.83616684601037</c:v>
                </c:pt>
                <c:pt idx="427">
                  <c:v>495.19491533046772</c:v>
                </c:pt>
                <c:pt idx="428">
                  <c:v>496.55434030119039</c:v>
                </c:pt>
                <c:pt idx="429">
                  <c:v>497.91444041970215</c:v>
                </c:pt>
                <c:pt idx="430">
                  <c:v>499.27521435062698</c:v>
                </c:pt>
                <c:pt idx="431">
                  <c:v>500.63666076167908</c:v>
                </c:pt>
                <c:pt idx="432">
                  <c:v>501.99877832365303</c:v>
                </c:pt>
                <c:pt idx="433">
                  <c:v>503.36156571041397</c:v>
                </c:pt>
                <c:pt idx="434">
                  <c:v>504.72502159888791</c:v>
                </c:pt>
                <c:pt idx="435">
                  <c:v>506.08914466905179</c:v>
                </c:pt>
                <c:pt idx="436">
                  <c:v>507.45393360392404</c:v>
                </c:pt>
                <c:pt idx="437">
                  <c:v>508.81938708955488</c:v>
                </c:pt>
                <c:pt idx="438">
                  <c:v>510.1855038150166</c:v>
                </c:pt>
                <c:pt idx="439">
                  <c:v>511.55228247239415</c:v>
                </c:pt>
                <c:pt idx="440">
                  <c:v>512.91972175677574</c:v>
                </c:pt>
                <c:pt idx="441">
                  <c:v>514.28782036624307</c:v>
                </c:pt>
                <c:pt idx="442">
                  <c:v>515.65657700186227</c:v>
                </c:pt>
                <c:pt idx="443">
                  <c:v>517.02599036767447</c:v>
                </c:pt>
                <c:pt idx="444">
                  <c:v>518.39605917068616</c:v>
                </c:pt>
                <c:pt idx="445">
                  <c:v>519.76678212086051</c:v>
                </c:pt>
                <c:pt idx="446">
                  <c:v>521.13815793110768</c:v>
                </c:pt>
                <c:pt idx="447">
                  <c:v>522.51018531727573</c:v>
                </c:pt>
                <c:pt idx="448">
                  <c:v>523.8828629981416</c:v>
                </c:pt>
                <c:pt idx="449">
                  <c:v>525.25618969540187</c:v>
                </c:pt>
                <c:pt idx="450">
                  <c:v>526.63016413366392</c:v>
                </c:pt>
                <c:pt idx="451">
                  <c:v>528.00478504043679</c:v>
                </c:pt>
                <c:pt idx="452">
                  <c:v>529.38005114612201</c:v>
                </c:pt>
                <c:pt idx="453">
                  <c:v>530.75596118400517</c:v>
                </c:pt>
                <c:pt idx="454">
                  <c:v>532.13251389024651</c:v>
                </c:pt>
                <c:pt idx="455">
                  <c:v>533.50970800387245</c:v>
                </c:pt>
                <c:pt idx="456">
                  <c:v>534.88754226676667</c:v>
                </c:pt>
                <c:pt idx="457">
                  <c:v>536.2660154236612</c:v>
                </c:pt>
                <c:pt idx="458">
                  <c:v>537.64512622212806</c:v>
                </c:pt>
                <c:pt idx="459">
                  <c:v>539.02487341257017</c:v>
                </c:pt>
                <c:pt idx="460">
                  <c:v>540.40525574821299</c:v>
                </c:pt>
                <c:pt idx="461">
                  <c:v>541.78627198509582</c:v>
                </c:pt>
                <c:pt idx="462">
                  <c:v>543.1679208820633</c:v>
                </c:pt>
                <c:pt idx="463">
                  <c:v>544.55020120075687</c:v>
                </c:pt>
                <c:pt idx="464">
                  <c:v>545.93311170560617</c:v>
                </c:pt>
                <c:pt idx="465">
                  <c:v>547.31665116382078</c:v>
                </c:pt>
                <c:pt idx="466">
                  <c:v>548.70081834538178</c:v>
                </c:pt>
                <c:pt idx="467">
                  <c:v>550.08561202303326</c:v>
                </c:pt>
                <c:pt idx="468">
                  <c:v>551.47103097227409</c:v>
                </c:pt>
                <c:pt idx="469">
                  <c:v>552.85707397134956</c:v>
                </c:pt>
                <c:pt idx="470">
                  <c:v>554.24373980124335</c:v>
                </c:pt>
                <c:pt idx="471">
                  <c:v>555.63102724566909</c:v>
                </c:pt>
                <c:pt idx="472">
                  <c:v>557.01893509106219</c:v>
                </c:pt>
                <c:pt idx="473">
                  <c:v>558.40746212657177</c:v>
                </c:pt>
                <c:pt idx="474">
                  <c:v>559.7966071440527</c:v>
                </c:pt>
                <c:pt idx="475">
                  <c:v>561.18636893805717</c:v>
                </c:pt>
                <c:pt idx="476">
                  <c:v>562.57674630582699</c:v>
                </c:pt>
                <c:pt idx="477">
                  <c:v>563.96773804728537</c:v>
                </c:pt>
                <c:pt idx="478">
                  <c:v>565.35934296502921</c:v>
                </c:pt>
                <c:pt idx="479">
                  <c:v>566.75155986432094</c:v>
                </c:pt>
                <c:pt idx="480">
                  <c:v>568.14438755308083</c:v>
                </c:pt>
                <c:pt idx="481">
                  <c:v>569.53782484187889</c:v>
                </c:pt>
                <c:pt idx="482">
                  <c:v>570.93187054392729</c:v>
                </c:pt>
                <c:pt idx="483">
                  <c:v>572.32652347507246</c:v>
                </c:pt>
                <c:pt idx="484">
                  <c:v>573.72178245378734</c:v>
                </c:pt>
                <c:pt idx="485">
                  <c:v>575.11764630116375</c:v>
                </c:pt>
                <c:pt idx="486">
                  <c:v>576.51411384090454</c:v>
                </c:pt>
                <c:pt idx="487">
                  <c:v>577.91118389931603</c:v>
                </c:pt>
                <c:pt idx="488">
                  <c:v>579.30885530530065</c:v>
                </c:pt>
                <c:pt idx="489">
                  <c:v>580.70712689034883</c:v>
                </c:pt>
                <c:pt idx="490">
                  <c:v>582.10599748853201</c:v>
                </c:pt>
                <c:pt idx="491">
                  <c:v>583.50546593649472</c:v>
                </c:pt>
                <c:pt idx="492">
                  <c:v>584.90553107344715</c:v>
                </c:pt>
                <c:pt idx="493">
                  <c:v>586.30619174115793</c:v>
                </c:pt>
                <c:pt idx="494">
                  <c:v>587.70744678394658</c:v>
                </c:pt>
                <c:pt idx="495">
                  <c:v>589.10929504867602</c:v>
                </c:pt>
                <c:pt idx="496">
                  <c:v>590.51173538474529</c:v>
                </c:pt>
                <c:pt idx="497">
                  <c:v>591.91476664408242</c:v>
                </c:pt>
                <c:pt idx="498">
                  <c:v>593.31838768113687</c:v>
                </c:pt>
                <c:pt idx="499">
                  <c:v>594.7225973528723</c:v>
                </c:pt>
                <c:pt idx="500">
                  <c:v>596.1273945187595</c:v>
                </c:pt>
                <c:pt idx="501">
                  <c:v>597.53277804076913</c:v>
                </c:pt>
                <c:pt idx="502">
                  <c:v>598.93874678336454</c:v>
                </c:pt>
                <c:pt idx="503">
                  <c:v>600.34529961349449</c:v>
                </c:pt>
                <c:pt idx="504">
                  <c:v>601.75243540058636</c:v>
                </c:pt>
                <c:pt idx="505">
                  <c:v>603.16015301653874</c:v>
                </c:pt>
                <c:pt idx="506">
                  <c:v>604.5684513357146</c:v>
                </c:pt>
                <c:pt idx="507">
                  <c:v>605.97732923493425</c:v>
                </c:pt>
                <c:pt idx="508">
                  <c:v>607.38678559346829</c:v>
                </c:pt>
                <c:pt idx="509">
                  <c:v>608.79681929303058</c:v>
                </c:pt>
                <c:pt idx="510">
                  <c:v>610.20742921777162</c:v>
                </c:pt>
                <c:pt idx="511">
                  <c:v>611.61861425427128</c:v>
                </c:pt>
                <c:pt idx="512">
                  <c:v>613.03037329153221</c:v>
                </c:pt>
                <c:pt idx="513">
                  <c:v>614.44270522097281</c:v>
                </c:pt>
                <c:pt idx="514">
                  <c:v>615.85560893642059</c:v>
                </c:pt>
                <c:pt idx="515">
                  <c:v>617.26908333410506</c:v>
                </c:pt>
                <c:pt idx="516">
                  <c:v>618.68312731265155</c:v>
                </c:pt>
                <c:pt idx="517">
                  <c:v>620.09773977307384</c:v>
                </c:pt>
                <c:pt idx="518">
                  <c:v>621.51291961876791</c:v>
                </c:pt>
                <c:pt idx="519">
                  <c:v>622.92866575550499</c:v>
                </c:pt>
                <c:pt idx="520">
                  <c:v>624.34497709142522</c:v>
                </c:pt>
                <c:pt idx="521">
                  <c:v>625.76185253703079</c:v>
                </c:pt>
                <c:pt idx="522">
                  <c:v>627.17929100517938</c:v>
                </c:pt>
                <c:pt idx="523">
                  <c:v>628.59729141107766</c:v>
                </c:pt>
                <c:pt idx="524">
                  <c:v>630.01585267227472</c:v>
                </c:pt>
                <c:pt idx="525">
                  <c:v>631.43497370865566</c:v>
                </c:pt>
                <c:pt idx="526">
                  <c:v>632.85465344243482</c:v>
                </c:pt>
                <c:pt idx="527">
                  <c:v>634.27489079814973</c:v>
                </c:pt>
                <c:pt idx="528">
                  <c:v>635.69568470265438</c:v>
                </c:pt>
                <c:pt idx="529">
                  <c:v>637.11703408511289</c:v>
                </c:pt>
                <c:pt idx="530">
                  <c:v>638.53893787699315</c:v>
                </c:pt>
                <c:pt idx="531">
                  <c:v>639.96139501206062</c:v>
                </c:pt>
                <c:pt idx="532">
                  <c:v>641.38440442637159</c:v>
                </c:pt>
                <c:pt idx="533">
                  <c:v>642.80796505826743</c:v>
                </c:pt>
                <c:pt idx="534">
                  <c:v>644.23207584836791</c:v>
                </c:pt>
                <c:pt idx="535">
                  <c:v>645.65673573956497</c:v>
                </c:pt>
                <c:pt idx="536">
                  <c:v>647.08194367701674</c:v>
                </c:pt>
                <c:pt idx="537">
                  <c:v>648.50769860814114</c:v>
                </c:pt>
                <c:pt idx="538">
                  <c:v>649.93399948260981</c:v>
                </c:pt>
                <c:pt idx="539">
                  <c:v>651.36084525234185</c:v>
                </c:pt>
                <c:pt idx="540">
                  <c:v>652.78823487149771</c:v>
                </c:pt>
                <c:pt idx="541">
                  <c:v>654.21616729647326</c:v>
                </c:pt>
                <c:pt idx="542">
                  <c:v>655.64464148589354</c:v>
                </c:pt>
                <c:pt idx="543">
                  <c:v>657.07365640060686</c:v>
                </c:pt>
                <c:pt idx="544">
                  <c:v>658.50321100367842</c:v>
                </c:pt>
                <c:pt idx="545">
                  <c:v>659.93330426038472</c:v>
                </c:pt>
                <c:pt idx="546">
                  <c:v>661.36393513820747</c:v>
                </c:pt>
                <c:pt idx="547">
                  <c:v>662.79510260682741</c:v>
                </c:pt>
                <c:pt idx="548">
                  <c:v>664.22680563811855</c:v>
                </c:pt>
                <c:pt idx="549">
                  <c:v>665.65904320614243</c:v>
                </c:pt>
                <c:pt idx="550">
                  <c:v>667.09181428714191</c:v>
                </c:pt>
                <c:pt idx="551">
                  <c:v>668.52511785953538</c:v>
                </c:pt>
                <c:pt idx="552">
                  <c:v>669.95895290391115</c:v>
                </c:pt>
                <c:pt idx="553">
                  <c:v>671.39331840302134</c:v>
                </c:pt>
                <c:pt idx="554">
                  <c:v>672.82821334177629</c:v>
                </c:pt>
                <c:pt idx="555">
                  <c:v>674.26363670723856</c:v>
                </c:pt>
                <c:pt idx="556">
                  <c:v>675.69958748861745</c:v>
                </c:pt>
                <c:pt idx="557">
                  <c:v>677.13606467726311</c:v>
                </c:pt>
                <c:pt idx="558">
                  <c:v>678.57306726666081</c:v>
                </c:pt>
                <c:pt idx="559">
                  <c:v>680.01059425242545</c:v>
                </c:pt>
                <c:pt idx="560">
                  <c:v>681.44864463229555</c:v>
                </c:pt>
                <c:pt idx="561">
                  <c:v>682.887217406128</c:v>
                </c:pt>
                <c:pt idx="562">
                  <c:v>684.32631157589208</c:v>
                </c:pt>
                <c:pt idx="563">
                  <c:v>685.76592614566414</c:v>
                </c:pt>
                <c:pt idx="564">
                  <c:v>687.20606012162193</c:v>
                </c:pt>
                <c:pt idx="565">
                  <c:v>688.6467125120389</c:v>
                </c:pt>
                <c:pt idx="566">
                  <c:v>690.08788232727898</c:v>
                </c:pt>
                <c:pt idx="567">
                  <c:v>691.52956857979063</c:v>
                </c:pt>
                <c:pt idx="568">
                  <c:v>692.97177028410192</c:v>
                </c:pt>
                <c:pt idx="569">
                  <c:v>694.41448645681453</c:v>
                </c:pt>
                <c:pt idx="570">
                  <c:v>695.85771611659845</c:v>
                </c:pt>
                <c:pt idx="571">
                  <c:v>697.30145828418677</c:v>
                </c:pt>
                <c:pt idx="572">
                  <c:v>698.74571198236993</c:v>
                </c:pt>
                <c:pt idx="573">
                  <c:v>700.19047623599067</c:v>
                </c:pt>
                <c:pt idx="574">
                  <c:v>701.63575007193845</c:v>
                </c:pt>
                <c:pt idx="575">
                  <c:v>703.08129204176078</c:v>
                </c:pt>
                <c:pt idx="576">
                  <c:v>704.5268475973163</c:v>
                </c:pt>
                <c:pt idx="577">
                  <c:v>705.97240315287183</c:v>
                </c:pt>
                <c:pt idx="578">
                  <c:v>707.41795870842736</c:v>
                </c:pt>
                <c:pt idx="579">
                  <c:v>708.86351426398289</c:v>
                </c:pt>
                <c:pt idx="580">
                  <c:v>710.30906981953842</c:v>
                </c:pt>
                <c:pt idx="581">
                  <c:v>711.75462537509395</c:v>
                </c:pt>
                <c:pt idx="582">
                  <c:v>713.20018093064948</c:v>
                </c:pt>
                <c:pt idx="583">
                  <c:v>714.64573648620501</c:v>
                </c:pt>
                <c:pt idx="584">
                  <c:v>716.09129204176054</c:v>
                </c:pt>
                <c:pt idx="585">
                  <c:v>717.53684759731607</c:v>
                </c:pt>
                <c:pt idx="586">
                  <c:v>718.9824031528716</c:v>
                </c:pt>
                <c:pt idx="587">
                  <c:v>720.42795870842713</c:v>
                </c:pt>
                <c:pt idx="588">
                  <c:v>721.87351426398266</c:v>
                </c:pt>
                <c:pt idx="589">
                  <c:v>723.31906981953819</c:v>
                </c:pt>
                <c:pt idx="590">
                  <c:v>724.76462537509371</c:v>
                </c:pt>
                <c:pt idx="591">
                  <c:v>726.21018093064924</c:v>
                </c:pt>
                <c:pt idx="592">
                  <c:v>727.65573648620477</c:v>
                </c:pt>
                <c:pt idx="593">
                  <c:v>729.1012920417603</c:v>
                </c:pt>
                <c:pt idx="594">
                  <c:v>730.54684759731583</c:v>
                </c:pt>
                <c:pt idx="595">
                  <c:v>731.99240315287136</c:v>
                </c:pt>
                <c:pt idx="596">
                  <c:v>733.43795870842689</c:v>
                </c:pt>
                <c:pt idx="597">
                  <c:v>734.88351426398242</c:v>
                </c:pt>
                <c:pt idx="598">
                  <c:v>736.32906981953795</c:v>
                </c:pt>
                <c:pt idx="599">
                  <c:v>737.77462537509348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234560"/>
        <c:axId val="59232640"/>
      </c:scatterChart>
      <c:valAx>
        <c:axId val="59220352"/>
        <c:scaling>
          <c:orientation val="minMax"/>
          <c:max val="12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Fart i km/t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59222272"/>
        <c:crosses val="autoZero"/>
        <c:crossBetween val="midCat"/>
        <c:majorUnit val="10"/>
        <c:minorUnit val="5"/>
      </c:valAx>
      <c:valAx>
        <c:axId val="5922227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Akselerasjon i m/s2</a:t>
                </a:r>
              </a:p>
            </c:rich>
          </c:tx>
          <c:layout>
            <c:manualLayout>
              <c:xMode val="edge"/>
              <c:yMode val="edge"/>
              <c:x val="6.8262408869684162E-3"/>
              <c:y val="0.40403053541692802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59220352"/>
        <c:crosses val="autoZero"/>
        <c:crossBetween val="midCat"/>
      </c:valAx>
      <c:valAx>
        <c:axId val="59232640"/>
        <c:scaling>
          <c:orientation val="minMax"/>
          <c:min val="0"/>
        </c:scaling>
        <c:delete val="0"/>
        <c:axPos val="r"/>
        <c:majorGridlines>
          <c:spPr>
            <a:ln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Utkjørt avstand i meter</a:t>
                </a:r>
              </a:p>
            </c:rich>
          </c:tx>
          <c:layout>
            <c:manualLayout>
              <c:xMode val="edge"/>
              <c:yMode val="edge"/>
              <c:x val="0.97241510682583243"/>
              <c:y val="0.38788824140141798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59234560"/>
        <c:crosses val="max"/>
        <c:crossBetween val="midCat"/>
        <c:majorUnit val="50"/>
      </c:valAx>
      <c:valAx>
        <c:axId val="59234560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extTo"/>
        <c:crossAx val="59232640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8.1914890643620994E-2"/>
          <c:y val="0.50502787906088742"/>
          <c:w val="0.16545442661834048"/>
          <c:h val="0.11325915820482095"/>
        </c:manualLayout>
      </c:layout>
      <c:overlay val="1"/>
      <c:spPr>
        <a:solidFill>
          <a:srgbClr val="FFFFCC"/>
        </a:solidFill>
      </c:spPr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Effektutnyttelse som funksjon av aktuell fart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1"/>
          <c:order val="1"/>
          <c:tx>
            <c:strRef>
              <c:f>TABELLER!$C$21</c:f>
              <c:strCache>
                <c:ptCount val="1"/>
                <c:pt idx="0">
                  <c:v>u</c:v>
                </c:pt>
              </c:strCache>
            </c:strRef>
          </c:tx>
          <c:marker>
            <c:symbol val="none"/>
          </c:marker>
          <c:xVal>
            <c:numRef>
              <c:f>TABELLER!$B$22:$B$34</c:f>
              <c:numCache>
                <c:formatCode>General</c:formatCod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105</c:v>
                </c:pt>
                <c:pt idx="12">
                  <c:v>120</c:v>
                </c:pt>
              </c:numCache>
            </c:numRef>
          </c:xVal>
          <c:yVal>
            <c:numRef>
              <c:f>TABELLER!$C$22:$C$34</c:f>
              <c:numCache>
                <c:formatCode>0.0</c:formatCode>
                <c:ptCount val="13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46.666666666666664</c:v>
                </c:pt>
                <c:pt idx="5">
                  <c:v>53.333333333333329</c:v>
                </c:pt>
                <c:pt idx="6">
                  <c:v>60</c:v>
                </c:pt>
                <c:pt idx="7">
                  <c:v>66.666666666666657</c:v>
                </c:pt>
                <c:pt idx="8">
                  <c:v>73.333333333333329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TABELLER!$C$21</c:f>
              <c:strCache>
                <c:ptCount val="1"/>
                <c:pt idx="0">
                  <c:v>u</c:v>
                </c:pt>
              </c:strCache>
            </c:strRef>
          </c:tx>
          <c:marker>
            <c:symbol val="none"/>
          </c:marker>
          <c:xVal>
            <c:numRef>
              <c:f>TABELLER!$B$22:$B$34</c:f>
              <c:numCache>
                <c:formatCode>General</c:formatCod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105</c:v>
                </c:pt>
                <c:pt idx="12">
                  <c:v>120</c:v>
                </c:pt>
              </c:numCache>
            </c:numRef>
          </c:xVal>
          <c:yVal>
            <c:numRef>
              <c:f>TABELLER!$C$22:$C$34</c:f>
              <c:numCache>
                <c:formatCode>0.0</c:formatCode>
                <c:ptCount val="13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46.666666666666664</c:v>
                </c:pt>
                <c:pt idx="5">
                  <c:v>53.333333333333329</c:v>
                </c:pt>
                <c:pt idx="6">
                  <c:v>60</c:v>
                </c:pt>
                <c:pt idx="7">
                  <c:v>66.666666666666657</c:v>
                </c:pt>
                <c:pt idx="8">
                  <c:v>73.333333333333329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</c:numCache>
            </c:numRef>
          </c:yVal>
          <c:smooth val="0"/>
        </c:ser>
        <c:ser>
          <c:idx val="0"/>
          <c:order val="0"/>
          <c:tx>
            <c:strRef>
              <c:f>TABELLER!$C$21</c:f>
              <c:strCache>
                <c:ptCount val="1"/>
                <c:pt idx="0">
                  <c:v>u</c:v>
                </c:pt>
              </c:strCache>
            </c:strRef>
          </c:tx>
          <c:marker>
            <c:symbol val="none"/>
          </c:marker>
          <c:xVal>
            <c:numRef>
              <c:f>TABELLER!$B$22:$B$34</c:f>
              <c:numCache>
                <c:formatCode>General</c:formatCod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105</c:v>
                </c:pt>
                <c:pt idx="12">
                  <c:v>120</c:v>
                </c:pt>
              </c:numCache>
            </c:numRef>
          </c:xVal>
          <c:yVal>
            <c:numRef>
              <c:f>TABELLER!$C$22:$C$34</c:f>
              <c:numCache>
                <c:formatCode>0.0</c:formatCode>
                <c:ptCount val="13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46.666666666666664</c:v>
                </c:pt>
                <c:pt idx="5">
                  <c:v>53.333333333333329</c:v>
                </c:pt>
                <c:pt idx="6">
                  <c:v>60</c:v>
                </c:pt>
                <c:pt idx="7">
                  <c:v>66.666666666666657</c:v>
                </c:pt>
                <c:pt idx="8">
                  <c:v>73.333333333333329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237696"/>
        <c:axId val="104243968"/>
      </c:scatterChart>
      <c:valAx>
        <c:axId val="104237696"/>
        <c:scaling>
          <c:orientation val="minMax"/>
          <c:max val="12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Fart i km/t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4243968"/>
        <c:crosses val="autoZero"/>
        <c:crossBetween val="midCat"/>
        <c:majorUnit val="10"/>
      </c:valAx>
      <c:valAx>
        <c:axId val="104243968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Utnyttelse i %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04237696"/>
        <c:crosses val="autoZero"/>
        <c:crossBetween val="midCat"/>
        <c:majorUnit val="1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Effektutnyttelse som funksjon av aktuell fart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TABELLER!$C$21</c:f>
              <c:strCache>
                <c:ptCount val="1"/>
                <c:pt idx="0">
                  <c:v>u</c:v>
                </c:pt>
              </c:strCache>
            </c:strRef>
          </c:tx>
          <c:marker>
            <c:symbol val="none"/>
          </c:marker>
          <c:xVal>
            <c:numRef>
              <c:f>TABELLER!$B$22:$B$34</c:f>
              <c:numCache>
                <c:formatCode>General</c:formatCod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105</c:v>
                </c:pt>
                <c:pt idx="12">
                  <c:v>120</c:v>
                </c:pt>
              </c:numCache>
            </c:numRef>
          </c:xVal>
          <c:yVal>
            <c:numRef>
              <c:f>TABELLER!$C$22:$C$34</c:f>
              <c:numCache>
                <c:formatCode>0.0</c:formatCode>
                <c:ptCount val="13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46.666666666666664</c:v>
                </c:pt>
                <c:pt idx="5">
                  <c:v>53.333333333333329</c:v>
                </c:pt>
                <c:pt idx="6">
                  <c:v>60</c:v>
                </c:pt>
                <c:pt idx="7">
                  <c:v>66.666666666666657</c:v>
                </c:pt>
                <c:pt idx="8">
                  <c:v>73.333333333333329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326848"/>
        <c:axId val="103328768"/>
      </c:scatterChart>
      <c:valAx>
        <c:axId val="103326848"/>
        <c:scaling>
          <c:orientation val="minMax"/>
          <c:max val="12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Fart i km/t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3328768"/>
        <c:crosses val="autoZero"/>
        <c:crossBetween val="midCat"/>
        <c:majorUnit val="10"/>
      </c:valAx>
      <c:valAx>
        <c:axId val="103328768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Utnyttelse i %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03326848"/>
        <c:crosses val="autoZero"/>
        <c:crossBetween val="midCat"/>
        <c:majorUnit val="1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2"/>
  <sheetViews>
    <sheetView zoomScale="135" workbookViewId="0" zoomToFit="1"/>
  </sheetViews>
  <sheetProtection password="EE63" content="1" objects="1"/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48</xdr:row>
      <xdr:rowOff>38100</xdr:rowOff>
    </xdr:from>
    <xdr:to>
      <xdr:col>9</xdr:col>
      <xdr:colOff>1009650</xdr:colOff>
      <xdr:row>82</xdr:row>
      <xdr:rowOff>0</xdr:rowOff>
    </xdr:to>
    <xdr:graphicFrame macro="">
      <xdr:nvGraphicFramePr>
        <xdr:cNvPr id="13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194227</xdr:colOff>
      <xdr:row>35</xdr:row>
      <xdr:rowOff>28575</xdr:rowOff>
    </xdr:from>
    <xdr:to>
      <xdr:col>8</xdr:col>
      <xdr:colOff>571500</xdr:colOff>
      <xdr:row>47</xdr:row>
      <xdr:rowOff>85725</xdr:rowOff>
    </xdr:to>
    <xdr:pic>
      <xdr:nvPicPr>
        <xdr:cNvPr id="1343" name="Picture 103"/>
        <xdr:cNvPicPr>
          <a:picLocks noGrp="1" noChangeAspect="1" noChangeArrowheads="1"/>
        </xdr:cNvPicPr>
      </xdr:nvPicPr>
      <xdr:blipFill>
        <a:blip xmlns:r="http://schemas.openxmlformats.org/officeDocument/2006/relationships" r:embed="rId2" cstate="print"/>
        <a:srcRect t="757"/>
        <a:stretch>
          <a:fillRect/>
        </a:stretch>
      </xdr:blipFill>
      <xdr:spPr bwMode="auto">
        <a:xfrm>
          <a:off x="956227" y="6000750"/>
          <a:ext cx="5939873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</xdr:colOff>
      <xdr:row>29</xdr:row>
      <xdr:rowOff>28575</xdr:rowOff>
    </xdr:from>
    <xdr:to>
      <xdr:col>8</xdr:col>
      <xdr:colOff>695325</xdr:colOff>
      <xdr:row>32</xdr:row>
      <xdr:rowOff>133350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5029200"/>
          <a:ext cx="6191250" cy="590550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0.84297</cdr:x>
      <cdr:y>0.4208</cdr:y>
    </cdr:from>
    <cdr:to>
      <cdr:x>1</cdr:x>
      <cdr:y>0.55946</cdr:y>
    </cdr:to>
    <cdr:sp macro="" textlink="">
      <cdr:nvSpPr>
        <cdr:cNvPr id="4" name="TekstSylinder 3"/>
        <cdr:cNvSpPr txBox="1"/>
      </cdr:nvSpPr>
      <cdr:spPr>
        <a:xfrm xmlns:a="http://schemas.openxmlformats.org/drawingml/2006/main">
          <a:off x="5445125" y="2774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nb-NO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9222" cy="60748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171450</xdr:colOff>
      <xdr:row>8</xdr:row>
      <xdr:rowOff>123825</xdr:rowOff>
    </xdr:from>
    <xdr:to>
      <xdr:col>21</xdr:col>
      <xdr:colOff>342900</xdr:colOff>
      <xdr:row>31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11205</xdr:colOff>
      <xdr:row>18</xdr:row>
      <xdr:rowOff>11206</xdr:rowOff>
    </xdr:from>
    <xdr:to>
      <xdr:col>17</xdr:col>
      <xdr:colOff>33617</xdr:colOff>
      <xdr:row>41</xdr:row>
      <xdr:rowOff>100853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1:N84"/>
  <sheetViews>
    <sheetView tabSelected="1" view="pageBreakPreview" zoomScaleNormal="100" zoomScaleSheetLayoutView="100" zoomScalePageLayoutView="115" workbookViewId="0">
      <selection activeCell="C13" sqref="C13"/>
    </sheetView>
  </sheetViews>
  <sheetFormatPr baseColWidth="10" defaultColWidth="11.42578125" defaultRowHeight="12.75" x14ac:dyDescent="0.2"/>
  <cols>
    <col min="1" max="1" width="11.42578125" style="36"/>
    <col min="2" max="2" width="14.85546875" style="36" customWidth="1"/>
    <col min="3" max="3" width="11.42578125" style="36"/>
    <col min="4" max="4" width="11.42578125" style="36" customWidth="1"/>
    <col min="5" max="8" width="11.42578125" style="36"/>
    <col min="9" max="9" width="11.42578125" style="108"/>
    <col min="10" max="10" width="16.5703125" style="36" customWidth="1"/>
    <col min="11" max="11" width="30.140625" style="36" customWidth="1"/>
    <col min="12" max="12" width="10.7109375" style="36" customWidth="1"/>
    <col min="13" max="13" width="5.85546875" style="36" customWidth="1"/>
    <col min="14" max="16384" width="11.42578125" style="36"/>
  </cols>
  <sheetData>
    <row r="1" spans="1:10" ht="26.25" x14ac:dyDescent="0.4">
      <c r="A1" s="250" t="s">
        <v>117</v>
      </c>
      <c r="B1" s="251"/>
      <c r="C1" s="251"/>
      <c r="D1" s="251"/>
      <c r="E1" s="251"/>
      <c r="F1" s="251"/>
      <c r="G1" s="251"/>
      <c r="H1" s="251"/>
      <c r="I1" s="251"/>
      <c r="J1" s="252"/>
    </row>
    <row r="2" spans="1:10" x14ac:dyDescent="0.2">
      <c r="A2" s="253" t="s">
        <v>214</v>
      </c>
      <c r="B2" s="254"/>
      <c r="C2" s="254"/>
      <c r="D2" s="254"/>
      <c r="E2" s="254"/>
      <c r="F2" s="254"/>
      <c r="G2" s="254"/>
      <c r="H2" s="254"/>
      <c r="I2" s="254"/>
      <c r="J2" s="255"/>
    </row>
    <row r="3" spans="1:10" x14ac:dyDescent="0.2">
      <c r="A3" s="211"/>
      <c r="B3" s="9"/>
      <c r="C3" s="9"/>
      <c r="D3" s="9"/>
      <c r="E3" s="9"/>
      <c r="F3" s="9"/>
      <c r="G3" s="9"/>
      <c r="H3" s="9"/>
      <c r="I3" s="203"/>
      <c r="J3" s="247" t="s">
        <v>218</v>
      </c>
    </row>
    <row r="4" spans="1:10" x14ac:dyDescent="0.2">
      <c r="A4" s="219" t="s">
        <v>93</v>
      </c>
      <c r="B4" s="38"/>
      <c r="C4" s="44" t="s">
        <v>94</v>
      </c>
      <c r="D4" s="13"/>
      <c r="E4" s="13"/>
      <c r="F4" s="116" t="s">
        <v>207</v>
      </c>
      <c r="G4" s="116"/>
      <c r="H4" s="116"/>
      <c r="I4" s="109"/>
      <c r="J4" s="220"/>
    </row>
    <row r="5" spans="1:10" x14ac:dyDescent="0.2">
      <c r="A5" s="211"/>
      <c r="B5" s="13"/>
      <c r="C5" s="9"/>
      <c r="D5" s="13"/>
      <c r="E5" s="13"/>
      <c r="F5" s="116"/>
      <c r="G5" s="117"/>
      <c r="H5" s="116"/>
      <c r="I5" s="109"/>
      <c r="J5" s="220"/>
    </row>
    <row r="6" spans="1:10" x14ac:dyDescent="0.2">
      <c r="A6" s="211"/>
      <c r="B6" s="13"/>
      <c r="C6" s="9"/>
      <c r="D6" s="13"/>
      <c r="E6" s="13"/>
      <c r="F6" s="116"/>
      <c r="G6" s="117"/>
      <c r="H6" s="116"/>
      <c r="I6" s="109"/>
      <c r="J6" s="220"/>
    </row>
    <row r="7" spans="1:10" x14ac:dyDescent="0.2">
      <c r="A7" s="211" t="s">
        <v>91</v>
      </c>
      <c r="B7" s="13" t="s">
        <v>92</v>
      </c>
      <c r="C7" s="43">
        <v>0</v>
      </c>
      <c r="D7" s="13"/>
      <c r="E7" s="9" t="s">
        <v>186</v>
      </c>
      <c r="F7" s="116" t="s">
        <v>208</v>
      </c>
      <c r="G7" s="116"/>
      <c r="H7" s="116"/>
      <c r="I7" s="109"/>
      <c r="J7" s="220"/>
    </row>
    <row r="8" spans="1:10" x14ac:dyDescent="0.2">
      <c r="A8" s="211"/>
      <c r="B8" s="13"/>
      <c r="C8" s="9"/>
      <c r="D8" s="13"/>
      <c r="E8" s="13"/>
      <c r="F8" s="116" t="s">
        <v>209</v>
      </c>
      <c r="G8" s="116"/>
      <c r="H8" s="116"/>
      <c r="I8" s="109"/>
      <c r="J8" s="220"/>
    </row>
    <row r="9" spans="1:10" x14ac:dyDescent="0.2">
      <c r="A9" s="211"/>
      <c r="B9" s="13"/>
      <c r="C9" s="9"/>
      <c r="D9" s="13"/>
      <c r="E9" s="13"/>
      <c r="F9" s="116"/>
      <c r="G9" s="116"/>
      <c r="H9" s="116"/>
      <c r="I9" s="109"/>
      <c r="J9" s="220"/>
    </row>
    <row r="10" spans="1:10" x14ac:dyDescent="0.2">
      <c r="A10" s="211" t="s">
        <v>99</v>
      </c>
      <c r="B10" s="40" t="s">
        <v>90</v>
      </c>
      <c r="C10" s="6">
        <v>80</v>
      </c>
      <c r="D10" s="13"/>
      <c r="E10" s="9" t="s">
        <v>185</v>
      </c>
      <c r="F10" s="116" t="s">
        <v>216</v>
      </c>
      <c r="G10" s="117"/>
      <c r="H10" s="116"/>
      <c r="I10" s="109"/>
      <c r="J10" s="220"/>
    </row>
    <row r="11" spans="1:10" x14ac:dyDescent="0.2">
      <c r="A11" s="211"/>
      <c r="B11" s="13"/>
      <c r="C11" s="9"/>
      <c r="D11" s="13"/>
      <c r="E11" s="13"/>
      <c r="F11" s="116" t="s">
        <v>217</v>
      </c>
      <c r="G11" s="116"/>
      <c r="H11" s="116"/>
      <c r="I11" s="109"/>
      <c r="J11" s="220"/>
    </row>
    <row r="12" spans="1:10" x14ac:dyDescent="0.2">
      <c r="A12" s="211"/>
      <c r="B12" s="13"/>
      <c r="C12" s="9"/>
      <c r="D12" s="13"/>
      <c r="E12" s="13"/>
      <c r="F12" s="116" t="s">
        <v>210</v>
      </c>
      <c r="G12" s="116"/>
      <c r="H12" s="116"/>
      <c r="I12" s="109"/>
      <c r="J12" s="220"/>
    </row>
    <row r="13" spans="1:10" x14ac:dyDescent="0.2">
      <c r="A13" s="211" t="s">
        <v>193</v>
      </c>
      <c r="B13" s="9" t="s">
        <v>57</v>
      </c>
      <c r="C13" s="6" t="s">
        <v>222</v>
      </c>
      <c r="D13" s="13"/>
      <c r="E13" s="9" t="s">
        <v>185</v>
      </c>
      <c r="F13" s="116" t="s">
        <v>211</v>
      </c>
      <c r="G13" s="116"/>
      <c r="H13" s="116"/>
      <c r="I13" s="109"/>
      <c r="J13" s="220"/>
    </row>
    <row r="14" spans="1:10" x14ac:dyDescent="0.2">
      <c r="A14" s="211"/>
      <c r="B14" s="13"/>
      <c r="C14" s="9"/>
      <c r="D14" s="13"/>
      <c r="E14" s="13"/>
      <c r="F14" s="116"/>
      <c r="G14" s="116"/>
      <c r="H14" s="116"/>
      <c r="I14" s="109"/>
      <c r="J14" s="220"/>
    </row>
    <row r="15" spans="1:10" x14ac:dyDescent="0.2">
      <c r="A15" s="211"/>
      <c r="B15" s="13"/>
      <c r="C15" s="9"/>
      <c r="D15" s="193"/>
      <c r="E15" s="13"/>
      <c r="F15" s="116"/>
      <c r="G15" s="116"/>
      <c r="H15" s="116"/>
      <c r="I15" s="109"/>
      <c r="J15" s="220"/>
    </row>
    <row r="16" spans="1:10" x14ac:dyDescent="0.2">
      <c r="A16" s="211"/>
      <c r="B16" s="13"/>
      <c r="C16" s="9"/>
      <c r="D16" s="13"/>
      <c r="E16" s="39"/>
      <c r="F16" s="39"/>
      <c r="G16" s="39"/>
      <c r="H16" s="39"/>
      <c r="I16" s="109"/>
      <c r="J16" s="220"/>
    </row>
    <row r="17" spans="1:12" ht="15.75" x14ac:dyDescent="0.25">
      <c r="A17" s="248" t="s">
        <v>191</v>
      </c>
      <c r="B17" s="249"/>
      <c r="C17" s="191">
        <f>IF(TABELLER!Z68&gt;C10,BEREGNINGER!Q39,"FEIL")</f>
        <v>155.91369950248358</v>
      </c>
      <c r="D17" s="118" t="s">
        <v>103</v>
      </c>
      <c r="E17" s="120" t="str">
        <f>IF(C17="FEIL","",IF(BEREGNINGER!Q39&gt;BEREGNINGER!G39,"La = "&amp;ROUND(BEREGNINGER!G39,1)&amp;" m,",""))</f>
        <v/>
      </c>
      <c r="F17" s="113" t="str">
        <f>IF(C17="FEIL","",IF(BEREGNINGER!Q39&gt;BEREGNINGER!G39,"tillegg i lengde pga Ta &lt; 6 sek. er "&amp;ROUND(BEREGNINGER!Q39-BEREGNINGER!G39,1)&amp;" m (se bruksanvisning)",""))</f>
        <v/>
      </c>
      <c r="G17" s="91"/>
      <c r="H17" s="91"/>
      <c r="I17" s="114"/>
      <c r="J17" s="221"/>
    </row>
    <row r="18" spans="1:12" ht="15.75" x14ac:dyDescent="0.25">
      <c r="A18" s="222" t="s">
        <v>192</v>
      </c>
      <c r="B18" s="125"/>
      <c r="C18" s="191">
        <f>VLOOKUP($C$13,TABELLER!Y74:Z88,2,FALSE)</f>
        <v>60</v>
      </c>
      <c r="D18" s="118" t="s">
        <v>103</v>
      </c>
      <c r="E18" s="120"/>
      <c r="F18" s="113"/>
      <c r="G18" s="91"/>
      <c r="H18" s="91"/>
      <c r="I18" s="114"/>
      <c r="J18" s="221"/>
    </row>
    <row r="19" spans="1:12" x14ac:dyDescent="0.2">
      <c r="A19" s="223"/>
      <c r="B19" s="110"/>
      <c r="C19" s="111"/>
      <c r="D19" s="37"/>
      <c r="E19" s="92"/>
      <c r="F19" s="112"/>
      <c r="G19" s="112"/>
      <c r="H19" s="112"/>
      <c r="I19" s="115"/>
      <c r="J19" s="210"/>
    </row>
    <row r="20" spans="1:12" x14ac:dyDescent="0.2">
      <c r="A20" s="219" t="s">
        <v>212</v>
      </c>
      <c r="B20" s="13"/>
      <c r="C20" s="6">
        <v>100</v>
      </c>
      <c r="D20" s="41"/>
      <c r="E20" s="41"/>
      <c r="F20" s="116" t="s">
        <v>167</v>
      </c>
      <c r="G20" s="39"/>
      <c r="H20" s="39"/>
      <c r="I20" s="109"/>
      <c r="J20" s="220"/>
    </row>
    <row r="21" spans="1:12" x14ac:dyDescent="0.2">
      <c r="A21" s="219"/>
      <c r="B21" s="13"/>
      <c r="C21" s="7"/>
      <c r="D21" s="41"/>
      <c r="E21" s="41"/>
      <c r="F21" s="116" t="s">
        <v>168</v>
      </c>
      <c r="G21" s="39"/>
      <c r="H21" s="39"/>
      <c r="I21" s="109"/>
      <c r="J21" s="220"/>
    </row>
    <row r="22" spans="1:12" x14ac:dyDescent="0.2">
      <c r="A22" s="219"/>
      <c r="B22" s="13"/>
      <c r="C22" s="7"/>
      <c r="D22" s="41"/>
      <c r="E22" s="41"/>
      <c r="F22" s="116" t="s">
        <v>165</v>
      </c>
      <c r="G22" s="39"/>
      <c r="H22" s="39"/>
      <c r="I22" s="109"/>
      <c r="J22" s="220"/>
    </row>
    <row r="23" spans="1:12" x14ac:dyDescent="0.2">
      <c r="A23" s="219"/>
      <c r="B23" s="13"/>
      <c r="C23" s="7"/>
      <c r="D23" s="41"/>
      <c r="E23" s="41"/>
      <c r="F23" s="116"/>
      <c r="G23" s="39"/>
      <c r="H23" s="39"/>
      <c r="I23" s="109"/>
      <c r="J23" s="220"/>
    </row>
    <row r="24" spans="1:12" x14ac:dyDescent="0.2">
      <c r="A24" s="219" t="s">
        <v>175</v>
      </c>
      <c r="B24" s="13"/>
      <c r="C24" s="6">
        <v>150</v>
      </c>
      <c r="D24" s="10"/>
      <c r="E24" s="9" t="s">
        <v>213</v>
      </c>
      <c r="F24" s="116" t="s">
        <v>177</v>
      </c>
      <c r="G24" s="39"/>
      <c r="H24" s="39"/>
      <c r="I24" s="109"/>
      <c r="J24" s="220"/>
    </row>
    <row r="25" spans="1:12" ht="13.5" thickBot="1" x14ac:dyDescent="0.25">
      <c r="A25" s="219"/>
      <c r="B25" s="13"/>
      <c r="C25" s="7"/>
      <c r="D25" s="10"/>
      <c r="E25" s="10"/>
      <c r="F25" s="116" t="s">
        <v>172</v>
      </c>
      <c r="G25" s="39"/>
      <c r="H25" s="39"/>
      <c r="I25" s="109"/>
      <c r="J25" s="220"/>
    </row>
    <row r="26" spans="1:12" ht="16.5" thickBot="1" x14ac:dyDescent="0.3">
      <c r="A26" s="219" t="s">
        <v>174</v>
      </c>
      <c r="B26" s="13"/>
      <c r="C26" s="192">
        <f>IF(BEREGNINGER!E34&gt;0,BEREGNINGER!E34,"FEIL")</f>
        <v>99.414512328288382</v>
      </c>
      <c r="D26" s="10"/>
      <c r="E26" s="9" t="s">
        <v>185</v>
      </c>
      <c r="F26" s="116" t="s">
        <v>173</v>
      </c>
      <c r="G26" s="39"/>
      <c r="H26" s="39"/>
      <c r="I26" s="109"/>
      <c r="J26" s="220"/>
    </row>
    <row r="27" spans="1:12" x14ac:dyDescent="0.2">
      <c r="A27" s="224"/>
      <c r="B27" s="216"/>
      <c r="C27" s="225"/>
      <c r="D27" s="226"/>
      <c r="E27" s="226"/>
      <c r="F27" s="227"/>
      <c r="G27" s="228"/>
      <c r="H27" s="228"/>
      <c r="I27" s="229"/>
      <c r="J27" s="230"/>
    </row>
    <row r="28" spans="1:12" x14ac:dyDescent="0.2">
      <c r="A28" s="204"/>
      <c r="B28" s="205"/>
      <c r="C28" s="206"/>
      <c r="D28" s="207"/>
      <c r="E28" s="207"/>
      <c r="F28" s="208"/>
      <c r="G28" s="112"/>
      <c r="H28" s="112"/>
      <c r="I28" s="209"/>
      <c r="J28" s="210"/>
    </row>
    <row r="29" spans="1:12" x14ac:dyDescent="0.2">
      <c r="A29" s="214" t="s">
        <v>215</v>
      </c>
      <c r="B29" s="13"/>
      <c r="C29" s="13"/>
      <c r="D29" s="13"/>
      <c r="E29" s="13"/>
      <c r="F29" s="13"/>
      <c r="G29" s="13"/>
      <c r="H29" s="13"/>
      <c r="I29" s="212"/>
      <c r="J29" s="213"/>
      <c r="L29" s="35"/>
    </row>
    <row r="30" spans="1:12" x14ac:dyDescent="0.2">
      <c r="A30" s="214"/>
      <c r="B30" s="13"/>
      <c r="C30" s="13"/>
      <c r="D30" s="13"/>
      <c r="E30" s="13"/>
      <c r="F30" s="13"/>
      <c r="G30" s="13"/>
      <c r="H30" s="13"/>
      <c r="I30" s="212"/>
      <c r="J30" s="213"/>
    </row>
    <row r="31" spans="1:12" x14ac:dyDescent="0.2">
      <c r="A31" s="211"/>
      <c r="B31" s="13"/>
      <c r="C31" s="13"/>
      <c r="D31" s="13"/>
      <c r="E31" s="13"/>
      <c r="F31" s="13"/>
      <c r="G31" s="13"/>
      <c r="H31" s="13"/>
      <c r="I31" s="212"/>
      <c r="J31" s="213"/>
    </row>
    <row r="32" spans="1:12" x14ac:dyDescent="0.2">
      <c r="A32" s="211"/>
      <c r="B32" s="13"/>
      <c r="C32" s="13"/>
      <c r="D32" s="13"/>
      <c r="E32" s="13"/>
      <c r="F32" s="13"/>
      <c r="G32" s="13"/>
      <c r="H32" s="13"/>
      <c r="I32" s="212"/>
      <c r="J32" s="213"/>
    </row>
    <row r="33" spans="1:14" x14ac:dyDescent="0.2">
      <c r="A33" s="214"/>
      <c r="B33" s="13"/>
      <c r="C33" s="13"/>
      <c r="D33" s="13"/>
      <c r="E33" s="13"/>
      <c r="F33" s="13"/>
      <c r="G33" s="13"/>
      <c r="H33" s="13"/>
      <c r="I33" s="212"/>
      <c r="J33" s="213"/>
    </row>
    <row r="34" spans="1:14" x14ac:dyDescent="0.2">
      <c r="A34" s="211"/>
      <c r="B34" s="13"/>
      <c r="C34" s="13"/>
      <c r="D34" s="13"/>
      <c r="E34" s="13"/>
      <c r="F34" s="13"/>
      <c r="G34" s="13"/>
      <c r="H34" s="13"/>
      <c r="I34" s="212"/>
      <c r="J34" s="213"/>
    </row>
    <row r="35" spans="1:14" x14ac:dyDescent="0.2">
      <c r="A35" s="214" t="s">
        <v>162</v>
      </c>
      <c r="B35" s="13"/>
      <c r="C35" s="13"/>
      <c r="D35" s="13"/>
      <c r="E35" s="13"/>
      <c r="F35" s="13"/>
      <c r="G35" s="13"/>
      <c r="H35" s="13"/>
      <c r="I35" s="212"/>
      <c r="J35" s="213"/>
    </row>
    <row r="36" spans="1:14" x14ac:dyDescent="0.2">
      <c r="A36" s="211"/>
      <c r="B36" s="13"/>
      <c r="C36" s="13"/>
      <c r="D36" s="13"/>
      <c r="E36" s="13"/>
      <c r="F36" s="13"/>
      <c r="G36" s="13"/>
      <c r="H36" s="13"/>
      <c r="I36" s="212"/>
      <c r="J36" s="213"/>
    </row>
    <row r="37" spans="1:14" x14ac:dyDescent="0.2">
      <c r="A37" s="211"/>
      <c r="B37" s="13"/>
      <c r="C37" s="13"/>
      <c r="D37" s="13"/>
      <c r="E37" s="13"/>
      <c r="F37" s="13"/>
      <c r="G37" s="13"/>
      <c r="H37" s="13"/>
      <c r="I37" s="212"/>
      <c r="J37" s="213"/>
    </row>
    <row r="38" spans="1:14" x14ac:dyDescent="0.2">
      <c r="A38" s="211"/>
      <c r="B38" s="13"/>
      <c r="C38" s="13"/>
      <c r="D38" s="13"/>
      <c r="E38" s="13"/>
      <c r="F38" s="13"/>
      <c r="G38" s="13"/>
      <c r="H38" s="13"/>
      <c r="I38" s="212"/>
      <c r="J38" s="213"/>
      <c r="N38" s="108"/>
    </row>
    <row r="39" spans="1:14" x14ac:dyDescent="0.2">
      <c r="A39" s="211"/>
      <c r="B39" s="13"/>
      <c r="C39" s="13"/>
      <c r="D39" s="13"/>
      <c r="E39" s="13"/>
      <c r="F39" s="13"/>
      <c r="G39" s="13"/>
      <c r="H39" s="13"/>
      <c r="I39" s="212"/>
      <c r="J39" s="213"/>
    </row>
    <row r="40" spans="1:14" x14ac:dyDescent="0.2">
      <c r="A40" s="211"/>
      <c r="B40" s="13"/>
      <c r="C40" s="13"/>
      <c r="D40" s="13"/>
      <c r="E40" s="13"/>
      <c r="F40" s="13"/>
      <c r="G40" s="13"/>
      <c r="H40" s="13"/>
      <c r="I40" s="212"/>
      <c r="J40" s="213"/>
    </row>
    <row r="41" spans="1:14" x14ac:dyDescent="0.2">
      <c r="A41" s="211"/>
      <c r="B41" s="13"/>
      <c r="C41" s="13"/>
      <c r="D41" s="13"/>
      <c r="E41" s="13"/>
      <c r="F41" s="13"/>
      <c r="G41" s="13"/>
      <c r="H41" s="13"/>
      <c r="I41" s="212"/>
      <c r="J41" s="213"/>
    </row>
    <row r="42" spans="1:14" x14ac:dyDescent="0.2">
      <c r="A42" s="211"/>
      <c r="B42" s="13"/>
      <c r="C42" s="13"/>
      <c r="D42" s="13"/>
      <c r="E42" s="13"/>
      <c r="F42" s="13"/>
      <c r="G42" s="13"/>
      <c r="H42" s="13"/>
      <c r="I42" s="212"/>
      <c r="J42" s="213"/>
    </row>
    <row r="43" spans="1:14" x14ac:dyDescent="0.2">
      <c r="A43" s="211"/>
      <c r="B43" s="13"/>
      <c r="C43" s="13"/>
      <c r="D43" s="13"/>
      <c r="E43" s="13"/>
      <c r="F43" s="13"/>
      <c r="G43" s="13"/>
      <c r="H43" s="13"/>
      <c r="I43" s="212"/>
      <c r="J43" s="213"/>
    </row>
    <row r="44" spans="1:14" x14ac:dyDescent="0.2">
      <c r="A44" s="211"/>
      <c r="B44" s="13"/>
      <c r="C44" s="13"/>
      <c r="D44" s="13"/>
      <c r="E44" s="13"/>
      <c r="F44" s="13"/>
      <c r="G44" s="13"/>
      <c r="H44" s="13"/>
      <c r="I44" s="212"/>
      <c r="J44" s="213"/>
    </row>
    <row r="45" spans="1:14" x14ac:dyDescent="0.2">
      <c r="A45" s="211"/>
      <c r="B45" s="13"/>
      <c r="C45" s="13"/>
      <c r="D45" s="13"/>
      <c r="E45" s="13"/>
      <c r="F45" s="13"/>
      <c r="G45" s="13"/>
      <c r="H45" s="13"/>
      <c r="I45" s="212"/>
      <c r="J45" s="213"/>
    </row>
    <row r="46" spans="1:14" x14ac:dyDescent="0.2">
      <c r="A46" s="211"/>
      <c r="B46" s="13"/>
      <c r="C46" s="13"/>
      <c r="D46" s="13"/>
      <c r="E46" s="13"/>
      <c r="F46" s="13"/>
      <c r="G46" s="13"/>
      <c r="H46" s="13"/>
      <c r="I46" s="212"/>
      <c r="J46" s="213"/>
    </row>
    <row r="47" spans="1:14" x14ac:dyDescent="0.2">
      <c r="A47" s="214"/>
      <c r="B47" s="13"/>
      <c r="C47" s="13"/>
      <c r="D47" s="13"/>
      <c r="E47" s="13"/>
      <c r="F47" s="13"/>
      <c r="G47" s="13"/>
      <c r="H47" s="13"/>
      <c r="I47" s="212"/>
      <c r="J47" s="213"/>
    </row>
    <row r="48" spans="1:14" x14ac:dyDescent="0.2">
      <c r="A48" s="211"/>
      <c r="B48" s="13"/>
      <c r="C48" s="13"/>
      <c r="D48" s="13"/>
      <c r="E48" s="13"/>
      <c r="F48" s="13"/>
      <c r="G48" s="13"/>
      <c r="H48" s="13"/>
      <c r="I48" s="212"/>
      <c r="J48" s="213"/>
    </row>
    <row r="49" spans="1:10" x14ac:dyDescent="0.2">
      <c r="A49" s="211"/>
      <c r="B49" s="13"/>
      <c r="C49" s="13"/>
      <c r="D49" s="13"/>
      <c r="E49" s="13"/>
      <c r="F49" s="13"/>
      <c r="G49" s="13"/>
      <c r="H49" s="13"/>
      <c r="I49" s="212"/>
      <c r="J49" s="213"/>
    </row>
    <row r="50" spans="1:10" x14ac:dyDescent="0.2">
      <c r="A50" s="211"/>
      <c r="B50" s="13"/>
      <c r="C50" s="13"/>
      <c r="D50" s="13"/>
      <c r="E50" s="13"/>
      <c r="F50" s="13"/>
      <c r="G50" s="13"/>
      <c r="H50" s="13"/>
      <c r="I50" s="212"/>
      <c r="J50" s="213"/>
    </row>
    <row r="51" spans="1:10" x14ac:dyDescent="0.2">
      <c r="A51" s="211"/>
      <c r="B51" s="13"/>
      <c r="C51" s="13"/>
      <c r="D51" s="13"/>
      <c r="E51" s="13"/>
      <c r="F51" s="13"/>
      <c r="G51" s="13"/>
      <c r="H51" s="13"/>
      <c r="I51" s="212"/>
      <c r="J51" s="213"/>
    </row>
    <row r="52" spans="1:10" x14ac:dyDescent="0.2">
      <c r="A52" s="211"/>
      <c r="B52" s="13"/>
      <c r="C52" s="13"/>
      <c r="D52" s="13"/>
      <c r="E52" s="13"/>
      <c r="F52" s="13"/>
      <c r="G52" s="13"/>
      <c r="H52" s="13"/>
      <c r="I52" s="212"/>
      <c r="J52" s="213"/>
    </row>
    <row r="53" spans="1:10" x14ac:dyDescent="0.2">
      <c r="A53" s="211"/>
      <c r="B53" s="13"/>
      <c r="C53" s="13"/>
      <c r="D53" s="13"/>
      <c r="E53" s="13"/>
      <c r="F53" s="13"/>
      <c r="G53" s="13"/>
      <c r="H53" s="13"/>
      <c r="I53" s="212"/>
      <c r="J53" s="213"/>
    </row>
    <row r="54" spans="1:10" x14ac:dyDescent="0.2">
      <c r="A54" s="211"/>
      <c r="B54" s="13"/>
      <c r="C54" s="13"/>
      <c r="D54" s="13"/>
      <c r="E54" s="13"/>
      <c r="F54" s="13"/>
      <c r="G54" s="13"/>
      <c r="H54" s="13"/>
      <c r="I54" s="212"/>
      <c r="J54" s="213"/>
    </row>
    <row r="55" spans="1:10" x14ac:dyDescent="0.2">
      <c r="A55" s="211"/>
      <c r="B55" s="13"/>
      <c r="C55" s="13"/>
      <c r="D55" s="13"/>
      <c r="E55" s="13"/>
      <c r="F55" s="13"/>
      <c r="G55" s="13"/>
      <c r="H55" s="13"/>
      <c r="I55" s="212"/>
      <c r="J55" s="213"/>
    </row>
    <row r="56" spans="1:10" x14ac:dyDescent="0.2">
      <c r="A56" s="211"/>
      <c r="B56" s="13"/>
      <c r="C56" s="13"/>
      <c r="D56" s="13"/>
      <c r="E56" s="13"/>
      <c r="F56" s="13"/>
      <c r="G56" s="13"/>
      <c r="H56" s="13"/>
      <c r="I56" s="212"/>
      <c r="J56" s="213"/>
    </row>
    <row r="57" spans="1:10" x14ac:dyDescent="0.2">
      <c r="A57" s="211"/>
      <c r="B57" s="13"/>
      <c r="C57" s="13"/>
      <c r="D57" s="13"/>
      <c r="E57" s="13"/>
      <c r="F57" s="13"/>
      <c r="G57" s="13"/>
      <c r="H57" s="13"/>
      <c r="I57" s="212"/>
      <c r="J57" s="213"/>
    </row>
    <row r="58" spans="1:10" x14ac:dyDescent="0.2">
      <c r="A58" s="211"/>
      <c r="B58" s="13"/>
      <c r="C58" s="13"/>
      <c r="D58" s="13"/>
      <c r="E58" s="13"/>
      <c r="F58" s="13"/>
      <c r="G58" s="13"/>
      <c r="H58" s="13"/>
      <c r="I58" s="212"/>
      <c r="J58" s="213"/>
    </row>
    <row r="59" spans="1:10" x14ac:dyDescent="0.2">
      <c r="A59" s="211"/>
      <c r="B59" s="13"/>
      <c r="C59" s="13"/>
      <c r="D59" s="13"/>
      <c r="E59" s="13"/>
      <c r="F59" s="13"/>
      <c r="G59" s="13"/>
      <c r="H59" s="13"/>
      <c r="I59" s="212"/>
      <c r="J59" s="213"/>
    </row>
    <row r="60" spans="1:10" x14ac:dyDescent="0.2">
      <c r="A60" s="211"/>
      <c r="B60" s="13"/>
      <c r="C60" s="13"/>
      <c r="D60" s="13"/>
      <c r="E60" s="13"/>
      <c r="F60" s="13"/>
      <c r="G60" s="13"/>
      <c r="H60" s="13"/>
      <c r="I60" s="212"/>
      <c r="J60" s="213"/>
    </row>
    <row r="61" spans="1:10" x14ac:dyDescent="0.2">
      <c r="A61" s="211"/>
      <c r="B61" s="13"/>
      <c r="C61" s="13"/>
      <c r="D61" s="13"/>
      <c r="E61" s="13"/>
      <c r="F61" s="13"/>
      <c r="G61" s="13"/>
      <c r="H61" s="13"/>
      <c r="I61" s="212"/>
      <c r="J61" s="213"/>
    </row>
    <row r="62" spans="1:10" x14ac:dyDescent="0.2">
      <c r="A62" s="211"/>
      <c r="B62" s="13"/>
      <c r="C62" s="13"/>
      <c r="D62" s="13"/>
      <c r="E62" s="13"/>
      <c r="F62" s="13"/>
      <c r="G62" s="13"/>
      <c r="H62" s="13"/>
      <c r="I62" s="212"/>
      <c r="J62" s="213"/>
    </row>
    <row r="63" spans="1:10" x14ac:dyDescent="0.2">
      <c r="A63" s="211"/>
      <c r="B63" s="13"/>
      <c r="C63" s="13"/>
      <c r="D63" s="13"/>
      <c r="E63" s="13"/>
      <c r="F63" s="13"/>
      <c r="G63" s="13"/>
      <c r="H63" s="13"/>
      <c r="I63" s="212"/>
      <c r="J63" s="213"/>
    </row>
    <row r="64" spans="1:10" x14ac:dyDescent="0.2">
      <c r="A64" s="214"/>
      <c r="B64" s="13"/>
      <c r="C64" s="13"/>
      <c r="D64" s="13"/>
      <c r="E64" s="13"/>
      <c r="F64" s="13"/>
      <c r="G64" s="13"/>
      <c r="H64" s="13"/>
      <c r="I64" s="212"/>
      <c r="J64" s="213"/>
    </row>
    <row r="65" spans="1:10" x14ac:dyDescent="0.2">
      <c r="A65" s="211"/>
      <c r="B65" s="13"/>
      <c r="C65" s="13"/>
      <c r="D65" s="13"/>
      <c r="E65" s="13"/>
      <c r="F65" s="13"/>
      <c r="G65" s="13"/>
      <c r="H65" s="13"/>
      <c r="I65" s="212"/>
      <c r="J65" s="213"/>
    </row>
    <row r="66" spans="1:10" x14ac:dyDescent="0.2">
      <c r="A66" s="211"/>
      <c r="B66" s="13"/>
      <c r="C66" s="13"/>
      <c r="D66" s="13"/>
      <c r="E66" s="13"/>
      <c r="F66" s="13"/>
      <c r="G66" s="13"/>
      <c r="H66" s="13"/>
      <c r="I66" s="212"/>
      <c r="J66" s="213"/>
    </row>
    <row r="67" spans="1:10" x14ac:dyDescent="0.2">
      <c r="A67" s="211"/>
      <c r="B67" s="13"/>
      <c r="C67" s="13"/>
      <c r="D67" s="13"/>
      <c r="E67" s="13"/>
      <c r="F67" s="13"/>
      <c r="G67" s="13"/>
      <c r="H67" s="13"/>
      <c r="I67" s="212"/>
      <c r="J67" s="213"/>
    </row>
    <row r="68" spans="1:10" x14ac:dyDescent="0.2">
      <c r="A68" s="211"/>
      <c r="B68" s="13"/>
      <c r="C68" s="13"/>
      <c r="D68" s="13"/>
      <c r="E68" s="13"/>
      <c r="F68" s="13"/>
      <c r="G68" s="13"/>
      <c r="H68" s="13"/>
      <c r="I68" s="212"/>
      <c r="J68" s="213"/>
    </row>
    <row r="69" spans="1:10" x14ac:dyDescent="0.2">
      <c r="A69" s="211"/>
      <c r="B69" s="13"/>
      <c r="C69" s="13"/>
      <c r="D69" s="13"/>
      <c r="E69" s="13"/>
      <c r="F69" s="13"/>
      <c r="G69" s="13"/>
      <c r="H69" s="13"/>
      <c r="I69" s="212"/>
      <c r="J69" s="213"/>
    </row>
    <row r="70" spans="1:10" x14ac:dyDescent="0.2">
      <c r="A70" s="211"/>
      <c r="B70" s="13"/>
      <c r="C70" s="13"/>
      <c r="D70" s="13"/>
      <c r="E70" s="13"/>
      <c r="F70" s="13"/>
      <c r="G70" s="13"/>
      <c r="H70" s="13"/>
      <c r="I70" s="212"/>
      <c r="J70" s="213"/>
    </row>
    <row r="71" spans="1:10" x14ac:dyDescent="0.2">
      <c r="A71" s="211"/>
      <c r="B71" s="13"/>
      <c r="C71" s="13"/>
      <c r="D71" s="13"/>
      <c r="E71" s="13"/>
      <c r="F71" s="13"/>
      <c r="G71" s="13"/>
      <c r="H71" s="13"/>
      <c r="I71" s="212"/>
      <c r="J71" s="213"/>
    </row>
    <row r="72" spans="1:10" x14ac:dyDescent="0.2">
      <c r="A72" s="211"/>
      <c r="B72" s="13"/>
      <c r="C72" s="13"/>
      <c r="D72" s="13"/>
      <c r="E72" s="13"/>
      <c r="F72" s="13"/>
      <c r="G72" s="13"/>
      <c r="H72" s="13"/>
      <c r="I72" s="212"/>
      <c r="J72" s="213"/>
    </row>
    <row r="73" spans="1:10" x14ac:dyDescent="0.2">
      <c r="A73" s="211"/>
      <c r="B73" s="13"/>
      <c r="C73" s="13"/>
      <c r="D73" s="13"/>
      <c r="E73" s="13"/>
      <c r="F73" s="13"/>
      <c r="G73" s="13"/>
      <c r="H73" s="13"/>
      <c r="I73" s="212"/>
      <c r="J73" s="213"/>
    </row>
    <row r="74" spans="1:10" x14ac:dyDescent="0.2">
      <c r="A74" s="211"/>
      <c r="B74" s="13"/>
      <c r="C74" s="13"/>
      <c r="D74" s="13"/>
      <c r="E74" s="13"/>
      <c r="F74" s="13"/>
      <c r="G74" s="13"/>
      <c r="H74" s="13"/>
      <c r="I74" s="212"/>
      <c r="J74" s="213"/>
    </row>
    <row r="75" spans="1:10" x14ac:dyDescent="0.2">
      <c r="A75" s="211"/>
      <c r="B75" s="13"/>
      <c r="C75" s="13"/>
      <c r="D75" s="13"/>
      <c r="E75" s="13"/>
      <c r="F75" s="13"/>
      <c r="G75" s="13"/>
      <c r="H75" s="13"/>
      <c r="I75" s="212"/>
      <c r="J75" s="213"/>
    </row>
    <row r="76" spans="1:10" x14ac:dyDescent="0.2">
      <c r="A76" s="211"/>
      <c r="B76" s="13"/>
      <c r="C76" s="13"/>
      <c r="D76" s="13"/>
      <c r="E76" s="13"/>
      <c r="F76" s="13"/>
      <c r="G76" s="13"/>
      <c r="H76" s="13"/>
      <c r="I76" s="212"/>
      <c r="J76" s="213"/>
    </row>
    <row r="77" spans="1:10" x14ac:dyDescent="0.2">
      <c r="A77" s="211"/>
      <c r="B77" s="13"/>
      <c r="C77" s="13"/>
      <c r="D77" s="13"/>
      <c r="E77" s="13"/>
      <c r="F77" s="13"/>
      <c r="G77" s="13"/>
      <c r="H77" s="13"/>
      <c r="I77" s="212"/>
      <c r="J77" s="213"/>
    </row>
    <row r="78" spans="1:10" x14ac:dyDescent="0.2">
      <c r="A78" s="211"/>
      <c r="B78" s="13"/>
      <c r="C78" s="13"/>
      <c r="D78" s="13"/>
      <c r="E78" s="13"/>
      <c r="F78" s="13"/>
      <c r="G78" s="13"/>
      <c r="H78" s="13"/>
      <c r="I78" s="212"/>
      <c r="J78" s="213"/>
    </row>
    <row r="79" spans="1:10" x14ac:dyDescent="0.2">
      <c r="A79" s="211"/>
      <c r="B79" s="13"/>
      <c r="C79" s="13"/>
      <c r="D79" s="13"/>
      <c r="E79" s="13"/>
      <c r="F79" s="13"/>
      <c r="G79" s="13"/>
      <c r="H79" s="13"/>
      <c r="I79" s="212"/>
      <c r="J79" s="213"/>
    </row>
    <row r="80" spans="1:10" x14ac:dyDescent="0.2">
      <c r="A80" s="211"/>
      <c r="B80" s="13"/>
      <c r="C80" s="13"/>
      <c r="D80" s="13"/>
      <c r="E80" s="13"/>
      <c r="F80" s="13"/>
      <c r="G80" s="13"/>
      <c r="H80" s="13"/>
      <c r="I80" s="212"/>
      <c r="J80" s="213"/>
    </row>
    <row r="81" spans="1:10" x14ac:dyDescent="0.2">
      <c r="A81" s="211"/>
      <c r="B81" s="13"/>
      <c r="C81" s="13"/>
      <c r="D81" s="13"/>
      <c r="E81" s="13"/>
      <c r="F81" s="13"/>
      <c r="G81" s="13"/>
      <c r="H81" s="13"/>
      <c r="I81" s="212"/>
      <c r="J81" s="213"/>
    </row>
    <row r="82" spans="1:10" x14ac:dyDescent="0.2">
      <c r="A82" s="211"/>
      <c r="B82" s="13"/>
      <c r="C82" s="13"/>
      <c r="D82" s="13"/>
      <c r="E82" s="13"/>
      <c r="F82" s="13"/>
      <c r="G82" s="13"/>
      <c r="H82" s="13"/>
      <c r="I82" s="212"/>
      <c r="J82" s="213"/>
    </row>
    <row r="83" spans="1:10" x14ac:dyDescent="0.2">
      <c r="A83" s="215"/>
      <c r="B83" s="216"/>
      <c r="C83" s="216"/>
      <c r="D83" s="216"/>
      <c r="E83" s="216"/>
      <c r="F83" s="216"/>
      <c r="G83" s="216"/>
      <c r="H83" s="216"/>
      <c r="I83" s="217"/>
      <c r="J83" s="218"/>
    </row>
    <row r="84" spans="1:10" x14ac:dyDescent="0.2">
      <c r="B84" s="42"/>
    </row>
  </sheetData>
  <sheetProtection password="EE63" sheet="1" objects="1" scenarios="1" selectLockedCells="1"/>
  <mergeCells count="3">
    <mergeCell ref="A17:B17"/>
    <mergeCell ref="A1:J1"/>
    <mergeCell ref="A2:J2"/>
  </mergeCells>
  <dataValidations count="3">
    <dataValidation type="whole" allowBlank="1" showInputMessage="1" showErrorMessage="1" sqref="C10">
      <formula1>0</formula1>
      <formula2>80</formula2>
    </dataValidation>
    <dataValidation type="list" allowBlank="1" showInputMessage="1" showErrorMessage="1" sqref="C4">
      <formula1>GyldigeKjt</formula1>
    </dataValidation>
    <dataValidation type="list" allowBlank="1" showInputMessage="1" showErrorMessage="1" sqref="C7">
      <formula1>GyldigeStigninger</formula1>
    </dataValidation>
  </dataValidations>
  <pageMargins left="0.7" right="0.7" top="0.75" bottom="0.75" header="0.3" footer="0.3"/>
  <pageSetup paperSize="9" scale="69" orientation="portrait" r:id="rId1"/>
  <headerFooter>
    <oddHeader xml:space="preserve">&amp;C </oddHeader>
    <oddFooter xml:space="preserve">&amp;C </oddFooter>
  </headerFooter>
  <rowBreaks count="1" manualBreakCount="1">
    <brk id="82" max="9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TABELLER!$Y$76:$Y$81</xm:f>
          </x14:formula1>
          <xm:sqref>C13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>
    <pageSetUpPr fitToPage="1"/>
  </sheetPr>
  <dimension ref="B1:AB648"/>
  <sheetViews>
    <sheetView topLeftCell="A30" zoomScaleNormal="100" workbookViewId="0">
      <selection activeCell="Z49" sqref="Z49"/>
    </sheetView>
  </sheetViews>
  <sheetFormatPr baseColWidth="10" defaultColWidth="9.140625" defaultRowHeight="12.75" x14ac:dyDescent="0.2"/>
  <cols>
    <col min="1" max="1" width="2.42578125" style="8" customWidth="1"/>
    <col min="2" max="22" width="8.7109375" style="8" customWidth="1"/>
    <col min="23" max="23" width="9.140625" style="8"/>
    <col min="24" max="25" width="9.140625" style="14"/>
    <col min="26" max="26" width="9.140625" style="106"/>
    <col min="27" max="28" width="9.140625" style="14"/>
    <col min="29" max="16384" width="9.140625" style="8"/>
  </cols>
  <sheetData>
    <row r="1" spans="2:28" ht="13.5" thickBot="1" x14ac:dyDescent="0.25"/>
    <row r="2" spans="2:28" x14ac:dyDescent="0.2">
      <c r="B2" s="168" t="s">
        <v>161</v>
      </c>
      <c r="C2" s="169"/>
      <c r="D2" s="169"/>
      <c r="E2" s="169"/>
      <c r="F2" s="169"/>
      <c r="G2" s="169"/>
      <c r="H2" s="169"/>
      <c r="I2" s="169"/>
      <c r="J2" s="169"/>
      <c r="K2" s="169"/>
      <c r="L2" s="170"/>
      <c r="M2" s="169"/>
      <c r="N2" s="169"/>
      <c r="O2" s="169"/>
      <c r="P2" s="169"/>
      <c r="Q2" s="170"/>
      <c r="R2" s="169"/>
      <c r="S2" s="169"/>
      <c r="T2" s="169"/>
      <c r="U2" s="169"/>
      <c r="V2" s="171"/>
      <c r="X2" s="256" t="s">
        <v>89</v>
      </c>
      <c r="Y2" s="256"/>
      <c r="Z2" s="259"/>
    </row>
    <row r="3" spans="2:28" s="11" customFormat="1" x14ac:dyDescent="0.2">
      <c r="B3" s="172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 t="s">
        <v>127</v>
      </c>
      <c r="Q3" s="9"/>
      <c r="R3" s="9"/>
      <c r="S3" s="9"/>
      <c r="T3" s="9"/>
      <c r="U3" s="9"/>
      <c r="V3" s="173"/>
      <c r="X3" s="257"/>
      <c r="Y3" s="257"/>
      <c r="Z3" s="260"/>
      <c r="AA3" s="194"/>
      <c r="AB3" s="194"/>
    </row>
    <row r="4" spans="2:28" s="11" customFormat="1" x14ac:dyDescent="0.2">
      <c r="B4" s="172" t="s">
        <v>82</v>
      </c>
      <c r="C4" s="9"/>
      <c r="D4" s="9"/>
      <c r="E4" s="181" t="s">
        <v>189</v>
      </c>
      <c r="F4" s="182"/>
      <c r="G4" s="182"/>
      <c r="H4" s="182"/>
      <c r="I4" s="182"/>
      <c r="J4" s="183"/>
      <c r="K4" s="9"/>
      <c r="L4" s="12"/>
      <c r="M4" s="12"/>
      <c r="N4" s="12"/>
      <c r="O4" s="12"/>
      <c r="P4" s="12"/>
      <c r="Q4" s="9"/>
      <c r="R4" s="12"/>
      <c r="S4" s="9"/>
      <c r="T4" s="12"/>
      <c r="U4" s="12"/>
      <c r="V4" s="174"/>
      <c r="X4" s="257"/>
      <c r="Y4" s="257"/>
      <c r="Z4" s="260"/>
      <c r="AA4" s="194"/>
      <c r="AB4" s="194"/>
    </row>
    <row r="5" spans="2:28" s="11" customFormat="1" x14ac:dyDescent="0.2">
      <c r="B5" s="172"/>
      <c r="C5" s="9"/>
      <c r="D5" s="9"/>
      <c r="E5" s="198" t="s">
        <v>190</v>
      </c>
      <c r="F5" s="184"/>
      <c r="G5" s="184"/>
      <c r="H5" s="184"/>
      <c r="I5" s="184"/>
      <c r="J5" s="185"/>
      <c r="K5" s="9"/>
      <c r="L5" s="12"/>
      <c r="M5" s="12"/>
      <c r="N5" s="12"/>
      <c r="O5" s="12"/>
      <c r="P5" s="9" t="s">
        <v>122</v>
      </c>
      <c r="Q5" s="9"/>
      <c r="R5" s="12"/>
      <c r="S5" s="128" t="s">
        <v>170</v>
      </c>
      <c r="T5" s="12"/>
      <c r="U5" s="12" t="s">
        <v>123</v>
      </c>
      <c r="V5" s="174"/>
      <c r="X5" s="257"/>
      <c r="Y5" s="257"/>
      <c r="Z5" s="260"/>
      <c r="AA5" s="194"/>
      <c r="AB5" s="194"/>
    </row>
    <row r="6" spans="2:28" s="11" customFormat="1" x14ac:dyDescent="0.2">
      <c r="B6" s="172"/>
      <c r="C6" s="9"/>
      <c r="D6" s="9"/>
      <c r="E6" s="9"/>
      <c r="F6" s="9"/>
      <c r="G6" s="9"/>
      <c r="H6" s="9"/>
      <c r="I6" s="9"/>
      <c r="J6" s="9"/>
      <c r="K6" s="9"/>
      <c r="L6" s="12"/>
      <c r="M6" s="12"/>
      <c r="N6" s="12"/>
      <c r="O6" s="12"/>
      <c r="P6" s="9" t="s">
        <v>124</v>
      </c>
      <c r="Q6" s="9"/>
      <c r="R6" s="13"/>
      <c r="S6" s="129" t="s">
        <v>171</v>
      </c>
      <c r="T6" s="12"/>
      <c r="U6" s="9" t="s">
        <v>125</v>
      </c>
      <c r="V6" s="174"/>
      <c r="X6" s="257"/>
      <c r="Y6" s="257"/>
      <c r="Z6" s="260"/>
      <c r="AA6" s="194"/>
      <c r="AB6" s="194"/>
    </row>
    <row r="7" spans="2:28" x14ac:dyDescent="0.2">
      <c r="B7" s="175" t="s">
        <v>7</v>
      </c>
      <c r="C7" s="13"/>
      <c r="D7" s="13" t="s">
        <v>8</v>
      </c>
      <c r="E7" s="4">
        <f>TABELLER!Q108/60000*AKSELERASJONSFELT!C20</f>
        <v>0.04</v>
      </c>
      <c r="F7" s="13" t="s">
        <v>9</v>
      </c>
      <c r="G7" s="13" t="s">
        <v>88</v>
      </c>
      <c r="H7" s="13"/>
      <c r="I7" s="13"/>
      <c r="J7" s="13"/>
      <c r="K7" s="9" t="s">
        <v>164</v>
      </c>
      <c r="L7" s="12"/>
      <c r="M7" s="13"/>
      <c r="N7" s="13"/>
      <c r="O7" s="13"/>
      <c r="P7" s="9" t="s">
        <v>126</v>
      </c>
      <c r="Q7" s="12"/>
      <c r="R7" s="9"/>
      <c r="S7" s="274" t="s">
        <v>187</v>
      </c>
      <c r="T7" s="12"/>
      <c r="U7" s="9" t="s">
        <v>123</v>
      </c>
      <c r="V7" s="176"/>
      <c r="X7" s="257"/>
      <c r="Y7" s="257"/>
      <c r="Z7" s="260"/>
    </row>
    <row r="8" spans="2:28" x14ac:dyDescent="0.2">
      <c r="B8" s="175" t="s">
        <v>10</v>
      </c>
      <c r="C8" s="13"/>
      <c r="D8" s="13" t="s">
        <v>6</v>
      </c>
      <c r="E8" s="5">
        <v>9.81</v>
      </c>
      <c r="F8" s="13" t="s">
        <v>11</v>
      </c>
      <c r="G8" s="13"/>
      <c r="H8" s="13"/>
      <c r="I8" s="13"/>
      <c r="J8" s="13"/>
      <c r="K8" s="13"/>
      <c r="L8" s="13"/>
      <c r="M8" s="13"/>
      <c r="N8" s="13"/>
      <c r="O8" s="13"/>
      <c r="P8" s="10" t="s">
        <v>224</v>
      </c>
      <c r="Q8" s="104"/>
      <c r="R8" s="10"/>
      <c r="S8" s="130" t="s">
        <v>223</v>
      </c>
      <c r="T8" s="104"/>
      <c r="U8" s="10" t="s">
        <v>125</v>
      </c>
      <c r="V8" s="176"/>
      <c r="X8" s="257"/>
      <c r="Y8" s="257"/>
      <c r="Z8" s="260"/>
    </row>
    <row r="9" spans="2:28" x14ac:dyDescent="0.2">
      <c r="B9" s="175" t="s">
        <v>12</v>
      </c>
      <c r="C9" s="13"/>
      <c r="D9" s="13" t="s">
        <v>2</v>
      </c>
      <c r="E9" s="4">
        <v>1.2</v>
      </c>
      <c r="F9" s="13" t="s">
        <v>13</v>
      </c>
      <c r="G9" s="13" t="s">
        <v>73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76"/>
      <c r="X9" s="257"/>
      <c r="Y9" s="257"/>
      <c r="Z9" s="260"/>
    </row>
    <row r="10" spans="2:28" x14ac:dyDescent="0.2">
      <c r="B10" s="175" t="s">
        <v>20</v>
      </c>
      <c r="C10" s="13"/>
      <c r="D10" s="13" t="s">
        <v>21</v>
      </c>
      <c r="E10" s="2">
        <v>0</v>
      </c>
      <c r="F10" s="13" t="s">
        <v>23</v>
      </c>
      <c r="G10" s="13" t="s">
        <v>69</v>
      </c>
      <c r="H10" s="13"/>
      <c r="I10" s="13"/>
      <c r="J10" s="13"/>
      <c r="K10" s="13"/>
      <c r="L10" s="13"/>
      <c r="M10" s="13"/>
      <c r="N10" s="13"/>
      <c r="O10" s="13"/>
      <c r="P10" s="13"/>
      <c r="Q10" s="12"/>
      <c r="R10" s="13"/>
      <c r="S10" s="13"/>
      <c r="T10" s="12"/>
      <c r="U10" s="13"/>
      <c r="V10" s="176"/>
      <c r="X10" s="257"/>
      <c r="Y10" s="257"/>
      <c r="Z10" s="260"/>
    </row>
    <row r="11" spans="2:28" x14ac:dyDescent="0.2">
      <c r="B11" s="175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2"/>
      <c r="U11" s="13"/>
      <c r="V11" s="176"/>
      <c r="X11" s="257"/>
      <c r="Y11" s="257"/>
      <c r="Z11" s="260"/>
    </row>
    <row r="12" spans="2:28" x14ac:dyDescent="0.2">
      <c r="B12" s="175" t="s">
        <v>14</v>
      </c>
      <c r="C12" s="13"/>
      <c r="D12" s="13" t="s">
        <v>1</v>
      </c>
      <c r="E12" s="5">
        <v>1.4999999999999999E-2</v>
      </c>
      <c r="F12" s="13"/>
      <c r="G12" s="13" t="s">
        <v>71</v>
      </c>
      <c r="H12" s="13"/>
      <c r="I12" s="13"/>
      <c r="J12" s="9"/>
      <c r="K12" s="13"/>
      <c r="L12" s="13"/>
      <c r="M12" s="13"/>
      <c r="N12" s="13"/>
      <c r="O12" s="13"/>
      <c r="P12" s="13"/>
      <c r="Q12" s="13"/>
      <c r="R12" s="13"/>
      <c r="S12" s="13"/>
      <c r="T12" s="12"/>
      <c r="U12" s="13"/>
      <c r="V12" s="176"/>
      <c r="X12" s="257"/>
      <c r="Y12" s="257"/>
      <c r="Z12" s="260"/>
      <c r="AA12" s="194"/>
    </row>
    <row r="13" spans="2:28" x14ac:dyDescent="0.2">
      <c r="B13" s="175" t="s">
        <v>15</v>
      </c>
      <c r="C13" s="13"/>
      <c r="D13" s="13" t="s">
        <v>16</v>
      </c>
      <c r="E13" s="4">
        <f>+TABELLER!E14</f>
        <v>0.4</v>
      </c>
      <c r="F13" s="13"/>
      <c r="G13" s="13" t="s">
        <v>24</v>
      </c>
      <c r="H13" s="13"/>
      <c r="I13" s="13"/>
      <c r="J13" s="13"/>
      <c r="K13" s="13"/>
      <c r="L13" s="12"/>
      <c r="M13" s="13"/>
      <c r="N13" s="13"/>
      <c r="O13" s="13"/>
      <c r="P13" s="13"/>
      <c r="Q13" s="13"/>
      <c r="R13" s="13"/>
      <c r="S13" s="13"/>
      <c r="T13" s="12"/>
      <c r="U13" s="13"/>
      <c r="V13" s="176"/>
      <c r="X13" s="257"/>
      <c r="Y13" s="257"/>
      <c r="Z13" s="260"/>
    </row>
    <row r="14" spans="2:28" x14ac:dyDescent="0.2">
      <c r="B14" s="175" t="s">
        <v>17</v>
      </c>
      <c r="C14" s="13"/>
      <c r="D14" s="13" t="s">
        <v>18</v>
      </c>
      <c r="E14" s="4">
        <f>+TABELLER!F14</f>
        <v>2</v>
      </c>
      <c r="F14" s="13" t="s">
        <v>19</v>
      </c>
      <c r="G14" s="13" t="s">
        <v>25</v>
      </c>
      <c r="H14" s="13"/>
      <c r="I14" s="13"/>
      <c r="J14" s="13"/>
      <c r="K14" s="13"/>
      <c r="L14" s="12"/>
      <c r="M14" s="12"/>
      <c r="N14" s="12"/>
      <c r="O14" s="12"/>
      <c r="P14" s="12"/>
      <c r="Q14" s="13"/>
      <c r="R14" s="13"/>
      <c r="S14" s="12"/>
      <c r="T14" s="12"/>
      <c r="U14" s="13"/>
      <c r="V14" s="176"/>
      <c r="X14" s="257"/>
      <c r="Y14" s="257"/>
      <c r="Z14" s="260"/>
    </row>
    <row r="15" spans="2:28" x14ac:dyDescent="0.2">
      <c r="B15" s="175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76"/>
      <c r="X15" s="257"/>
      <c r="Y15" s="257"/>
      <c r="Z15" s="260"/>
    </row>
    <row r="16" spans="2:28" x14ac:dyDescent="0.2">
      <c r="B16" s="175" t="s">
        <v>80</v>
      </c>
      <c r="C16" s="13"/>
      <c r="D16" s="13" t="s">
        <v>178</v>
      </c>
      <c r="E16" s="15">
        <v>0</v>
      </c>
      <c r="F16" s="13" t="s">
        <v>28</v>
      </c>
      <c r="G16" s="13" t="s">
        <v>87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76"/>
      <c r="X16" s="257"/>
      <c r="Y16" s="257"/>
      <c r="Z16" s="260"/>
    </row>
    <row r="17" spans="2:26" x14ac:dyDescent="0.2">
      <c r="B17" s="175" t="s">
        <v>81</v>
      </c>
      <c r="C17" s="13"/>
      <c r="D17" s="13" t="s">
        <v>179</v>
      </c>
      <c r="E17" s="15">
        <v>0</v>
      </c>
      <c r="F17" s="13" t="s">
        <v>28</v>
      </c>
      <c r="G17" s="13" t="s">
        <v>87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76"/>
      <c r="X17" s="257"/>
      <c r="Y17" s="257"/>
      <c r="Z17" s="260"/>
    </row>
    <row r="18" spans="2:26" ht="12.75" customHeight="1" x14ac:dyDescent="0.2">
      <c r="B18" s="175" t="s">
        <v>27</v>
      </c>
      <c r="C18" s="13"/>
      <c r="D18" s="13" t="s">
        <v>21</v>
      </c>
      <c r="E18" s="15">
        <f>IF(AKSELERASJONSFELT!C10=0,0.1,AKSELERASJONSFELT!C10)</f>
        <v>80</v>
      </c>
      <c r="F18" s="13" t="s">
        <v>22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76"/>
      <c r="X18" s="257"/>
      <c r="Y18" s="257"/>
      <c r="Z18" s="260"/>
    </row>
    <row r="19" spans="2:26" ht="12.75" customHeight="1" x14ac:dyDescent="0.2">
      <c r="B19" s="175" t="s">
        <v>180</v>
      </c>
      <c r="C19" s="13"/>
      <c r="D19" s="13" t="s">
        <v>181</v>
      </c>
      <c r="E19" s="15">
        <f>+TABELLER!Z68</f>
        <v>100</v>
      </c>
      <c r="F19" s="13" t="s">
        <v>22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76"/>
      <c r="X19" s="257"/>
      <c r="Y19" s="257"/>
      <c r="Z19" s="260"/>
    </row>
    <row r="20" spans="2:26" ht="12.75" customHeight="1" x14ac:dyDescent="0.2">
      <c r="B20" s="175" t="s">
        <v>66</v>
      </c>
      <c r="C20" s="13"/>
      <c r="D20" s="13" t="s">
        <v>67</v>
      </c>
      <c r="E20" s="15">
        <f>+TABELLER!H14+0.1</f>
        <v>130.1</v>
      </c>
      <c r="F20" s="13" t="s">
        <v>22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76"/>
      <c r="X20" s="257"/>
      <c r="Y20" s="257"/>
      <c r="Z20" s="260"/>
    </row>
    <row r="21" spans="2:26" x14ac:dyDescent="0.2">
      <c r="B21" s="175" t="s">
        <v>74</v>
      </c>
      <c r="C21" s="13"/>
      <c r="D21" s="13" t="s">
        <v>75</v>
      </c>
      <c r="E21" s="4">
        <f>+TABELLER!G14</f>
        <v>2.2000000000000002</v>
      </c>
      <c r="F21" s="13" t="s">
        <v>11</v>
      </c>
      <c r="G21" s="10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76"/>
      <c r="X21" s="257"/>
      <c r="Y21" s="257"/>
      <c r="Z21" s="260"/>
    </row>
    <row r="22" spans="2:26" x14ac:dyDescent="0.2">
      <c r="B22" s="175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76"/>
      <c r="X22" s="257"/>
      <c r="Y22" s="257"/>
      <c r="Z22" s="260"/>
    </row>
    <row r="23" spans="2:26" x14ac:dyDescent="0.2">
      <c r="B23" s="175" t="s">
        <v>26</v>
      </c>
      <c r="C23" s="13"/>
      <c r="D23" s="13" t="s">
        <v>4</v>
      </c>
      <c r="E23" s="131">
        <f>+TABELLER!D14</f>
        <v>1500</v>
      </c>
      <c r="F23" s="13" t="s">
        <v>5</v>
      </c>
      <c r="G23" s="13"/>
      <c r="H23" s="10" t="s">
        <v>141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2"/>
      <c r="V23" s="174"/>
      <c r="X23" s="257"/>
      <c r="Y23" s="257"/>
      <c r="Z23" s="260"/>
    </row>
    <row r="24" spans="2:26" x14ac:dyDescent="0.2">
      <c r="B24" s="175" t="s">
        <v>31</v>
      </c>
      <c r="C24" s="13"/>
      <c r="D24" s="13" t="s">
        <v>36</v>
      </c>
      <c r="E24" s="2">
        <f>+TABELLER!C14</f>
        <v>60</v>
      </c>
      <c r="F24" s="13" t="s">
        <v>30</v>
      </c>
      <c r="G24" s="13"/>
      <c r="H24" s="13"/>
      <c r="I24" s="13"/>
      <c r="J24" s="142" t="s">
        <v>137</v>
      </c>
      <c r="K24" s="142" t="s">
        <v>34</v>
      </c>
      <c r="L24" s="13"/>
      <c r="M24" s="13"/>
      <c r="N24" s="13"/>
      <c r="O24" s="13"/>
      <c r="P24" s="13"/>
      <c r="Q24" s="13"/>
      <c r="R24" s="13"/>
      <c r="S24" s="13"/>
      <c r="T24" s="13"/>
      <c r="U24" s="12"/>
      <c r="V24" s="174"/>
      <c r="X24" s="257"/>
      <c r="Y24" s="257"/>
      <c r="Z24" s="260"/>
    </row>
    <row r="25" spans="2:26" ht="12.75" customHeight="1" x14ac:dyDescent="0.2">
      <c r="B25" s="175" t="s">
        <v>79</v>
      </c>
      <c r="C25" s="13"/>
      <c r="D25" s="13"/>
      <c r="E25" s="1">
        <f>+E24*1.36</f>
        <v>81.600000000000009</v>
      </c>
      <c r="F25" s="13" t="s">
        <v>29</v>
      </c>
      <c r="G25" s="13"/>
      <c r="H25" s="9" t="s">
        <v>157</v>
      </c>
      <c r="I25" s="13"/>
      <c r="J25" s="5">
        <f>+TABELLER!$I$14</f>
        <v>30</v>
      </c>
      <c r="K25" s="5">
        <f>+TABELLER!$O$14</f>
        <v>40</v>
      </c>
      <c r="L25" s="13"/>
      <c r="M25" s="13"/>
      <c r="N25" s="13"/>
      <c r="O25" s="13"/>
      <c r="P25" s="13"/>
      <c r="Q25" s="13"/>
      <c r="R25" s="13"/>
      <c r="S25" s="13"/>
      <c r="T25" s="13"/>
      <c r="U25" s="12"/>
      <c r="V25" s="174"/>
      <c r="X25" s="257"/>
      <c r="Y25" s="257"/>
      <c r="Z25" s="260"/>
    </row>
    <row r="26" spans="2:26" x14ac:dyDescent="0.2">
      <c r="B26" s="175" t="s">
        <v>77</v>
      </c>
      <c r="C26" s="13"/>
      <c r="D26" s="13"/>
      <c r="E26" s="2">
        <f>+E23/E24</f>
        <v>25</v>
      </c>
      <c r="F26" s="13" t="s">
        <v>78</v>
      </c>
      <c r="G26" s="13"/>
      <c r="H26" s="9" t="s">
        <v>158</v>
      </c>
      <c r="I26" s="13"/>
      <c r="J26" s="5">
        <f>+TABELLER!$K$14</f>
        <v>90</v>
      </c>
      <c r="K26" s="5">
        <f>+TABELLER!$P$14</f>
        <v>80</v>
      </c>
      <c r="L26" s="13"/>
      <c r="M26" s="13"/>
      <c r="N26" s="13"/>
      <c r="O26" s="13"/>
      <c r="P26" s="13"/>
      <c r="Q26" s="13"/>
      <c r="R26" s="13"/>
      <c r="S26" s="13"/>
      <c r="T26" s="13"/>
      <c r="U26" s="12"/>
      <c r="V26" s="174"/>
      <c r="X26" s="257"/>
      <c r="Y26" s="257"/>
      <c r="Z26" s="260"/>
    </row>
    <row r="27" spans="2:26" x14ac:dyDescent="0.2">
      <c r="B27" s="175"/>
      <c r="C27" s="13"/>
      <c r="D27" s="13"/>
      <c r="E27" s="2">
        <f>+E23/E25</f>
        <v>18.382352941176467</v>
      </c>
      <c r="F27" s="13" t="s">
        <v>83</v>
      </c>
      <c r="G27" s="13"/>
      <c r="H27" s="13"/>
      <c r="I27" s="13"/>
      <c r="J27" s="13"/>
      <c r="K27" s="197">
        <f>+TABELLER!$Q$14</f>
        <v>0.66666666666666663</v>
      </c>
      <c r="L27" s="13"/>
      <c r="M27" s="13"/>
      <c r="N27" s="13"/>
      <c r="O27" s="13"/>
      <c r="P27" s="13"/>
      <c r="Q27" s="13"/>
      <c r="R27" s="13"/>
      <c r="S27" s="13"/>
      <c r="T27" s="13"/>
      <c r="U27" s="12"/>
      <c r="V27" s="174"/>
      <c r="X27" s="257"/>
      <c r="Y27" s="257"/>
      <c r="Z27" s="260"/>
    </row>
    <row r="28" spans="2:26" x14ac:dyDescent="0.2">
      <c r="B28" s="175" t="s">
        <v>86</v>
      </c>
      <c r="C28" s="13"/>
      <c r="D28" s="13"/>
      <c r="E28" s="2">
        <f>1000/E26</f>
        <v>40</v>
      </c>
      <c r="F28" s="13" t="s">
        <v>84</v>
      </c>
      <c r="G28" s="13"/>
      <c r="H28" s="17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2"/>
      <c r="V28" s="174"/>
      <c r="X28" s="257"/>
      <c r="Y28" s="257"/>
      <c r="Z28" s="260"/>
    </row>
    <row r="29" spans="2:26" x14ac:dyDescent="0.2">
      <c r="B29" s="175"/>
      <c r="C29" s="13"/>
      <c r="D29" s="13"/>
      <c r="E29" s="2">
        <f>1000/E27</f>
        <v>54.400000000000013</v>
      </c>
      <c r="F29" s="13" t="s">
        <v>85</v>
      </c>
      <c r="G29" s="13"/>
      <c r="H29" s="166" t="s">
        <v>159</v>
      </c>
      <c r="I29" s="13"/>
      <c r="J29" s="3">
        <f>AKSELERASJONSFELT!C7</f>
        <v>0</v>
      </c>
      <c r="K29" s="9" t="s">
        <v>0</v>
      </c>
      <c r="L29" s="13"/>
      <c r="M29" s="13"/>
      <c r="N29" s="13"/>
      <c r="O29" s="13"/>
      <c r="P29" s="13"/>
      <c r="Q29" s="13"/>
      <c r="R29" s="13"/>
      <c r="S29" s="13"/>
      <c r="T29" s="13"/>
      <c r="U29" s="12"/>
      <c r="V29" s="174"/>
      <c r="X29" s="257"/>
      <c r="Y29" s="257"/>
      <c r="Z29" s="260"/>
    </row>
    <row r="30" spans="2:26" x14ac:dyDescent="0.2">
      <c r="B30" s="175"/>
      <c r="C30" s="13"/>
      <c r="D30" s="13"/>
      <c r="E30" s="13"/>
      <c r="F30" s="13"/>
      <c r="G30" s="13"/>
      <c r="H30" s="9"/>
      <c r="I30" s="13"/>
      <c r="J30" s="167"/>
      <c r="K30" s="9"/>
      <c r="L30" s="13"/>
      <c r="M30" s="13"/>
      <c r="N30" s="13"/>
      <c r="O30" s="13"/>
      <c r="P30" s="13"/>
      <c r="Q30" s="13"/>
      <c r="R30" s="13"/>
      <c r="S30" s="13"/>
      <c r="T30" s="13"/>
      <c r="U30" s="12"/>
      <c r="V30" s="174"/>
      <c r="X30" s="257"/>
      <c r="Y30" s="257"/>
      <c r="Z30" s="260"/>
    </row>
    <row r="31" spans="2:26" x14ac:dyDescent="0.2">
      <c r="B31" s="175"/>
      <c r="C31" s="13"/>
      <c r="D31" s="13"/>
      <c r="E31" s="13"/>
      <c r="F31" s="13"/>
      <c r="G31" s="17"/>
      <c r="H31" s="13"/>
      <c r="I31" s="17"/>
      <c r="J31" s="13"/>
      <c r="K31" s="13"/>
      <c r="L31" s="13"/>
      <c r="M31" s="13"/>
      <c r="N31" s="13"/>
      <c r="O31" s="13"/>
      <c r="P31" s="9"/>
      <c r="Q31" s="13"/>
      <c r="R31" s="13"/>
      <c r="S31" s="9"/>
      <c r="T31" s="13"/>
      <c r="U31" s="12"/>
      <c r="V31" s="174"/>
      <c r="X31" s="257"/>
      <c r="Y31" s="257"/>
      <c r="Z31" s="260"/>
    </row>
    <row r="32" spans="2:26" ht="12.75" customHeight="1" x14ac:dyDescent="0.2">
      <c r="B32" s="172" t="s">
        <v>176</v>
      </c>
      <c r="C32" s="13"/>
      <c r="D32" s="13"/>
      <c r="E32" s="189">
        <f>+AKSELERASJONSFELT!C24</f>
        <v>150</v>
      </c>
      <c r="F32" s="9" t="s">
        <v>28</v>
      </c>
      <c r="G32" s="17"/>
      <c r="H32" s="13"/>
      <c r="I32" s="17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2"/>
      <c r="V32" s="174"/>
      <c r="X32" s="257"/>
      <c r="Y32" s="257"/>
      <c r="Z32" s="260"/>
    </row>
    <row r="33" spans="2:28" x14ac:dyDescent="0.2">
      <c r="B33" s="175"/>
      <c r="C33" s="13"/>
      <c r="D33" s="13"/>
      <c r="E33" s="13"/>
      <c r="F33" s="13"/>
      <c r="G33" s="13"/>
      <c r="H33" s="13"/>
      <c r="I33" s="17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2"/>
      <c r="V33" s="174"/>
      <c r="X33" s="257"/>
      <c r="Y33" s="257"/>
      <c r="Z33" s="260"/>
    </row>
    <row r="34" spans="2:28" x14ac:dyDescent="0.2">
      <c r="B34" s="172" t="s">
        <v>184</v>
      </c>
      <c r="C34" s="13"/>
      <c r="D34" s="13"/>
      <c r="E34" s="190">
        <f>MAX(AB48:AB648)</f>
        <v>99.414512328288382</v>
      </c>
      <c r="F34" s="9" t="s">
        <v>22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2"/>
      <c r="V34" s="174"/>
      <c r="X34" s="257"/>
      <c r="Y34" s="257"/>
      <c r="Z34" s="260"/>
    </row>
    <row r="35" spans="2:28" x14ac:dyDescent="0.2">
      <c r="B35" s="175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2"/>
      <c r="V35" s="174"/>
      <c r="X35" s="257"/>
      <c r="Y35" s="257"/>
      <c r="Z35" s="260"/>
    </row>
    <row r="36" spans="2:28" x14ac:dyDescent="0.2">
      <c r="B36" s="175"/>
      <c r="C36" s="13"/>
      <c r="D36" s="16"/>
      <c r="E36" s="16"/>
      <c r="F36" s="16"/>
      <c r="G36" s="16"/>
      <c r="H36" s="16"/>
      <c r="I36" s="16"/>
      <c r="J36" s="16"/>
      <c r="K36" s="13"/>
      <c r="L36" s="12"/>
      <c r="M36" s="12"/>
      <c r="N36" s="12"/>
      <c r="O36" s="13"/>
      <c r="P36" s="13"/>
      <c r="Q36" s="13"/>
      <c r="R36" s="13"/>
      <c r="S36" s="12"/>
      <c r="T36" s="12"/>
      <c r="U36" s="12"/>
      <c r="V36" s="174"/>
      <c r="X36" s="257"/>
      <c r="Y36" s="257"/>
      <c r="Z36" s="260"/>
    </row>
    <row r="37" spans="2:28" ht="13.5" thickBot="1" x14ac:dyDescent="0.25">
      <c r="B37" s="175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2"/>
      <c r="P37" s="12"/>
      <c r="Q37" s="12"/>
      <c r="R37" s="12"/>
      <c r="S37" s="12"/>
      <c r="T37" s="12"/>
      <c r="U37" s="12"/>
      <c r="V37" s="174"/>
      <c r="X37" s="257"/>
      <c r="Y37" s="257"/>
      <c r="Z37" s="260"/>
    </row>
    <row r="38" spans="2:28" ht="13.5" thickBot="1" x14ac:dyDescent="0.25">
      <c r="B38" s="175"/>
      <c r="C38" s="13"/>
      <c r="D38" s="13"/>
      <c r="E38" s="12"/>
      <c r="F38" s="12"/>
      <c r="G38" s="12"/>
      <c r="H38" s="12"/>
      <c r="I38" s="13"/>
      <c r="J38" s="12"/>
      <c r="K38" s="12"/>
      <c r="L38" s="12"/>
      <c r="M38" s="13"/>
      <c r="N38" s="13"/>
      <c r="O38" s="12"/>
      <c r="P38" s="38" t="s">
        <v>97</v>
      </c>
      <c r="Q38" s="186">
        <f>$G$39+IF($L$39&lt;6,(TABELLER!$Z$68/3.6)*(3-0.5*$L$39),0)</f>
        <v>155.91369950248358</v>
      </c>
      <c r="R38" s="9" t="s">
        <v>28</v>
      </c>
      <c r="S38" s="13"/>
      <c r="T38" s="12"/>
      <c r="U38" s="12"/>
      <c r="V38" s="174"/>
      <c r="X38" s="257"/>
      <c r="Y38" s="257"/>
      <c r="Z38" s="260"/>
    </row>
    <row r="39" spans="2:28" ht="16.5" thickBot="1" x14ac:dyDescent="0.35">
      <c r="B39" s="172" t="s">
        <v>160</v>
      </c>
      <c r="C39" s="13"/>
      <c r="D39" s="13"/>
      <c r="E39" s="90" t="s">
        <v>98</v>
      </c>
      <c r="F39" s="127" t="s">
        <v>116</v>
      </c>
      <c r="G39" s="187">
        <f>IF(MAX(BEREGNINGER!Y$48:Y$648)&gt;0,MAX(BEREGNINGER!Y$48:Y$648),"FEIL")</f>
        <v>155.91369950248358</v>
      </c>
      <c r="H39" s="9" t="s">
        <v>28</v>
      </c>
      <c r="I39" s="13"/>
      <c r="J39" s="105" t="s">
        <v>114</v>
      </c>
      <c r="K39" s="38" t="s">
        <v>115</v>
      </c>
      <c r="L39" s="107">
        <f>IF(MAX(BEREGNINGER!Z$48:Z$648)&gt;0,MAX(BEREGNINGER!Z$48:Z$648),"FEIL")</f>
        <v>6.2000000000000046</v>
      </c>
      <c r="M39" s="9" t="s">
        <v>38</v>
      </c>
      <c r="N39" s="13"/>
      <c r="O39" s="104" t="s">
        <v>98</v>
      </c>
      <c r="P39" s="38" t="s">
        <v>97</v>
      </c>
      <c r="Q39" s="186">
        <f>IF(ISNUMBER($Q$38),$Q$38,0)</f>
        <v>155.91369950248358</v>
      </c>
      <c r="R39" s="9" t="s">
        <v>28</v>
      </c>
      <c r="S39" s="13"/>
      <c r="T39" s="13"/>
      <c r="U39" s="13"/>
      <c r="V39" s="176"/>
      <c r="X39" s="257"/>
      <c r="Y39" s="257"/>
      <c r="Z39" s="260"/>
    </row>
    <row r="40" spans="2:28" x14ac:dyDescent="0.2">
      <c r="B40" s="175"/>
      <c r="C40" s="16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76"/>
      <c r="X40" s="257"/>
      <c r="Y40" s="257"/>
      <c r="Z40" s="260"/>
    </row>
    <row r="41" spans="2:28" x14ac:dyDescent="0.2">
      <c r="B41" s="175"/>
      <c r="C41" s="16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76"/>
      <c r="X41" s="257"/>
      <c r="Y41" s="257"/>
      <c r="Z41" s="260"/>
    </row>
    <row r="42" spans="2:28" ht="13.5" thickBot="1" x14ac:dyDescent="0.25">
      <c r="B42" s="177"/>
      <c r="C42" s="178"/>
      <c r="D42" s="178"/>
      <c r="E42" s="179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80"/>
      <c r="X42" s="258"/>
      <c r="Y42" s="258"/>
      <c r="Z42" s="261"/>
    </row>
    <row r="44" spans="2:28" x14ac:dyDescent="0.2">
      <c r="B44" s="18" t="s">
        <v>72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20"/>
      <c r="W44" s="35"/>
      <c r="X44" s="133"/>
      <c r="Y44" s="133"/>
      <c r="Z44" s="134"/>
      <c r="AA44" s="138"/>
    </row>
    <row r="45" spans="2:28" s="11" customFormat="1" x14ac:dyDescent="0.2">
      <c r="B45" s="21" t="s">
        <v>68</v>
      </c>
      <c r="C45" s="22" t="s">
        <v>42</v>
      </c>
      <c r="D45" s="22" t="s">
        <v>42</v>
      </c>
      <c r="E45" s="22" t="s">
        <v>44</v>
      </c>
      <c r="F45" s="22" t="s">
        <v>47</v>
      </c>
      <c r="G45" s="22" t="s">
        <v>44</v>
      </c>
      <c r="H45" s="22" t="s">
        <v>47</v>
      </c>
      <c r="I45" s="22" t="s">
        <v>43</v>
      </c>
      <c r="J45" s="22" t="s">
        <v>43</v>
      </c>
      <c r="K45" s="22" t="s">
        <v>65</v>
      </c>
      <c r="L45" s="22" t="s">
        <v>45</v>
      </c>
      <c r="M45" s="22" t="s">
        <v>76</v>
      </c>
      <c r="N45" s="22" t="s">
        <v>39</v>
      </c>
      <c r="O45" s="22" t="s">
        <v>138</v>
      </c>
      <c r="P45" s="22" t="s">
        <v>35</v>
      </c>
      <c r="Q45" s="22" t="s">
        <v>62</v>
      </c>
      <c r="R45" s="22" t="s">
        <v>32</v>
      </c>
      <c r="S45" s="22" t="s">
        <v>41</v>
      </c>
      <c r="T45" s="22" t="s">
        <v>40</v>
      </c>
      <c r="U45" s="22" t="s">
        <v>61</v>
      </c>
      <c r="V45" s="23" t="s">
        <v>45</v>
      </c>
      <c r="W45" s="137"/>
      <c r="X45" s="135"/>
      <c r="Y45" s="135" t="s">
        <v>33</v>
      </c>
      <c r="Z45" s="136" t="s">
        <v>42</v>
      </c>
      <c r="AA45" s="195" t="s">
        <v>43</v>
      </c>
      <c r="AB45" s="194" t="s">
        <v>182</v>
      </c>
    </row>
    <row r="46" spans="2:28" s="11" customFormat="1" x14ac:dyDescent="0.2">
      <c r="B46" s="24"/>
      <c r="C46" s="22" t="s">
        <v>38</v>
      </c>
      <c r="D46" s="22" t="s">
        <v>38</v>
      </c>
      <c r="E46" s="22" t="s">
        <v>28</v>
      </c>
      <c r="F46" s="22" t="s">
        <v>28</v>
      </c>
      <c r="G46" s="22" t="s">
        <v>28</v>
      </c>
      <c r="H46" s="22" t="s">
        <v>28</v>
      </c>
      <c r="I46" s="22" t="s">
        <v>22</v>
      </c>
      <c r="J46" s="22" t="s">
        <v>23</v>
      </c>
      <c r="K46" s="22" t="s">
        <v>23</v>
      </c>
      <c r="L46" s="22" t="s">
        <v>11</v>
      </c>
      <c r="M46" s="22" t="s">
        <v>11</v>
      </c>
      <c r="N46" s="22" t="s">
        <v>0</v>
      </c>
      <c r="O46" s="22" t="s">
        <v>139</v>
      </c>
      <c r="P46" s="22" t="s">
        <v>46</v>
      </c>
      <c r="Q46" s="22" t="s">
        <v>3</v>
      </c>
      <c r="R46" s="22" t="s">
        <v>3</v>
      </c>
      <c r="S46" s="22" t="s">
        <v>3</v>
      </c>
      <c r="T46" s="22" t="s">
        <v>3</v>
      </c>
      <c r="U46" s="22" t="s">
        <v>3</v>
      </c>
      <c r="V46" s="23" t="s">
        <v>3</v>
      </c>
      <c r="W46" s="137"/>
      <c r="X46" s="135"/>
      <c r="Y46" s="135" t="s">
        <v>131</v>
      </c>
      <c r="Z46" s="136" t="s">
        <v>132</v>
      </c>
      <c r="AA46" s="195"/>
      <c r="AB46" s="194" t="s">
        <v>183</v>
      </c>
    </row>
    <row r="47" spans="2:28" s="11" customFormat="1" x14ac:dyDescent="0.2">
      <c r="B47" s="24"/>
      <c r="C47" s="22" t="s">
        <v>37</v>
      </c>
      <c r="D47" s="22" t="s">
        <v>52</v>
      </c>
      <c r="E47" s="22" t="s">
        <v>53</v>
      </c>
      <c r="F47" s="22" t="s">
        <v>54</v>
      </c>
      <c r="G47" s="22" t="s">
        <v>55</v>
      </c>
      <c r="H47" s="22" t="s">
        <v>56</v>
      </c>
      <c r="I47" s="22" t="s">
        <v>57</v>
      </c>
      <c r="J47" s="22" t="s">
        <v>57</v>
      </c>
      <c r="K47" s="22" t="s">
        <v>64</v>
      </c>
      <c r="L47" s="22" t="s">
        <v>63</v>
      </c>
      <c r="M47" s="22" t="s">
        <v>51</v>
      </c>
      <c r="N47" s="22"/>
      <c r="O47" s="22" t="s">
        <v>34</v>
      </c>
      <c r="P47" s="22" t="s">
        <v>59</v>
      </c>
      <c r="Q47" s="22" t="s">
        <v>60</v>
      </c>
      <c r="R47" s="22" t="s">
        <v>48</v>
      </c>
      <c r="S47" s="22" t="s">
        <v>49</v>
      </c>
      <c r="T47" s="22" t="s">
        <v>50</v>
      </c>
      <c r="U47" s="22" t="s">
        <v>70</v>
      </c>
      <c r="V47" s="23" t="s">
        <v>58</v>
      </c>
      <c r="W47" s="137"/>
      <c r="X47" s="135" t="s">
        <v>133</v>
      </c>
      <c r="Y47" s="135" t="s">
        <v>134</v>
      </c>
      <c r="Z47" s="136"/>
      <c r="AA47" s="195"/>
      <c r="AB47" s="194"/>
    </row>
    <row r="48" spans="2:28" x14ac:dyDescent="0.2">
      <c r="B48" s="25"/>
      <c r="C48" s="26">
        <v>0</v>
      </c>
      <c r="D48" s="26"/>
      <c r="E48" s="27">
        <v>0</v>
      </c>
      <c r="F48" s="27">
        <v>0</v>
      </c>
      <c r="G48" s="26">
        <f>+E16</f>
        <v>0</v>
      </c>
      <c r="H48" s="26">
        <f>+E17</f>
        <v>0</v>
      </c>
      <c r="I48" s="26">
        <f>+E18</f>
        <v>80</v>
      </c>
      <c r="J48" s="26">
        <f>+I48/3.6</f>
        <v>22.222222222222221</v>
      </c>
      <c r="K48" s="26">
        <f t="shared" ref="K48:K111" si="0">+$E$20/3.6</f>
        <v>36.138888888888886</v>
      </c>
      <c r="L48" s="27">
        <f t="shared" ref="L48:L79" si="1">+V48/$E$23</f>
        <v>1.0119753086419754</v>
      </c>
      <c r="M48" s="27">
        <f>MIN(IF((J48+L48*D49)&gt;K48,+(K48-J48)/D49,L48),$E$21)</f>
        <v>1.0119753086419754</v>
      </c>
      <c r="N48" s="26">
        <f>+$J$29</f>
        <v>0</v>
      </c>
      <c r="O48" s="141">
        <f t="shared" ref="O48:O111" si="2">IF(I48&lt;$J$25,$K$25,IF(I48&lt;$J$26,+$K$25+$K$27*(I48-$J$25),$K$26))</f>
        <v>73.333333333333329</v>
      </c>
      <c r="P48" s="28">
        <f>+O48/100*$E$24*1000</f>
        <v>44000</v>
      </c>
      <c r="Q48" s="28">
        <f>+P48/J48</f>
        <v>1980</v>
      </c>
      <c r="R48" s="28">
        <f t="shared" ref="R48:R79" si="3">0.1*$E$23*N48</f>
        <v>0</v>
      </c>
      <c r="S48" s="28">
        <f t="shared" ref="S48:S111" si="4">10*$E$23*$E$12</f>
        <v>225</v>
      </c>
      <c r="T48" s="28">
        <f t="shared" ref="T48:T79" si="5">0.5*$E$9*$E$13*$E$14*(J48+$E$10)^2</f>
        <v>237.03703703703701</v>
      </c>
      <c r="U48" s="28">
        <f>+R48+S48+T48</f>
        <v>462.03703703703701</v>
      </c>
      <c r="V48" s="29">
        <f>+Q48-U48</f>
        <v>1517.962962962963</v>
      </c>
      <c r="W48" s="35"/>
      <c r="X48" s="138">
        <f>IF($I48&lt;=TABELLER!$Z$68,IF($I47&gt;=TABELLER!$Z$68,$G48,0),0)</f>
        <v>0</v>
      </c>
      <c r="Y48" s="139">
        <f>IF($I48&gt;=TABELLER!$Z$68,IF($I47&lt;=TABELLER!$Z$68,$G48,0),0)</f>
        <v>0</v>
      </c>
      <c r="Z48" s="140">
        <f>IF($I48&gt;=TABELLER!$Z$68,IF($I47&lt;=TABELLER!$Z$68,$C48,0),0)</f>
        <v>0</v>
      </c>
      <c r="AA48" s="140">
        <f>$I48</f>
        <v>80</v>
      </c>
      <c r="AB48" s="106">
        <f>IF((G48&lt;$E$32)*AND(G49&gt;$E$32),I48,0)</f>
        <v>0</v>
      </c>
    </row>
    <row r="49" spans="2:28" x14ac:dyDescent="0.2">
      <c r="B49" s="25">
        <v>1</v>
      </c>
      <c r="C49" s="26">
        <f t="shared" ref="C49:C80" si="6">+C48+$E$7</f>
        <v>0.04</v>
      </c>
      <c r="D49" s="26">
        <f t="shared" ref="D49:D58" si="7">+C49-C48</f>
        <v>0.04</v>
      </c>
      <c r="E49" s="27">
        <f>+J48*D49+0.5*M48*D49*D49</f>
        <v>0.88969846913580242</v>
      </c>
      <c r="F49" s="27">
        <f t="shared" ref="F49:F58" si="8">+E49*N49/100</f>
        <v>0</v>
      </c>
      <c r="G49" s="26">
        <f>+G48+E49</f>
        <v>0.88969846913580242</v>
      </c>
      <c r="H49" s="26">
        <f>+H48+F49</f>
        <v>0</v>
      </c>
      <c r="I49" s="26">
        <f>+J49*3.6</f>
        <v>80.14572444444444</v>
      </c>
      <c r="J49" s="26">
        <f>+J48+M48*D49</f>
        <v>22.262701234567899</v>
      </c>
      <c r="K49" s="26">
        <f t="shared" si="0"/>
        <v>36.138888888888886</v>
      </c>
      <c r="L49" s="27">
        <f t="shared" si="1"/>
        <v>1.0107445151282914</v>
      </c>
      <c r="M49" s="27">
        <f t="shared" ref="M49:M112" si="9">MIN(IF((J49+L49*D50)&gt;K49,+(K49-J49)/D50,L49),$E$21)</f>
        <v>1.0107445151282914</v>
      </c>
      <c r="N49" s="26">
        <f t="shared" ref="N49:N112" si="10">+$J$29</f>
        <v>0</v>
      </c>
      <c r="O49" s="141">
        <f t="shared" si="2"/>
        <v>73.430482962962955</v>
      </c>
      <c r="P49" s="28">
        <f t="shared" ref="P49:P112" si="11">+O49/100*$E$24*1000</f>
        <v>44058.289777777776</v>
      </c>
      <c r="Q49" s="28">
        <f t="shared" ref="Q49:Q112" si="12">+P49/J49</f>
        <v>1979.0181484970601</v>
      </c>
      <c r="R49" s="28">
        <f t="shared" si="3"/>
        <v>0</v>
      </c>
      <c r="S49" s="28">
        <f t="shared" si="4"/>
        <v>225</v>
      </c>
      <c r="T49" s="28">
        <f t="shared" si="5"/>
        <v>237.90137580462289</v>
      </c>
      <c r="U49" s="28">
        <f t="shared" ref="U49:U112" si="13">+R49+S49+T49</f>
        <v>462.90137580462289</v>
      </c>
      <c r="V49" s="29">
        <f t="shared" ref="V49:V112" si="14">+Q49-U49</f>
        <v>1516.1167726924373</v>
      </c>
      <c r="W49" s="35"/>
      <c r="X49" s="138">
        <f>IF($I49&lt;=TABELLER!$Z$68,IF($I48&gt;=TABELLER!$Z$68,$G49,0),0)</f>
        <v>0</v>
      </c>
      <c r="Y49" s="139">
        <f>IF($I49&gt;=TABELLER!$Z$68,IF($I48&lt;=TABELLER!$Z$68,$G49,0),0)</f>
        <v>0</v>
      </c>
      <c r="Z49" s="140">
        <f>IF($I49&gt;=TABELLER!$Z$68,IF($I48&lt;=TABELLER!$Z$68,$C49,0),0)</f>
        <v>0</v>
      </c>
      <c r="AA49" s="140">
        <f t="shared" ref="AA49:AA112" si="15">$I49</f>
        <v>80.14572444444444</v>
      </c>
      <c r="AB49" s="106">
        <f t="shared" ref="AB49:AB112" si="16">IF((G49&lt;$E$32)*AND(G50&gt;$E$32),I49,0)</f>
        <v>0</v>
      </c>
    </row>
    <row r="50" spans="2:28" x14ac:dyDescent="0.2">
      <c r="B50" s="25">
        <v>2</v>
      </c>
      <c r="C50" s="26">
        <f t="shared" si="6"/>
        <v>0.08</v>
      </c>
      <c r="D50" s="26">
        <f t="shared" si="7"/>
        <v>0.04</v>
      </c>
      <c r="E50" s="27">
        <f t="shared" ref="E50:E113" si="17">+J49*D50+0.5*M49*D50*D50</f>
        <v>0.89131664499481866</v>
      </c>
      <c r="F50" s="27">
        <f t="shared" si="8"/>
        <v>0</v>
      </c>
      <c r="G50" s="26">
        <f t="shared" ref="G50:G58" si="18">+G49+E50</f>
        <v>1.781015114130621</v>
      </c>
      <c r="H50" s="26">
        <f t="shared" ref="H50:H58" si="19">+H49+F50</f>
        <v>0</v>
      </c>
      <c r="I50" s="26">
        <f t="shared" ref="I50:I113" si="20">+J50*3.6</f>
        <v>80.291271654622903</v>
      </c>
      <c r="J50" s="26">
        <f t="shared" ref="J50:J113" si="21">+J49+M49*D50</f>
        <v>22.30313101517303</v>
      </c>
      <c r="K50" s="26">
        <f t="shared" si="0"/>
        <v>36.138888888888886</v>
      </c>
      <c r="L50" s="27">
        <f t="shared" si="1"/>
        <v>1.0095165434602353</v>
      </c>
      <c r="M50" s="27">
        <f t="shared" si="9"/>
        <v>1.0095165434602353</v>
      </c>
      <c r="N50" s="26">
        <f t="shared" si="10"/>
        <v>0</v>
      </c>
      <c r="O50" s="141">
        <f t="shared" si="2"/>
        <v>73.52751443641526</v>
      </c>
      <c r="P50" s="28">
        <f t="shared" si="11"/>
        <v>44116.508661849162</v>
      </c>
      <c r="Q50" s="28">
        <f t="shared" si="12"/>
        <v>1978.0410486687401</v>
      </c>
      <c r="R50" s="28">
        <f t="shared" si="3"/>
        <v>0</v>
      </c>
      <c r="S50" s="28">
        <f t="shared" si="4"/>
        <v>225</v>
      </c>
      <c r="T50" s="28">
        <f t="shared" si="5"/>
        <v>238.76623347838711</v>
      </c>
      <c r="U50" s="28">
        <f t="shared" si="13"/>
        <v>463.76623347838711</v>
      </c>
      <c r="V50" s="29">
        <f t="shared" si="14"/>
        <v>1514.2748151903529</v>
      </c>
      <c r="W50" s="35"/>
      <c r="X50" s="138">
        <f>IF($I50&lt;=TABELLER!$Z$68,IF($I49&gt;=TABELLER!$Z$68,$G50,0),0)</f>
        <v>0</v>
      </c>
      <c r="Y50" s="139">
        <f>IF($I50&gt;=TABELLER!$Z$68,IF($I49&lt;=TABELLER!$Z$68,$G50,0),0)</f>
        <v>0</v>
      </c>
      <c r="Z50" s="140">
        <f>IF($I50&gt;=TABELLER!$Z$68,IF($I49&lt;=TABELLER!$Z$68,$C50,0),0)</f>
        <v>0</v>
      </c>
      <c r="AA50" s="140">
        <f t="shared" si="15"/>
        <v>80.291271654622903</v>
      </c>
      <c r="AB50" s="106">
        <f t="shared" si="16"/>
        <v>0</v>
      </c>
    </row>
    <row r="51" spans="2:28" x14ac:dyDescent="0.2">
      <c r="B51" s="25">
        <v>3</v>
      </c>
      <c r="C51" s="26">
        <f t="shared" si="6"/>
        <v>0.12</v>
      </c>
      <c r="D51" s="26">
        <f t="shared" si="7"/>
        <v>3.9999999999999994E-2</v>
      </c>
      <c r="E51" s="27">
        <f t="shared" si="17"/>
        <v>0.89293285384168919</v>
      </c>
      <c r="F51" s="27">
        <f t="shared" si="8"/>
        <v>0</v>
      </c>
      <c r="G51" s="26">
        <f t="shared" si="18"/>
        <v>2.6739479679723104</v>
      </c>
      <c r="H51" s="26">
        <f t="shared" si="19"/>
        <v>0</v>
      </c>
      <c r="I51" s="26">
        <f t="shared" si="20"/>
        <v>80.436642036881182</v>
      </c>
      <c r="J51" s="26">
        <f t="shared" si="21"/>
        <v>22.34351167691144</v>
      </c>
      <c r="K51" s="26">
        <f t="shared" si="0"/>
        <v>36.138888888888886</v>
      </c>
      <c r="L51" s="27">
        <f t="shared" si="1"/>
        <v>1.0082913725347373</v>
      </c>
      <c r="M51" s="27">
        <f t="shared" si="9"/>
        <v>1.0082913725347373</v>
      </c>
      <c r="N51" s="26">
        <f t="shared" si="10"/>
        <v>0</v>
      </c>
      <c r="O51" s="141">
        <f t="shared" si="2"/>
        <v>73.624428024587445</v>
      </c>
      <c r="P51" s="28">
        <f t="shared" si="11"/>
        <v>44174.656814752467</v>
      </c>
      <c r="Q51" s="28">
        <f t="shared" si="12"/>
        <v>1977.0686655491193</v>
      </c>
      <c r="R51" s="28">
        <f t="shared" si="3"/>
        <v>0</v>
      </c>
      <c r="S51" s="28">
        <f t="shared" si="4"/>
        <v>225</v>
      </c>
      <c r="T51" s="28">
        <f t="shared" si="5"/>
        <v>239.63160674701336</v>
      </c>
      <c r="U51" s="28">
        <f t="shared" si="13"/>
        <v>464.63160674701339</v>
      </c>
      <c r="V51" s="29">
        <f t="shared" si="14"/>
        <v>1512.4370588021059</v>
      </c>
      <c r="W51" s="35"/>
      <c r="X51" s="138">
        <f>IF($I51&lt;=TABELLER!$Z$68,IF($I50&gt;=TABELLER!$Z$68,$G51,0),0)</f>
        <v>0</v>
      </c>
      <c r="Y51" s="139">
        <f>IF($I51&gt;=TABELLER!$Z$68,IF($I50&lt;=TABELLER!$Z$68,$G51,0),0)</f>
        <v>0</v>
      </c>
      <c r="Z51" s="140">
        <f>IF($I51&gt;=TABELLER!$Z$68,IF($I50&lt;=TABELLER!$Z$68,$C51,0),0)</f>
        <v>0</v>
      </c>
      <c r="AA51" s="140">
        <f t="shared" si="15"/>
        <v>80.436642036881182</v>
      </c>
      <c r="AB51" s="106">
        <f t="shared" si="16"/>
        <v>0</v>
      </c>
    </row>
    <row r="52" spans="2:28" x14ac:dyDescent="0.2">
      <c r="B52" s="25">
        <v>4</v>
      </c>
      <c r="C52" s="26">
        <f t="shared" si="6"/>
        <v>0.16</v>
      </c>
      <c r="D52" s="26">
        <f t="shared" si="7"/>
        <v>4.0000000000000008E-2</v>
      </c>
      <c r="E52" s="27">
        <f t="shared" si="17"/>
        <v>0.89454710017448558</v>
      </c>
      <c r="F52" s="27">
        <f t="shared" si="8"/>
        <v>0</v>
      </c>
      <c r="G52" s="26">
        <f t="shared" si="18"/>
        <v>3.5684950681467962</v>
      </c>
      <c r="H52" s="26">
        <f t="shared" si="19"/>
        <v>0</v>
      </c>
      <c r="I52" s="26">
        <f t="shared" si="20"/>
        <v>80.581835994526188</v>
      </c>
      <c r="J52" s="26">
        <f t="shared" si="21"/>
        <v>22.38384333181283</v>
      </c>
      <c r="K52" s="26">
        <f t="shared" si="0"/>
        <v>36.138888888888886</v>
      </c>
      <c r="L52" s="27">
        <f t="shared" si="1"/>
        <v>1.0070689814808123</v>
      </c>
      <c r="M52" s="27">
        <f t="shared" si="9"/>
        <v>1.0070689814808123</v>
      </c>
      <c r="N52" s="26">
        <f t="shared" si="10"/>
        <v>0</v>
      </c>
      <c r="O52" s="141">
        <f t="shared" si="2"/>
        <v>73.721223996350787</v>
      </c>
      <c r="P52" s="28">
        <f t="shared" si="11"/>
        <v>44232.734397810469</v>
      </c>
      <c r="Q52" s="28">
        <f t="shared" si="12"/>
        <v>1976.1009645267266</v>
      </c>
      <c r="R52" s="28">
        <f t="shared" si="3"/>
        <v>0</v>
      </c>
      <c r="S52" s="28">
        <f t="shared" si="4"/>
        <v>225</v>
      </c>
      <c r="T52" s="28">
        <f t="shared" si="5"/>
        <v>240.49749230550802</v>
      </c>
      <c r="U52" s="28">
        <f t="shared" si="13"/>
        <v>465.49749230550799</v>
      </c>
      <c r="V52" s="29">
        <f t="shared" si="14"/>
        <v>1510.6034722212185</v>
      </c>
      <c r="W52" s="35"/>
      <c r="X52" s="138">
        <f>IF($I52&lt;=TABELLER!$Z$68,IF($I51&gt;=TABELLER!$Z$68,$G52,0),0)</f>
        <v>0</v>
      </c>
      <c r="Y52" s="139">
        <f>IF($I52&gt;=TABELLER!$Z$68,IF($I51&lt;=TABELLER!$Z$68,$G52,0),0)</f>
        <v>0</v>
      </c>
      <c r="Z52" s="140">
        <f>IF($I52&gt;=TABELLER!$Z$68,IF($I51&lt;=TABELLER!$Z$68,$C52,0),0)</f>
        <v>0</v>
      </c>
      <c r="AA52" s="140">
        <f t="shared" si="15"/>
        <v>80.581835994526188</v>
      </c>
      <c r="AB52" s="106">
        <f t="shared" si="16"/>
        <v>0</v>
      </c>
    </row>
    <row r="53" spans="2:28" x14ac:dyDescent="0.2">
      <c r="B53" s="25">
        <v>5</v>
      </c>
      <c r="C53" s="26">
        <f t="shared" si="6"/>
        <v>0.2</v>
      </c>
      <c r="D53" s="26">
        <f t="shared" si="7"/>
        <v>4.0000000000000008E-2</v>
      </c>
      <c r="E53" s="27">
        <f t="shared" si="17"/>
        <v>0.89615938845769794</v>
      </c>
      <c r="F53" s="27">
        <f t="shared" si="8"/>
        <v>0</v>
      </c>
      <c r="G53" s="26">
        <f t="shared" si="18"/>
        <v>4.4646544566044941</v>
      </c>
      <c r="H53" s="26">
        <f t="shared" si="19"/>
        <v>0</v>
      </c>
      <c r="I53" s="26">
        <f t="shared" si="20"/>
        <v>80.726853927859423</v>
      </c>
      <c r="J53" s="26">
        <f t="shared" si="21"/>
        <v>22.424126091072061</v>
      </c>
      <c r="K53" s="26">
        <f t="shared" si="0"/>
        <v>36.138888888888886</v>
      </c>
      <c r="L53" s="27">
        <f t="shared" si="1"/>
        <v>1.0058493496565115</v>
      </c>
      <c r="M53" s="27">
        <f t="shared" si="9"/>
        <v>1.0058493496565115</v>
      </c>
      <c r="N53" s="26">
        <f t="shared" si="10"/>
        <v>0</v>
      </c>
      <c r="O53" s="141">
        <f t="shared" si="2"/>
        <v>73.817902618572944</v>
      </c>
      <c r="P53" s="28">
        <f t="shared" si="11"/>
        <v>44290.741571143764</v>
      </c>
      <c r="Q53" s="28">
        <f t="shared" si="12"/>
        <v>1975.1379113399507</v>
      </c>
      <c r="R53" s="28">
        <f t="shared" si="3"/>
        <v>0</v>
      </c>
      <c r="S53" s="28">
        <f t="shared" si="4"/>
        <v>225</v>
      </c>
      <c r="T53" s="28">
        <f t="shared" si="5"/>
        <v>241.36388685518338</v>
      </c>
      <c r="U53" s="28">
        <f t="shared" si="13"/>
        <v>466.36388685518341</v>
      </c>
      <c r="V53" s="29">
        <f t="shared" si="14"/>
        <v>1508.7740244847673</v>
      </c>
      <c r="W53" s="35"/>
      <c r="X53" s="138">
        <f>IF($I53&lt;=TABELLER!$Z$68,IF($I52&gt;=TABELLER!$Z$68,$G53,0),0)</f>
        <v>0</v>
      </c>
      <c r="Y53" s="139">
        <f>IF($I53&gt;=TABELLER!$Z$68,IF($I52&lt;=TABELLER!$Z$68,$G53,0),0)</f>
        <v>0</v>
      </c>
      <c r="Z53" s="140">
        <f>IF($I53&gt;=TABELLER!$Z$68,IF($I52&lt;=TABELLER!$Z$68,$C53,0),0)</f>
        <v>0</v>
      </c>
      <c r="AA53" s="140">
        <f t="shared" si="15"/>
        <v>80.726853927859423</v>
      </c>
      <c r="AB53" s="106">
        <f t="shared" si="16"/>
        <v>0</v>
      </c>
    </row>
    <row r="54" spans="2:28" x14ac:dyDescent="0.2">
      <c r="B54" s="25">
        <v>6</v>
      </c>
      <c r="C54" s="26">
        <f t="shared" si="6"/>
        <v>0.24000000000000002</v>
      </c>
      <c r="D54" s="26">
        <f t="shared" si="7"/>
        <v>4.0000000000000008E-2</v>
      </c>
      <c r="E54" s="27">
        <f t="shared" si="17"/>
        <v>0.89776972312260783</v>
      </c>
      <c r="F54" s="27">
        <f t="shared" si="8"/>
        <v>0</v>
      </c>
      <c r="G54" s="26">
        <f t="shared" si="18"/>
        <v>5.3624241797271015</v>
      </c>
      <c r="H54" s="26">
        <f t="shared" si="19"/>
        <v>0</v>
      </c>
      <c r="I54" s="26">
        <f t="shared" si="20"/>
        <v>80.871696234209963</v>
      </c>
      <c r="J54" s="26">
        <f t="shared" si="21"/>
        <v>22.464360065058322</v>
      </c>
      <c r="K54" s="26">
        <f t="shared" si="0"/>
        <v>36.138888888888886</v>
      </c>
      <c r="L54" s="27">
        <f t="shared" si="1"/>
        <v>1.004632456645923</v>
      </c>
      <c r="M54" s="27">
        <f t="shared" si="9"/>
        <v>1.004632456645923</v>
      </c>
      <c r="N54" s="26">
        <f t="shared" si="10"/>
        <v>0</v>
      </c>
      <c r="O54" s="141">
        <f t="shared" si="2"/>
        <v>73.914464156139971</v>
      </c>
      <c r="P54" s="28">
        <f t="shared" si="11"/>
        <v>44348.678493683983</v>
      </c>
      <c r="Q54" s="28">
        <f t="shared" si="12"/>
        <v>1974.1794720725263</v>
      </c>
      <c r="R54" s="28">
        <f t="shared" si="3"/>
        <v>0</v>
      </c>
      <c r="S54" s="28">
        <f t="shared" si="4"/>
        <v>225</v>
      </c>
      <c r="T54" s="28">
        <f t="shared" si="5"/>
        <v>242.23078710364183</v>
      </c>
      <c r="U54" s="28">
        <f t="shared" si="13"/>
        <v>467.23078710364183</v>
      </c>
      <c r="V54" s="29">
        <f t="shared" si="14"/>
        <v>1506.9486849688844</v>
      </c>
      <c r="W54" s="35"/>
      <c r="X54" s="138">
        <f>IF($I54&lt;=TABELLER!$Z$68,IF($I53&gt;=TABELLER!$Z$68,$G54,0),0)</f>
        <v>0</v>
      </c>
      <c r="Y54" s="139">
        <f>IF($I54&gt;=TABELLER!$Z$68,IF($I53&lt;=TABELLER!$Z$68,$G54,0),0)</f>
        <v>0</v>
      </c>
      <c r="Z54" s="140">
        <f>IF($I54&gt;=TABELLER!$Z$68,IF($I53&lt;=TABELLER!$Z$68,$C54,0),0)</f>
        <v>0</v>
      </c>
      <c r="AA54" s="140">
        <f t="shared" si="15"/>
        <v>80.871696234209963</v>
      </c>
      <c r="AB54" s="106">
        <f t="shared" si="16"/>
        <v>0</v>
      </c>
    </row>
    <row r="55" spans="2:28" x14ac:dyDescent="0.2">
      <c r="B55" s="25">
        <v>7</v>
      </c>
      <c r="C55" s="26">
        <f t="shared" si="6"/>
        <v>0.28000000000000003</v>
      </c>
      <c r="D55" s="26">
        <f t="shared" si="7"/>
        <v>4.0000000000000008E-2</v>
      </c>
      <c r="E55" s="27">
        <f t="shared" si="17"/>
        <v>0.89937810856764988</v>
      </c>
      <c r="F55" s="27">
        <f t="shared" si="8"/>
        <v>0</v>
      </c>
      <c r="G55" s="26">
        <f t="shared" si="18"/>
        <v>6.2618022882947511</v>
      </c>
      <c r="H55" s="26">
        <f t="shared" si="19"/>
        <v>0</v>
      </c>
      <c r="I55" s="26">
        <f t="shared" si="20"/>
        <v>81.016363307966969</v>
      </c>
      <c r="J55" s="26">
        <f t="shared" si="21"/>
        <v>22.504545363324159</v>
      </c>
      <c r="K55" s="26">
        <f t="shared" si="0"/>
        <v>36.138888888888886</v>
      </c>
      <c r="L55" s="27">
        <f t="shared" si="1"/>
        <v>1.0034182822562194</v>
      </c>
      <c r="M55" s="27">
        <f t="shared" si="9"/>
        <v>1.0034182822562194</v>
      </c>
      <c r="N55" s="26">
        <f t="shared" si="10"/>
        <v>0</v>
      </c>
      <c r="O55" s="141">
        <f t="shared" si="2"/>
        <v>74.010908871977975</v>
      </c>
      <c r="P55" s="28">
        <f t="shared" si="11"/>
        <v>44406.545323186787</v>
      </c>
      <c r="Q55" s="28">
        <f t="shared" si="12"/>
        <v>1973.2256131490883</v>
      </c>
      <c r="R55" s="28">
        <f t="shared" si="3"/>
        <v>0</v>
      </c>
      <c r="S55" s="28">
        <f t="shared" si="4"/>
        <v>225</v>
      </c>
      <c r="T55" s="28">
        <f t="shared" si="5"/>
        <v>243.09818976475913</v>
      </c>
      <c r="U55" s="28">
        <f t="shared" si="13"/>
        <v>468.09818976475913</v>
      </c>
      <c r="V55" s="29">
        <f t="shared" si="14"/>
        <v>1505.1274233843292</v>
      </c>
      <c r="W55" s="35"/>
      <c r="X55" s="138">
        <f>IF($I55&lt;=TABELLER!$Z$68,IF($I54&gt;=TABELLER!$Z$68,$G55,0),0)</f>
        <v>0</v>
      </c>
      <c r="Y55" s="139">
        <f>IF($I55&gt;=TABELLER!$Z$68,IF($I54&lt;=TABELLER!$Z$68,$G55,0),0)</f>
        <v>0</v>
      </c>
      <c r="Z55" s="140">
        <f>IF($I55&gt;=TABELLER!$Z$68,IF($I54&lt;=TABELLER!$Z$68,$C55,0),0)</f>
        <v>0</v>
      </c>
      <c r="AA55" s="140">
        <f t="shared" si="15"/>
        <v>81.016363307966969</v>
      </c>
      <c r="AB55" s="106">
        <f t="shared" si="16"/>
        <v>0</v>
      </c>
    </row>
    <row r="56" spans="2:28" x14ac:dyDescent="0.2">
      <c r="B56" s="25">
        <v>8</v>
      </c>
      <c r="C56" s="26">
        <f t="shared" si="6"/>
        <v>0.32</v>
      </c>
      <c r="D56" s="26">
        <f t="shared" si="7"/>
        <v>3.999999999999998E-2</v>
      </c>
      <c r="E56" s="27">
        <f t="shared" si="17"/>
        <v>0.9009845491587708</v>
      </c>
      <c r="F56" s="27">
        <f t="shared" si="8"/>
        <v>0</v>
      </c>
      <c r="G56" s="26">
        <f t="shared" si="18"/>
        <v>7.1627868374535222</v>
      </c>
      <c r="H56" s="26">
        <f t="shared" si="19"/>
        <v>0</v>
      </c>
      <c r="I56" s="26">
        <f t="shared" si="20"/>
        <v>81.160855540611877</v>
      </c>
      <c r="J56" s="26">
        <f t="shared" si="21"/>
        <v>22.544682094614409</v>
      </c>
      <c r="K56" s="26">
        <f t="shared" si="0"/>
        <v>36.138888888888886</v>
      </c>
      <c r="L56" s="27">
        <f t="shared" si="1"/>
        <v>1.0022068065147518</v>
      </c>
      <c r="M56" s="27">
        <f t="shared" si="9"/>
        <v>1.0022068065147518</v>
      </c>
      <c r="N56" s="26">
        <f t="shared" si="10"/>
        <v>0</v>
      </c>
      <c r="O56" s="141">
        <f t="shared" si="2"/>
        <v>74.107237027074575</v>
      </c>
      <c r="P56" s="28">
        <f t="shared" si="11"/>
        <v>44464.342216244746</v>
      </c>
      <c r="Q56" s="28">
        <f t="shared" si="12"/>
        <v>1972.2763013307967</v>
      </c>
      <c r="R56" s="28">
        <f t="shared" si="3"/>
        <v>0</v>
      </c>
      <c r="S56" s="28">
        <f t="shared" si="4"/>
        <v>225</v>
      </c>
      <c r="T56" s="28">
        <f t="shared" si="5"/>
        <v>243.96609155866921</v>
      </c>
      <c r="U56" s="28">
        <f t="shared" si="13"/>
        <v>468.96609155866918</v>
      </c>
      <c r="V56" s="29">
        <f t="shared" si="14"/>
        <v>1503.3102097721276</v>
      </c>
      <c r="W56" s="35"/>
      <c r="X56" s="138">
        <f>IF($I56&lt;=TABELLER!$Z$68,IF($I55&gt;=TABELLER!$Z$68,$G56,0),0)</f>
        <v>0</v>
      </c>
      <c r="Y56" s="139">
        <f>IF($I56&gt;=TABELLER!$Z$68,IF($I55&lt;=TABELLER!$Z$68,$G56,0),0)</f>
        <v>0</v>
      </c>
      <c r="Z56" s="140">
        <f>IF($I56&gt;=TABELLER!$Z$68,IF($I55&lt;=TABELLER!$Z$68,$C56,0),0)</f>
        <v>0</v>
      </c>
      <c r="AA56" s="140">
        <f t="shared" si="15"/>
        <v>81.160855540611877</v>
      </c>
      <c r="AB56" s="106">
        <f t="shared" si="16"/>
        <v>0</v>
      </c>
    </row>
    <row r="57" spans="2:28" x14ac:dyDescent="0.2">
      <c r="B57" s="25">
        <v>9</v>
      </c>
      <c r="C57" s="26">
        <f t="shared" si="6"/>
        <v>0.36</v>
      </c>
      <c r="D57" s="26">
        <f t="shared" si="7"/>
        <v>3.999999999999998E-2</v>
      </c>
      <c r="E57" s="27">
        <f t="shared" si="17"/>
        <v>0.90258904922978767</v>
      </c>
      <c r="F57" s="27">
        <f t="shared" si="8"/>
        <v>0</v>
      </c>
      <c r="G57" s="26">
        <f t="shared" si="18"/>
        <v>8.0653758866833094</v>
      </c>
      <c r="H57" s="26">
        <f t="shared" si="19"/>
        <v>0</v>
      </c>
      <c r="I57" s="26">
        <f t="shared" si="20"/>
        <v>81.305173320750001</v>
      </c>
      <c r="J57" s="26">
        <f t="shared" si="21"/>
        <v>22.584770366874999</v>
      </c>
      <c r="K57" s="26">
        <f t="shared" si="0"/>
        <v>36.138888888888886</v>
      </c>
      <c r="L57" s="27">
        <f t="shared" si="1"/>
        <v>1.0009980096661879</v>
      </c>
      <c r="M57" s="27">
        <f t="shared" si="9"/>
        <v>1.0009980096661879</v>
      </c>
      <c r="N57" s="26">
        <f t="shared" si="10"/>
        <v>0</v>
      </c>
      <c r="O57" s="141">
        <f t="shared" si="2"/>
        <v>74.203448880499991</v>
      </c>
      <c r="P57" s="28">
        <f t="shared" si="11"/>
        <v>44522.069328299993</v>
      </c>
      <c r="Q57" s="28">
        <f t="shared" si="12"/>
        <v>1971.3315037110297</v>
      </c>
      <c r="R57" s="28">
        <f t="shared" si="3"/>
        <v>0</v>
      </c>
      <c r="S57" s="28">
        <f t="shared" si="4"/>
        <v>225</v>
      </c>
      <c r="T57" s="28">
        <f t="shared" si="5"/>
        <v>244.83448921174801</v>
      </c>
      <c r="U57" s="28">
        <f t="shared" si="13"/>
        <v>469.83448921174801</v>
      </c>
      <c r="V57" s="29">
        <f t="shared" si="14"/>
        <v>1501.4970144992817</v>
      </c>
      <c r="W57" s="35"/>
      <c r="X57" s="138">
        <f>IF($I57&lt;=TABELLER!$Z$68,IF($I56&gt;=TABELLER!$Z$68,$G57,0),0)</f>
        <v>0</v>
      </c>
      <c r="Y57" s="139">
        <f>IF($I57&gt;=TABELLER!$Z$68,IF($I56&lt;=TABELLER!$Z$68,$G57,0),0)</f>
        <v>0</v>
      </c>
      <c r="Z57" s="140">
        <f>IF($I57&gt;=TABELLER!$Z$68,IF($I56&lt;=TABELLER!$Z$68,$C57,0),0)</f>
        <v>0</v>
      </c>
      <c r="AA57" s="140">
        <f t="shared" si="15"/>
        <v>81.305173320750001</v>
      </c>
      <c r="AB57" s="106">
        <f t="shared" si="16"/>
        <v>0</v>
      </c>
    </row>
    <row r="58" spans="2:28" x14ac:dyDescent="0.2">
      <c r="B58" s="25">
        <v>10</v>
      </c>
      <c r="C58" s="26">
        <f t="shared" si="6"/>
        <v>0.39999999999999997</v>
      </c>
      <c r="D58" s="26">
        <f t="shared" si="7"/>
        <v>3.999999999999998E-2</v>
      </c>
      <c r="E58" s="27">
        <f t="shared" si="17"/>
        <v>0.90419161308273244</v>
      </c>
      <c r="F58" s="27">
        <f t="shared" si="8"/>
        <v>0</v>
      </c>
      <c r="G58" s="26">
        <f t="shared" si="18"/>
        <v>8.9695674997660415</v>
      </c>
      <c r="H58" s="26">
        <f t="shared" si="19"/>
        <v>0</v>
      </c>
      <c r="I58" s="26">
        <f t="shared" si="20"/>
        <v>81.449317034141927</v>
      </c>
      <c r="J58" s="26">
        <f t="shared" si="21"/>
        <v>22.624810287261646</v>
      </c>
      <c r="K58" s="26">
        <f t="shared" si="0"/>
        <v>36.138888888888886</v>
      </c>
      <c r="L58" s="27">
        <f t="shared" si="1"/>
        <v>0.99979187216969634</v>
      </c>
      <c r="M58" s="27">
        <f t="shared" si="9"/>
        <v>0.99979187216969634</v>
      </c>
      <c r="N58" s="26">
        <f t="shared" si="10"/>
        <v>0</v>
      </c>
      <c r="O58" s="141">
        <f t="shared" si="2"/>
        <v>74.299544689427947</v>
      </c>
      <c r="P58" s="28">
        <f t="shared" si="11"/>
        <v>44579.726813656765</v>
      </c>
      <c r="Q58" s="28">
        <f t="shared" si="12"/>
        <v>1970.3911877111432</v>
      </c>
      <c r="R58" s="28">
        <f t="shared" si="3"/>
        <v>0</v>
      </c>
      <c r="S58" s="28">
        <f t="shared" si="4"/>
        <v>225</v>
      </c>
      <c r="T58" s="28">
        <f t="shared" si="5"/>
        <v>245.70337945659855</v>
      </c>
      <c r="U58" s="28">
        <f t="shared" si="13"/>
        <v>470.70337945659855</v>
      </c>
      <c r="V58" s="29">
        <f t="shared" si="14"/>
        <v>1499.6878082545445</v>
      </c>
      <c r="W58" s="35"/>
      <c r="X58" s="138">
        <f>IF($I58&lt;=TABELLER!$Z$68,IF($I57&gt;=TABELLER!$Z$68,$G58,0),0)</f>
        <v>0</v>
      </c>
      <c r="Y58" s="139">
        <f>IF($I58&gt;=TABELLER!$Z$68,IF($I57&lt;=TABELLER!$Z$68,$G58,0),0)</f>
        <v>0</v>
      </c>
      <c r="Z58" s="140">
        <f>IF($I58&gt;=TABELLER!$Z$68,IF($I57&lt;=TABELLER!$Z$68,$C58,0),0)</f>
        <v>0</v>
      </c>
      <c r="AA58" s="140">
        <f t="shared" si="15"/>
        <v>81.449317034141927</v>
      </c>
      <c r="AB58" s="106">
        <f t="shared" si="16"/>
        <v>0</v>
      </c>
    </row>
    <row r="59" spans="2:28" x14ac:dyDescent="0.2">
      <c r="B59" s="25">
        <v>11</v>
      </c>
      <c r="C59" s="26">
        <f t="shared" si="6"/>
        <v>0.43999999999999995</v>
      </c>
      <c r="D59" s="26">
        <f t="shared" ref="D59:D122" si="22">+C59-C58</f>
        <v>3.999999999999998E-2</v>
      </c>
      <c r="E59" s="27">
        <f t="shared" si="17"/>
        <v>0.9057922449882011</v>
      </c>
      <c r="F59" s="27">
        <f t="shared" ref="F59:F92" si="23">+E59*N59/100</f>
        <v>0</v>
      </c>
      <c r="G59" s="26">
        <f t="shared" ref="G59:G92" si="24">+G58+E59</f>
        <v>9.8753597447542418</v>
      </c>
      <c r="H59" s="26">
        <f t="shared" ref="H59:H92" si="25">+H58+F59</f>
        <v>0</v>
      </c>
      <c r="I59" s="26">
        <f t="shared" si="20"/>
        <v>81.593287063734365</v>
      </c>
      <c r="J59" s="26">
        <f t="shared" si="21"/>
        <v>22.664801962148434</v>
      </c>
      <c r="K59" s="26">
        <f t="shared" si="0"/>
        <v>36.138888888888886</v>
      </c>
      <c r="L59" s="27">
        <f t="shared" si="1"/>
        <v>0.99858837469617445</v>
      </c>
      <c r="M59" s="27">
        <f t="shared" si="9"/>
        <v>0.99858837469617445</v>
      </c>
      <c r="N59" s="26">
        <f t="shared" si="10"/>
        <v>0</v>
      </c>
      <c r="O59" s="141">
        <f t="shared" si="2"/>
        <v>74.395524709156234</v>
      </c>
      <c r="P59" s="28">
        <f t="shared" si="11"/>
        <v>44637.31482549374</v>
      </c>
      <c r="Q59" s="28">
        <f t="shared" si="12"/>
        <v>1969.4553210762974</v>
      </c>
      <c r="R59" s="28">
        <f t="shared" si="3"/>
        <v>0</v>
      </c>
      <c r="S59" s="28">
        <f t="shared" si="4"/>
        <v>225</v>
      </c>
      <c r="T59" s="28">
        <f t="shared" si="5"/>
        <v>246.57275903203561</v>
      </c>
      <c r="U59" s="28">
        <f t="shared" si="13"/>
        <v>471.57275903203561</v>
      </c>
      <c r="V59" s="29">
        <f t="shared" si="14"/>
        <v>1497.8825620442617</v>
      </c>
      <c r="W59" s="35"/>
      <c r="X59" s="138">
        <f>IF($I59&lt;=TABELLER!$Z$68,IF($I58&gt;=TABELLER!$Z$68,$G59,0),0)</f>
        <v>0</v>
      </c>
      <c r="Y59" s="139">
        <f>IF($I59&gt;=TABELLER!$Z$68,IF($I58&lt;=TABELLER!$Z$68,$G59,0),0)</f>
        <v>0</v>
      </c>
      <c r="Z59" s="140">
        <f>IF($I59&gt;=TABELLER!$Z$68,IF($I58&lt;=TABELLER!$Z$68,$C59,0),0)</f>
        <v>0</v>
      </c>
      <c r="AA59" s="140">
        <f t="shared" si="15"/>
        <v>81.593287063734365</v>
      </c>
      <c r="AB59" s="106">
        <f t="shared" si="16"/>
        <v>0</v>
      </c>
    </row>
    <row r="60" spans="2:28" x14ac:dyDescent="0.2">
      <c r="B60" s="25">
        <v>12</v>
      </c>
      <c r="C60" s="26">
        <f t="shared" si="6"/>
        <v>0.47999999999999993</v>
      </c>
      <c r="D60" s="26">
        <f t="shared" si="22"/>
        <v>3.999999999999998E-2</v>
      </c>
      <c r="E60" s="27">
        <f t="shared" si="17"/>
        <v>0.90739094918569385</v>
      </c>
      <c r="F60" s="27">
        <f t="shared" si="23"/>
        <v>0</v>
      </c>
      <c r="G60" s="26">
        <f t="shared" si="24"/>
        <v>10.782750693939935</v>
      </c>
      <c r="H60" s="26">
        <f t="shared" si="25"/>
        <v>0</v>
      </c>
      <c r="I60" s="26">
        <f t="shared" si="20"/>
        <v>81.737083789690615</v>
      </c>
      <c r="J60" s="26">
        <f t="shared" si="21"/>
        <v>22.70474549713628</v>
      </c>
      <c r="K60" s="26">
        <f t="shared" si="0"/>
        <v>36.138888888888886</v>
      </c>
      <c r="L60" s="27">
        <f t="shared" si="1"/>
        <v>0.99738749812551786</v>
      </c>
      <c r="M60" s="27">
        <f t="shared" si="9"/>
        <v>0.99738749812551786</v>
      </c>
      <c r="N60" s="26">
        <f t="shared" si="10"/>
        <v>0</v>
      </c>
      <c r="O60" s="141">
        <f t="shared" si="2"/>
        <v>74.491389193127077</v>
      </c>
      <c r="P60" s="28">
        <f t="shared" si="11"/>
        <v>44694.833515876249</v>
      </c>
      <c r="Q60" s="28">
        <f t="shared" si="12"/>
        <v>1968.5238718713474</v>
      </c>
      <c r="R60" s="28">
        <f t="shared" si="3"/>
        <v>0</v>
      </c>
      <c r="S60" s="28">
        <f t="shared" si="4"/>
        <v>225</v>
      </c>
      <c r="T60" s="28">
        <f t="shared" si="5"/>
        <v>247.44262468307045</v>
      </c>
      <c r="U60" s="28">
        <f t="shared" si="13"/>
        <v>472.44262468307045</v>
      </c>
      <c r="V60" s="29">
        <f t="shared" si="14"/>
        <v>1496.0812471882768</v>
      </c>
      <c r="W60" s="35"/>
      <c r="X60" s="138">
        <f>IF($I60&lt;=TABELLER!$Z$68,IF($I59&gt;=TABELLER!$Z$68,$G60,0),0)</f>
        <v>0</v>
      </c>
      <c r="Y60" s="139">
        <f>IF($I60&gt;=TABELLER!$Z$68,IF($I59&lt;=TABELLER!$Z$68,$G60,0),0)</f>
        <v>0</v>
      </c>
      <c r="Z60" s="140">
        <f>IF($I60&gt;=TABELLER!$Z$68,IF($I59&lt;=TABELLER!$Z$68,$C60,0),0)</f>
        <v>0</v>
      </c>
      <c r="AA60" s="140">
        <f t="shared" si="15"/>
        <v>81.737083789690615</v>
      </c>
      <c r="AB60" s="106">
        <f t="shared" si="16"/>
        <v>0</v>
      </c>
    </row>
    <row r="61" spans="2:28" x14ac:dyDescent="0.2">
      <c r="B61" s="25">
        <v>13</v>
      </c>
      <c r="C61" s="26">
        <f t="shared" si="6"/>
        <v>0.51999999999999991</v>
      </c>
      <c r="D61" s="26">
        <f t="shared" si="22"/>
        <v>3.999999999999998E-2</v>
      </c>
      <c r="E61" s="27">
        <f t="shared" si="17"/>
        <v>0.90898772988395116</v>
      </c>
      <c r="F61" s="27">
        <f t="shared" si="23"/>
        <v>0</v>
      </c>
      <c r="G61" s="26">
        <f t="shared" si="24"/>
        <v>11.691738423823885</v>
      </c>
      <c r="H61" s="26">
        <f t="shared" si="25"/>
        <v>0</v>
      </c>
      <c r="I61" s="26">
        <f t="shared" si="20"/>
        <v>81.88070758942068</v>
      </c>
      <c r="J61" s="26">
        <f t="shared" si="21"/>
        <v>22.7446409970613</v>
      </c>
      <c r="K61" s="26">
        <f t="shared" si="0"/>
        <v>36.138888888888886</v>
      </c>
      <c r="L61" s="27">
        <f t="shared" si="1"/>
        <v>0.99618922354393169</v>
      </c>
      <c r="M61" s="27">
        <f t="shared" si="9"/>
        <v>0.99618922354393169</v>
      </c>
      <c r="N61" s="26">
        <f t="shared" si="10"/>
        <v>0</v>
      </c>
      <c r="O61" s="141">
        <f t="shared" si="2"/>
        <v>74.587138392947111</v>
      </c>
      <c r="P61" s="28">
        <f t="shared" si="11"/>
        <v>44752.283035768261</v>
      </c>
      <c r="Q61" s="28">
        <f t="shared" si="12"/>
        <v>1967.5968084767942</v>
      </c>
      <c r="R61" s="28">
        <f t="shared" si="3"/>
        <v>0</v>
      </c>
      <c r="S61" s="28">
        <f t="shared" si="4"/>
        <v>225</v>
      </c>
      <c r="T61" s="28">
        <f t="shared" si="5"/>
        <v>248.31297316089677</v>
      </c>
      <c r="U61" s="28">
        <f t="shared" si="13"/>
        <v>473.31297316089677</v>
      </c>
      <c r="V61" s="29">
        <f t="shared" si="14"/>
        <v>1494.2838353158975</v>
      </c>
      <c r="W61" s="35"/>
      <c r="X61" s="138">
        <f>IF($I61&lt;=TABELLER!$Z$68,IF($I60&gt;=TABELLER!$Z$68,$G61,0),0)</f>
        <v>0</v>
      </c>
      <c r="Y61" s="139">
        <f>IF($I61&gt;=TABELLER!$Z$68,IF($I60&lt;=TABELLER!$Z$68,$G61,0),0)</f>
        <v>0</v>
      </c>
      <c r="Z61" s="140">
        <f>IF($I61&gt;=TABELLER!$Z$68,IF($I60&lt;=TABELLER!$Z$68,$C61,0),0)</f>
        <v>0</v>
      </c>
      <c r="AA61" s="140">
        <f t="shared" si="15"/>
        <v>81.88070758942068</v>
      </c>
      <c r="AB61" s="106">
        <f t="shared" si="16"/>
        <v>0</v>
      </c>
    </row>
    <row r="62" spans="2:28" x14ac:dyDescent="0.2">
      <c r="B62" s="25">
        <v>14</v>
      </c>
      <c r="C62" s="26">
        <f t="shared" si="6"/>
        <v>0.55999999999999994</v>
      </c>
      <c r="D62" s="26">
        <f t="shared" si="22"/>
        <v>4.0000000000000036E-2</v>
      </c>
      <c r="E62" s="27">
        <f t="shared" si="17"/>
        <v>0.91058259126128793</v>
      </c>
      <c r="F62" s="27">
        <f t="shared" si="23"/>
        <v>0</v>
      </c>
      <c r="G62" s="26">
        <f t="shared" si="24"/>
        <v>12.602321015085174</v>
      </c>
      <c r="H62" s="26">
        <f t="shared" si="25"/>
        <v>0</v>
      </c>
      <c r="I62" s="26">
        <f t="shared" si="20"/>
        <v>82.024158837610997</v>
      </c>
      <c r="J62" s="26">
        <f t="shared" si="21"/>
        <v>22.784488566003056</v>
      </c>
      <c r="K62" s="26">
        <f t="shared" si="0"/>
        <v>36.138888888888886</v>
      </c>
      <c r="L62" s="27">
        <f t="shared" si="1"/>
        <v>0.9949935322412875</v>
      </c>
      <c r="M62" s="27">
        <f t="shared" si="9"/>
        <v>0.9949935322412875</v>
      </c>
      <c r="N62" s="26">
        <f t="shared" si="10"/>
        <v>0</v>
      </c>
      <c r="O62" s="141">
        <f t="shared" si="2"/>
        <v>74.682772558407322</v>
      </c>
      <c r="P62" s="28">
        <f t="shared" si="11"/>
        <v>44809.66353504439</v>
      </c>
      <c r="Q62" s="28">
        <f t="shared" si="12"/>
        <v>1966.674099584807</v>
      </c>
      <c r="R62" s="28">
        <f t="shared" si="3"/>
        <v>0</v>
      </c>
      <c r="S62" s="28">
        <f t="shared" si="4"/>
        <v>225</v>
      </c>
      <c r="T62" s="28">
        <f t="shared" si="5"/>
        <v>249.18380122287553</v>
      </c>
      <c r="U62" s="28">
        <f t="shared" si="13"/>
        <v>474.18380122287556</v>
      </c>
      <c r="V62" s="29">
        <f t="shared" si="14"/>
        <v>1492.4902983619313</v>
      </c>
      <c r="W62" s="35"/>
      <c r="X62" s="138">
        <f>IF($I62&lt;=TABELLER!$Z$68,IF($I61&gt;=TABELLER!$Z$68,$G62,0),0)</f>
        <v>0</v>
      </c>
      <c r="Y62" s="139">
        <f>IF($I62&gt;=TABELLER!$Z$68,IF($I61&lt;=TABELLER!$Z$68,$G62,0),0)</f>
        <v>0</v>
      </c>
      <c r="Z62" s="140">
        <f>IF($I62&gt;=TABELLER!$Z$68,IF($I61&lt;=TABELLER!$Z$68,$C62,0),0)</f>
        <v>0</v>
      </c>
      <c r="AA62" s="140">
        <f t="shared" si="15"/>
        <v>82.024158837610997</v>
      </c>
      <c r="AB62" s="106">
        <f t="shared" si="16"/>
        <v>0</v>
      </c>
    </row>
    <row r="63" spans="2:28" x14ac:dyDescent="0.2">
      <c r="B63" s="25">
        <v>15</v>
      </c>
      <c r="C63" s="26">
        <f t="shared" si="6"/>
        <v>0.6</v>
      </c>
      <c r="D63" s="26">
        <f t="shared" si="22"/>
        <v>4.0000000000000036E-2</v>
      </c>
      <c r="E63" s="27">
        <f t="shared" si="17"/>
        <v>0.91217553746591606</v>
      </c>
      <c r="F63" s="27">
        <f t="shared" si="23"/>
        <v>0</v>
      </c>
      <c r="G63" s="26">
        <f t="shared" si="24"/>
        <v>13.514496552551091</v>
      </c>
      <c r="H63" s="26">
        <f t="shared" si="25"/>
        <v>0</v>
      </c>
      <c r="I63" s="26">
        <f t="shared" si="20"/>
        <v>82.167437906253753</v>
      </c>
      <c r="J63" s="26">
        <f t="shared" si="21"/>
        <v>22.824288307292708</v>
      </c>
      <c r="K63" s="26">
        <f t="shared" si="0"/>
        <v>36.138888888888886</v>
      </c>
      <c r="L63" s="27">
        <f t="shared" si="1"/>
        <v>0.99380040570851613</v>
      </c>
      <c r="M63" s="27">
        <f t="shared" si="9"/>
        <v>0.99380040570851613</v>
      </c>
      <c r="N63" s="26">
        <f t="shared" si="10"/>
        <v>0</v>
      </c>
      <c r="O63" s="141">
        <f t="shared" si="2"/>
        <v>74.778291937502502</v>
      </c>
      <c r="P63" s="28">
        <f t="shared" si="11"/>
        <v>44866.975162501505</v>
      </c>
      <c r="Q63" s="28">
        <f t="shared" si="12"/>
        <v>1965.7557141952952</v>
      </c>
      <c r="R63" s="28">
        <f t="shared" si="3"/>
        <v>0</v>
      </c>
      <c r="S63" s="28">
        <f t="shared" si="4"/>
        <v>225</v>
      </c>
      <c r="T63" s="28">
        <f t="shared" si="5"/>
        <v>250.05510563252093</v>
      </c>
      <c r="U63" s="28">
        <f t="shared" si="13"/>
        <v>475.05510563252096</v>
      </c>
      <c r="V63" s="29">
        <f t="shared" si="14"/>
        <v>1490.7006085627743</v>
      </c>
      <c r="W63" s="35"/>
      <c r="X63" s="138">
        <f>IF($I63&lt;=TABELLER!$Z$68,IF($I62&gt;=TABELLER!$Z$68,$G63,0),0)</f>
        <v>0</v>
      </c>
      <c r="Y63" s="139">
        <f>IF($I63&gt;=TABELLER!$Z$68,IF($I62&lt;=TABELLER!$Z$68,$G63,0),0)</f>
        <v>0</v>
      </c>
      <c r="Z63" s="140">
        <f>IF($I63&gt;=TABELLER!$Z$68,IF($I62&lt;=TABELLER!$Z$68,$C63,0),0)</f>
        <v>0</v>
      </c>
      <c r="AA63" s="140">
        <f t="shared" si="15"/>
        <v>82.167437906253753</v>
      </c>
      <c r="AB63" s="106">
        <f t="shared" si="16"/>
        <v>0</v>
      </c>
    </row>
    <row r="64" spans="2:28" x14ac:dyDescent="0.2">
      <c r="B64" s="25">
        <v>16</v>
      </c>
      <c r="C64" s="26">
        <f t="shared" si="6"/>
        <v>0.64</v>
      </c>
      <c r="D64" s="26">
        <f t="shared" si="22"/>
        <v>4.0000000000000036E-2</v>
      </c>
      <c r="E64" s="27">
        <f t="shared" si="17"/>
        <v>0.91376657261627592</v>
      </c>
      <c r="F64" s="27">
        <f t="shared" si="23"/>
        <v>0</v>
      </c>
      <c r="G64" s="26">
        <f t="shared" si="24"/>
        <v>14.428263125167366</v>
      </c>
      <c r="H64" s="26">
        <f t="shared" si="25"/>
        <v>0</v>
      </c>
      <c r="I64" s="26">
        <f t="shared" si="20"/>
        <v>82.310545164675773</v>
      </c>
      <c r="J64" s="26">
        <f t="shared" si="21"/>
        <v>22.864040323521049</v>
      </c>
      <c r="K64" s="26">
        <f t="shared" si="0"/>
        <v>36.138888888888886</v>
      </c>
      <c r="L64" s="27">
        <f t="shared" si="1"/>
        <v>0.99260982563503986</v>
      </c>
      <c r="M64" s="27">
        <f t="shared" si="9"/>
        <v>0.99260982563503986</v>
      </c>
      <c r="N64" s="26">
        <f t="shared" si="10"/>
        <v>0</v>
      </c>
      <c r="O64" s="141">
        <f t="shared" si="2"/>
        <v>74.873696776450515</v>
      </c>
      <c r="P64" s="28">
        <f t="shared" si="11"/>
        <v>44924.218065870307</v>
      </c>
      <c r="Q64" s="28">
        <f t="shared" si="12"/>
        <v>1964.8416216120461</v>
      </c>
      <c r="R64" s="28">
        <f t="shared" si="3"/>
        <v>0</v>
      </c>
      <c r="S64" s="28">
        <f t="shared" si="4"/>
        <v>225</v>
      </c>
      <c r="T64" s="28">
        <f t="shared" si="5"/>
        <v>250.92688315948635</v>
      </c>
      <c r="U64" s="28">
        <f t="shared" si="13"/>
        <v>475.92688315948635</v>
      </c>
      <c r="V64" s="29">
        <f t="shared" si="14"/>
        <v>1488.9147384525597</v>
      </c>
      <c r="W64" s="35"/>
      <c r="X64" s="138">
        <f>IF($I64&lt;=TABELLER!$Z$68,IF($I63&gt;=TABELLER!$Z$68,$G64,0),0)</f>
        <v>0</v>
      </c>
      <c r="Y64" s="139">
        <f>IF($I64&gt;=TABELLER!$Z$68,IF($I63&lt;=TABELLER!$Z$68,$G64,0),0)</f>
        <v>0</v>
      </c>
      <c r="Z64" s="140">
        <f>IF($I64&gt;=TABELLER!$Z$68,IF($I63&lt;=TABELLER!$Z$68,$C64,0),0)</f>
        <v>0</v>
      </c>
      <c r="AA64" s="140">
        <f t="shared" si="15"/>
        <v>82.310545164675773</v>
      </c>
      <c r="AB64" s="106">
        <f t="shared" si="16"/>
        <v>0</v>
      </c>
    </row>
    <row r="65" spans="2:28" x14ac:dyDescent="0.2">
      <c r="B65" s="25">
        <v>17</v>
      </c>
      <c r="C65" s="26">
        <f t="shared" si="6"/>
        <v>0.68</v>
      </c>
      <c r="D65" s="26">
        <f t="shared" si="22"/>
        <v>4.0000000000000036E-2</v>
      </c>
      <c r="E65" s="27">
        <f t="shared" si="17"/>
        <v>0.91535570080135087</v>
      </c>
      <c r="F65" s="27">
        <f t="shared" si="23"/>
        <v>0</v>
      </c>
      <c r="G65" s="26">
        <f t="shared" si="24"/>
        <v>15.343618825968717</v>
      </c>
      <c r="H65" s="26">
        <f t="shared" si="25"/>
        <v>0</v>
      </c>
      <c r="I65" s="26">
        <f t="shared" si="20"/>
        <v>82.453480979567232</v>
      </c>
      <c r="J65" s="26">
        <f t="shared" si="21"/>
        <v>22.903744716546452</v>
      </c>
      <c r="K65" s="26">
        <f t="shared" si="0"/>
        <v>36.138888888888886</v>
      </c>
      <c r="L65" s="27">
        <f t="shared" si="1"/>
        <v>0.99142177390625008</v>
      </c>
      <c r="M65" s="27">
        <f t="shared" si="9"/>
        <v>0.99142177390625008</v>
      </c>
      <c r="N65" s="26">
        <f t="shared" si="10"/>
        <v>0</v>
      </c>
      <c r="O65" s="141">
        <f t="shared" si="2"/>
        <v>74.968987319711488</v>
      </c>
      <c r="P65" s="28">
        <f t="shared" si="11"/>
        <v>44981.392391826892</v>
      </c>
      <c r="Q65" s="28">
        <f t="shared" si="12"/>
        <v>1963.9317914389253</v>
      </c>
      <c r="R65" s="28">
        <f t="shared" si="3"/>
        <v>0</v>
      </c>
      <c r="S65" s="28">
        <f t="shared" si="4"/>
        <v>225</v>
      </c>
      <c r="T65" s="28">
        <f t="shared" si="5"/>
        <v>251.79913057955017</v>
      </c>
      <c r="U65" s="28">
        <f t="shared" si="13"/>
        <v>476.79913057955014</v>
      </c>
      <c r="V65" s="29">
        <f t="shared" si="14"/>
        <v>1487.1326608593752</v>
      </c>
      <c r="W65" s="35"/>
      <c r="X65" s="138">
        <f>IF($I65&lt;=TABELLER!$Z$68,IF($I64&gt;=TABELLER!$Z$68,$G65,0),0)</f>
        <v>0</v>
      </c>
      <c r="Y65" s="139">
        <f>IF($I65&gt;=TABELLER!$Z$68,IF($I64&lt;=TABELLER!$Z$68,$G65,0),0)</f>
        <v>0</v>
      </c>
      <c r="Z65" s="140">
        <f>IF($I65&gt;=TABELLER!$Z$68,IF($I64&lt;=TABELLER!$Z$68,$C65,0),0)</f>
        <v>0</v>
      </c>
      <c r="AA65" s="140">
        <f t="shared" si="15"/>
        <v>82.453480979567232</v>
      </c>
      <c r="AB65" s="106">
        <f t="shared" si="16"/>
        <v>0</v>
      </c>
    </row>
    <row r="66" spans="2:28" x14ac:dyDescent="0.2">
      <c r="B66" s="25">
        <v>18</v>
      </c>
      <c r="C66" s="26">
        <f t="shared" si="6"/>
        <v>0.72000000000000008</v>
      </c>
      <c r="D66" s="26">
        <f t="shared" si="22"/>
        <v>4.0000000000000036E-2</v>
      </c>
      <c r="E66" s="27">
        <f t="shared" si="17"/>
        <v>0.91694292608098393</v>
      </c>
      <c r="F66" s="27">
        <f t="shared" si="23"/>
        <v>0</v>
      </c>
      <c r="G66" s="26">
        <f t="shared" si="24"/>
        <v>16.2605617520497</v>
      </c>
      <c r="H66" s="26">
        <f t="shared" si="25"/>
        <v>0</v>
      </c>
      <c r="I66" s="26">
        <f t="shared" si="20"/>
        <v>82.596245715009729</v>
      </c>
      <c r="J66" s="26">
        <f t="shared" si="21"/>
        <v>22.943401587502702</v>
      </c>
      <c r="K66" s="26">
        <f t="shared" si="0"/>
        <v>36.138888888888886</v>
      </c>
      <c r="L66" s="27">
        <f t="shared" si="1"/>
        <v>0.99023623260101612</v>
      </c>
      <c r="M66" s="27">
        <f t="shared" si="9"/>
        <v>0.99023623260101612</v>
      </c>
      <c r="N66" s="26">
        <f t="shared" si="10"/>
        <v>0</v>
      </c>
      <c r="O66" s="141">
        <f t="shared" si="2"/>
        <v>75.064163810006477</v>
      </c>
      <c r="P66" s="28">
        <f t="shared" si="11"/>
        <v>45038.498286003887</v>
      </c>
      <c r="Q66" s="28">
        <f t="shared" si="12"/>
        <v>1963.0261935761264</v>
      </c>
      <c r="R66" s="28">
        <f t="shared" si="3"/>
        <v>0</v>
      </c>
      <c r="S66" s="28">
        <f t="shared" si="4"/>
        <v>225</v>
      </c>
      <c r="T66" s="28">
        <f t="shared" si="5"/>
        <v>252.67184467460231</v>
      </c>
      <c r="U66" s="28">
        <f t="shared" si="13"/>
        <v>477.67184467460231</v>
      </c>
      <c r="V66" s="29">
        <f t="shared" si="14"/>
        <v>1485.3543489015242</v>
      </c>
      <c r="W66" s="35"/>
      <c r="X66" s="138">
        <f>IF($I66&lt;=TABELLER!$Z$68,IF($I65&gt;=TABELLER!$Z$68,$G66,0),0)</f>
        <v>0</v>
      </c>
      <c r="Y66" s="139">
        <f>IF($I66&gt;=TABELLER!$Z$68,IF($I65&lt;=TABELLER!$Z$68,$G66,0),0)</f>
        <v>0</v>
      </c>
      <c r="Z66" s="140">
        <f>IF($I66&gt;=TABELLER!$Z$68,IF($I65&lt;=TABELLER!$Z$68,$C66,0),0)</f>
        <v>0</v>
      </c>
      <c r="AA66" s="140">
        <f t="shared" si="15"/>
        <v>82.596245715009729</v>
      </c>
      <c r="AB66" s="106">
        <f t="shared" si="16"/>
        <v>0</v>
      </c>
    </row>
    <row r="67" spans="2:28" x14ac:dyDescent="0.2">
      <c r="B67" s="25">
        <v>19</v>
      </c>
      <c r="C67" s="26">
        <f t="shared" si="6"/>
        <v>0.76000000000000012</v>
      </c>
      <c r="D67" s="26">
        <f t="shared" si="22"/>
        <v>4.0000000000000036E-2</v>
      </c>
      <c r="E67" s="27">
        <f t="shared" si="17"/>
        <v>0.91852825248618974</v>
      </c>
      <c r="F67" s="27">
        <f t="shared" si="23"/>
        <v>0</v>
      </c>
      <c r="G67" s="26">
        <f t="shared" si="24"/>
        <v>17.17909000453589</v>
      </c>
      <c r="H67" s="26">
        <f t="shared" si="25"/>
        <v>0</v>
      </c>
      <c r="I67" s="26">
        <f t="shared" si="20"/>
        <v>82.738839732504275</v>
      </c>
      <c r="J67" s="26">
        <f t="shared" si="21"/>
        <v>22.983011036806744</v>
      </c>
      <c r="K67" s="26">
        <f t="shared" si="0"/>
        <v>36.138888888888886</v>
      </c>
      <c r="L67" s="27">
        <f t="shared" si="1"/>
        <v>0.98905318398923681</v>
      </c>
      <c r="M67" s="27">
        <f t="shared" si="9"/>
        <v>0.98905318398923681</v>
      </c>
      <c r="N67" s="26">
        <f t="shared" si="10"/>
        <v>0</v>
      </c>
      <c r="O67" s="141">
        <f t="shared" si="2"/>
        <v>75.159226488336174</v>
      </c>
      <c r="P67" s="28">
        <f t="shared" si="11"/>
        <v>45095.535893001703</v>
      </c>
      <c r="Q67" s="28">
        <f t="shared" si="12"/>
        <v>1962.1247982164859</v>
      </c>
      <c r="R67" s="28">
        <f t="shared" si="3"/>
        <v>0</v>
      </c>
      <c r="S67" s="28">
        <f t="shared" si="4"/>
        <v>225</v>
      </c>
      <c r="T67" s="28">
        <f t="shared" si="5"/>
        <v>253.54502223263069</v>
      </c>
      <c r="U67" s="28">
        <f t="shared" si="13"/>
        <v>478.54502223263069</v>
      </c>
      <c r="V67" s="29">
        <f t="shared" si="14"/>
        <v>1483.5797759838551</v>
      </c>
      <c r="W67" s="35"/>
      <c r="X67" s="138">
        <f>IF($I67&lt;=TABELLER!$Z$68,IF($I66&gt;=TABELLER!$Z$68,$G67,0),0)</f>
        <v>0</v>
      </c>
      <c r="Y67" s="139">
        <f>IF($I67&gt;=TABELLER!$Z$68,IF($I66&lt;=TABELLER!$Z$68,$G67,0),0)</f>
        <v>0</v>
      </c>
      <c r="Z67" s="140">
        <f>IF($I67&gt;=TABELLER!$Z$68,IF($I66&lt;=TABELLER!$Z$68,$C67,0),0)</f>
        <v>0</v>
      </c>
      <c r="AA67" s="140">
        <f t="shared" si="15"/>
        <v>82.738839732504275</v>
      </c>
      <c r="AB67" s="106">
        <f t="shared" si="16"/>
        <v>0</v>
      </c>
    </row>
    <row r="68" spans="2:28" x14ac:dyDescent="0.2">
      <c r="B68" s="25">
        <v>20</v>
      </c>
      <c r="C68" s="26">
        <f t="shared" si="6"/>
        <v>0.80000000000000016</v>
      </c>
      <c r="D68" s="26">
        <f t="shared" si="22"/>
        <v>4.0000000000000036E-2</v>
      </c>
      <c r="E68" s="27">
        <f t="shared" si="17"/>
        <v>0.92011168401946197</v>
      </c>
      <c r="F68" s="27">
        <f t="shared" si="23"/>
        <v>0</v>
      </c>
      <c r="G68" s="26">
        <f t="shared" si="24"/>
        <v>18.099201688555354</v>
      </c>
      <c r="H68" s="26">
        <f t="shared" si="25"/>
        <v>0</v>
      </c>
      <c r="I68" s="26">
        <f t="shared" si="20"/>
        <v>82.881263390998726</v>
      </c>
      <c r="J68" s="26">
        <f t="shared" si="21"/>
        <v>23.022573164166314</v>
      </c>
      <c r="K68" s="26">
        <f t="shared" si="0"/>
        <v>36.138888888888886</v>
      </c>
      <c r="L68" s="27">
        <f t="shared" si="1"/>
        <v>0.9878726105294271</v>
      </c>
      <c r="M68" s="27">
        <f t="shared" si="9"/>
        <v>0.9878726105294271</v>
      </c>
      <c r="N68" s="26">
        <f t="shared" si="10"/>
        <v>0</v>
      </c>
      <c r="O68" s="141">
        <f t="shared" si="2"/>
        <v>75.25417559399915</v>
      </c>
      <c r="P68" s="28">
        <f t="shared" si="11"/>
        <v>45152.505356399488</v>
      </c>
      <c r="Q68" s="28">
        <f t="shared" si="12"/>
        <v>1961.2275758418482</v>
      </c>
      <c r="R68" s="28">
        <f t="shared" si="3"/>
        <v>0</v>
      </c>
      <c r="S68" s="28">
        <f t="shared" si="4"/>
        <v>225</v>
      </c>
      <c r="T68" s="28">
        <f t="shared" si="5"/>
        <v>254.41866004770762</v>
      </c>
      <c r="U68" s="28">
        <f t="shared" si="13"/>
        <v>479.41866004770759</v>
      </c>
      <c r="V68" s="29">
        <f t="shared" si="14"/>
        <v>1481.8089157941406</v>
      </c>
      <c r="W68" s="35"/>
      <c r="X68" s="138">
        <f>IF($I68&lt;=TABELLER!$Z$68,IF($I67&gt;=TABELLER!$Z$68,$G68,0),0)</f>
        <v>0</v>
      </c>
      <c r="Y68" s="139">
        <f>IF($I68&gt;=TABELLER!$Z$68,IF($I67&lt;=TABELLER!$Z$68,$G68,0),0)</f>
        <v>0</v>
      </c>
      <c r="Z68" s="140">
        <f>IF($I68&gt;=TABELLER!$Z$68,IF($I67&lt;=TABELLER!$Z$68,$C68,0),0)</f>
        <v>0</v>
      </c>
      <c r="AA68" s="140">
        <f t="shared" si="15"/>
        <v>82.881263390998726</v>
      </c>
      <c r="AB68" s="106">
        <f t="shared" si="16"/>
        <v>0</v>
      </c>
    </row>
    <row r="69" spans="2:28" x14ac:dyDescent="0.2">
      <c r="B69" s="25">
        <v>21</v>
      </c>
      <c r="C69" s="26">
        <f t="shared" si="6"/>
        <v>0.84000000000000019</v>
      </c>
      <c r="D69" s="26">
        <f t="shared" si="22"/>
        <v>4.0000000000000036E-2</v>
      </c>
      <c r="E69" s="27">
        <f t="shared" si="17"/>
        <v>0.92169322465507697</v>
      </c>
      <c r="F69" s="27">
        <f t="shared" si="23"/>
        <v>0</v>
      </c>
      <c r="G69" s="26">
        <f t="shared" si="24"/>
        <v>19.02089491321043</v>
      </c>
      <c r="H69" s="26">
        <f t="shared" si="25"/>
        <v>0</v>
      </c>
      <c r="I69" s="26">
        <f t="shared" si="20"/>
        <v>83.023517046914975</v>
      </c>
      <c r="J69" s="26">
        <f t="shared" si="21"/>
        <v>23.062088068587492</v>
      </c>
      <c r="K69" s="26">
        <f t="shared" si="0"/>
        <v>36.138888888888886</v>
      </c>
      <c r="L69" s="27">
        <f t="shared" si="1"/>
        <v>0.98669449486633976</v>
      </c>
      <c r="M69" s="27">
        <f t="shared" si="9"/>
        <v>0.98669449486633976</v>
      </c>
      <c r="N69" s="26">
        <f t="shared" si="10"/>
        <v>0</v>
      </c>
      <c r="O69" s="141">
        <f t="shared" si="2"/>
        <v>75.349011364609979</v>
      </c>
      <c r="P69" s="28">
        <f t="shared" si="11"/>
        <v>45209.406818765987</v>
      </c>
      <c r="Q69" s="28">
        <f t="shared" si="12"/>
        <v>1960.3344972194868</v>
      </c>
      <c r="R69" s="28">
        <f t="shared" si="3"/>
        <v>0</v>
      </c>
      <c r="S69" s="28">
        <f t="shared" si="4"/>
        <v>225</v>
      </c>
      <c r="T69" s="28">
        <f t="shared" si="5"/>
        <v>255.29275491997703</v>
      </c>
      <c r="U69" s="28">
        <f t="shared" si="13"/>
        <v>480.29275491997703</v>
      </c>
      <c r="V69" s="29">
        <f t="shared" si="14"/>
        <v>1480.0417422995097</v>
      </c>
      <c r="W69" s="35"/>
      <c r="X69" s="138">
        <f>IF($I69&lt;=TABELLER!$Z$68,IF($I68&gt;=TABELLER!$Z$68,$G69,0),0)</f>
        <v>0</v>
      </c>
      <c r="Y69" s="139">
        <f>IF($I69&gt;=TABELLER!$Z$68,IF($I68&lt;=TABELLER!$Z$68,$G69,0),0)</f>
        <v>0</v>
      </c>
      <c r="Z69" s="140">
        <f>IF($I69&gt;=TABELLER!$Z$68,IF($I68&lt;=TABELLER!$Z$68,$C69,0),0)</f>
        <v>0</v>
      </c>
      <c r="AA69" s="140">
        <f t="shared" si="15"/>
        <v>83.023517046914975</v>
      </c>
      <c r="AB69" s="106">
        <f t="shared" si="16"/>
        <v>0</v>
      </c>
    </row>
    <row r="70" spans="2:28" x14ac:dyDescent="0.2">
      <c r="B70" s="25">
        <v>22</v>
      </c>
      <c r="C70" s="26">
        <f t="shared" si="6"/>
        <v>0.88000000000000023</v>
      </c>
      <c r="D70" s="26">
        <f t="shared" si="22"/>
        <v>4.0000000000000036E-2</v>
      </c>
      <c r="E70" s="27">
        <f t="shared" si="17"/>
        <v>0.92327287833939364</v>
      </c>
      <c r="F70" s="27">
        <f t="shared" si="23"/>
        <v>0</v>
      </c>
      <c r="G70" s="26">
        <f t="shared" si="24"/>
        <v>19.944167791549823</v>
      </c>
      <c r="H70" s="26">
        <f t="shared" si="25"/>
        <v>0</v>
      </c>
      <c r="I70" s="26">
        <f t="shared" si="20"/>
        <v>83.165601054175724</v>
      </c>
      <c r="J70" s="26">
        <f t="shared" si="21"/>
        <v>23.101555848382144</v>
      </c>
      <c r="K70" s="26">
        <f t="shared" si="0"/>
        <v>36.138888888888886</v>
      </c>
      <c r="L70" s="27">
        <f t="shared" si="1"/>
        <v>0.98551881982862743</v>
      </c>
      <c r="M70" s="27">
        <f t="shared" si="9"/>
        <v>0.98551881982862743</v>
      </c>
      <c r="N70" s="26">
        <f t="shared" si="10"/>
        <v>0</v>
      </c>
      <c r="O70" s="141">
        <f t="shared" si="2"/>
        <v>75.443734036117149</v>
      </c>
      <c r="P70" s="28">
        <f t="shared" si="11"/>
        <v>45266.240421670293</v>
      </c>
      <c r="Q70" s="28">
        <f t="shared" si="12"/>
        <v>1959.4455333985825</v>
      </c>
      <c r="R70" s="28">
        <f t="shared" si="3"/>
        <v>0</v>
      </c>
      <c r="S70" s="28">
        <f t="shared" si="4"/>
        <v>225</v>
      </c>
      <c r="T70" s="28">
        <f t="shared" si="5"/>
        <v>256.16730365564121</v>
      </c>
      <c r="U70" s="28">
        <f t="shared" si="13"/>
        <v>481.16730365564121</v>
      </c>
      <c r="V70" s="29">
        <f t="shared" si="14"/>
        <v>1478.2782297429412</v>
      </c>
      <c r="W70" s="35"/>
      <c r="X70" s="138">
        <f>IF($I70&lt;=TABELLER!$Z$68,IF($I69&gt;=TABELLER!$Z$68,$G70,0),0)</f>
        <v>0</v>
      </c>
      <c r="Y70" s="139">
        <f>IF($I70&gt;=TABELLER!$Z$68,IF($I69&lt;=TABELLER!$Z$68,$G70,0),0)</f>
        <v>0</v>
      </c>
      <c r="Z70" s="140">
        <f>IF($I70&gt;=TABELLER!$Z$68,IF($I69&lt;=TABELLER!$Z$68,$C70,0),0)</f>
        <v>0</v>
      </c>
      <c r="AA70" s="140">
        <f t="shared" si="15"/>
        <v>83.165601054175724</v>
      </c>
      <c r="AB70" s="106">
        <f t="shared" si="16"/>
        <v>0</v>
      </c>
    </row>
    <row r="71" spans="2:28" x14ac:dyDescent="0.2">
      <c r="B71" s="25">
        <v>23</v>
      </c>
      <c r="C71" s="26">
        <f t="shared" si="6"/>
        <v>0.92000000000000026</v>
      </c>
      <c r="D71" s="26">
        <f t="shared" si="22"/>
        <v>4.0000000000000036E-2</v>
      </c>
      <c r="E71" s="27">
        <f t="shared" si="17"/>
        <v>0.92485064899114955</v>
      </c>
      <c r="F71" s="27">
        <f t="shared" si="23"/>
        <v>0</v>
      </c>
      <c r="G71" s="26">
        <f t="shared" si="24"/>
        <v>20.869018440540973</v>
      </c>
      <c r="H71" s="26">
        <f t="shared" si="25"/>
        <v>0</v>
      </c>
      <c r="I71" s="26">
        <f t="shared" si="20"/>
        <v>83.307515764231042</v>
      </c>
      <c r="J71" s="26">
        <f t="shared" si="21"/>
        <v>23.140976601175289</v>
      </c>
      <c r="K71" s="26">
        <f t="shared" si="0"/>
        <v>36.138888888888886</v>
      </c>
      <c r="L71" s="27">
        <f t="shared" si="1"/>
        <v>0.98434556842653409</v>
      </c>
      <c r="M71" s="27">
        <f t="shared" si="9"/>
        <v>0.98434556842653409</v>
      </c>
      <c r="N71" s="26">
        <f t="shared" si="10"/>
        <v>0</v>
      </c>
      <c r="O71" s="141">
        <f t="shared" si="2"/>
        <v>75.538343842820694</v>
      </c>
      <c r="P71" s="28">
        <f t="shared" si="11"/>
        <v>45323.006305692419</v>
      </c>
      <c r="Q71" s="28">
        <f t="shared" si="12"/>
        <v>1958.5606557067495</v>
      </c>
      <c r="R71" s="28">
        <f t="shared" si="3"/>
        <v>0</v>
      </c>
      <c r="S71" s="28">
        <f t="shared" si="4"/>
        <v>225</v>
      </c>
      <c r="T71" s="28">
        <f t="shared" si="5"/>
        <v>257.04230306694825</v>
      </c>
      <c r="U71" s="28">
        <f t="shared" si="13"/>
        <v>482.04230306694825</v>
      </c>
      <c r="V71" s="29">
        <f t="shared" si="14"/>
        <v>1476.5183526398012</v>
      </c>
      <c r="W71" s="35"/>
      <c r="X71" s="138">
        <f>IF($I71&lt;=TABELLER!$Z$68,IF($I70&gt;=TABELLER!$Z$68,$G71,0),0)</f>
        <v>0</v>
      </c>
      <c r="Y71" s="139">
        <f>IF($I71&gt;=TABELLER!$Z$68,IF($I70&lt;=TABELLER!$Z$68,$G71,0),0)</f>
        <v>0</v>
      </c>
      <c r="Z71" s="140">
        <f>IF($I71&gt;=TABELLER!$Z$68,IF($I70&lt;=TABELLER!$Z$68,$C71,0),0)</f>
        <v>0</v>
      </c>
      <c r="AA71" s="140">
        <f t="shared" si="15"/>
        <v>83.307515764231042</v>
      </c>
      <c r="AB71" s="106">
        <f t="shared" si="16"/>
        <v>0</v>
      </c>
    </row>
    <row r="72" spans="2:28" x14ac:dyDescent="0.2">
      <c r="B72" s="25">
        <v>24</v>
      </c>
      <c r="C72" s="26">
        <f t="shared" si="6"/>
        <v>0.9600000000000003</v>
      </c>
      <c r="D72" s="26">
        <f t="shared" si="22"/>
        <v>4.0000000000000036E-2</v>
      </c>
      <c r="E72" s="27">
        <f t="shared" si="17"/>
        <v>0.92642654050175355</v>
      </c>
      <c r="F72" s="27">
        <f t="shared" si="23"/>
        <v>0</v>
      </c>
      <c r="G72" s="26">
        <f t="shared" si="24"/>
        <v>21.795444981042728</v>
      </c>
      <c r="H72" s="26">
        <f t="shared" si="25"/>
        <v>0</v>
      </c>
      <c r="I72" s="26">
        <f t="shared" si="20"/>
        <v>83.44926152608447</v>
      </c>
      <c r="J72" s="26">
        <f t="shared" si="21"/>
        <v>23.180350423912351</v>
      </c>
      <c r="K72" s="26">
        <f t="shared" si="0"/>
        <v>36.138888888888886</v>
      </c>
      <c r="L72" s="27">
        <f t="shared" si="1"/>
        <v>0.9831747238496259</v>
      </c>
      <c r="M72" s="27">
        <f t="shared" si="9"/>
        <v>0.9831747238496259</v>
      </c>
      <c r="N72" s="26">
        <f t="shared" si="10"/>
        <v>0</v>
      </c>
      <c r="O72" s="141">
        <f t="shared" si="2"/>
        <v>75.632841017389637</v>
      </c>
      <c r="P72" s="28">
        <f t="shared" si="11"/>
        <v>45379.704610433786</v>
      </c>
      <c r="Q72" s="28">
        <f t="shared" si="12"/>
        <v>1957.6798357466182</v>
      </c>
      <c r="R72" s="28">
        <f t="shared" si="3"/>
        <v>0</v>
      </c>
      <c r="S72" s="28">
        <f t="shared" si="4"/>
        <v>225</v>
      </c>
      <c r="T72" s="28">
        <f t="shared" si="5"/>
        <v>257.91774997217925</v>
      </c>
      <c r="U72" s="28">
        <f t="shared" si="13"/>
        <v>482.91774997217925</v>
      </c>
      <c r="V72" s="29">
        <f t="shared" si="14"/>
        <v>1474.7620857744389</v>
      </c>
      <c r="W72" s="35"/>
      <c r="X72" s="138">
        <f>IF($I72&lt;=TABELLER!$Z$68,IF($I71&gt;=TABELLER!$Z$68,$G72,0),0)</f>
        <v>0</v>
      </c>
      <c r="Y72" s="139">
        <f>IF($I72&gt;=TABELLER!$Z$68,IF($I71&lt;=TABELLER!$Z$68,$G72,0),0)</f>
        <v>0</v>
      </c>
      <c r="Z72" s="140">
        <f>IF($I72&gt;=TABELLER!$Z$68,IF($I71&lt;=TABELLER!$Z$68,$C72,0),0)</f>
        <v>0</v>
      </c>
      <c r="AA72" s="140">
        <f t="shared" si="15"/>
        <v>83.44926152608447</v>
      </c>
      <c r="AB72" s="106">
        <f t="shared" si="16"/>
        <v>0</v>
      </c>
    </row>
    <row r="73" spans="2:28" x14ac:dyDescent="0.2">
      <c r="B73" s="25">
        <v>25</v>
      </c>
      <c r="C73" s="26">
        <f t="shared" si="6"/>
        <v>1.0000000000000002</v>
      </c>
      <c r="D73" s="26">
        <f t="shared" si="22"/>
        <v>3.9999999999999925E-2</v>
      </c>
      <c r="E73" s="27">
        <f t="shared" si="17"/>
        <v>0.92800055673557202</v>
      </c>
      <c r="F73" s="27">
        <f t="shared" si="23"/>
        <v>0</v>
      </c>
      <c r="G73" s="26">
        <f t="shared" si="24"/>
        <v>22.7234455377783</v>
      </c>
      <c r="H73" s="26">
        <f t="shared" si="25"/>
        <v>0</v>
      </c>
      <c r="I73" s="26">
        <f t="shared" si="20"/>
        <v>83.590838686318804</v>
      </c>
      <c r="J73" s="26">
        <f t="shared" si="21"/>
        <v>23.219677412866336</v>
      </c>
      <c r="K73" s="26">
        <f t="shared" si="0"/>
        <v>36.138888888888886</v>
      </c>
      <c r="L73" s="27">
        <f t="shared" si="1"/>
        <v>0.98200626946455394</v>
      </c>
      <c r="M73" s="27">
        <f t="shared" si="9"/>
        <v>0.98200626946455394</v>
      </c>
      <c r="N73" s="26">
        <f t="shared" si="10"/>
        <v>0</v>
      </c>
      <c r="O73" s="141">
        <f t="shared" si="2"/>
        <v>75.727225790879203</v>
      </c>
      <c r="P73" s="28">
        <f t="shared" si="11"/>
        <v>45436.335474527521</v>
      </c>
      <c r="Q73" s="28">
        <f t="shared" si="12"/>
        <v>1956.8030453924669</v>
      </c>
      <c r="R73" s="28">
        <f t="shared" si="3"/>
        <v>0</v>
      </c>
      <c r="S73" s="28">
        <f t="shared" si="4"/>
        <v>225</v>
      </c>
      <c r="T73" s="28">
        <f t="shared" si="5"/>
        <v>258.79364119563604</v>
      </c>
      <c r="U73" s="28">
        <f t="shared" si="13"/>
        <v>483.79364119563604</v>
      </c>
      <c r="V73" s="29">
        <f t="shared" si="14"/>
        <v>1473.0094041968309</v>
      </c>
      <c r="W73" s="35"/>
      <c r="X73" s="138">
        <f>IF($I73&lt;=TABELLER!$Z$68,IF($I72&gt;=TABELLER!$Z$68,$G73,0),0)</f>
        <v>0</v>
      </c>
      <c r="Y73" s="139">
        <f>IF($I73&gt;=TABELLER!$Z$68,IF($I72&lt;=TABELLER!$Z$68,$G73,0),0)</f>
        <v>0</v>
      </c>
      <c r="Z73" s="140">
        <f>IF($I73&gt;=TABELLER!$Z$68,IF($I72&lt;=TABELLER!$Z$68,$C73,0),0)</f>
        <v>0</v>
      </c>
      <c r="AA73" s="140">
        <f t="shared" si="15"/>
        <v>83.590838686318804</v>
      </c>
      <c r="AB73" s="106">
        <f t="shared" si="16"/>
        <v>0</v>
      </c>
    </row>
    <row r="74" spans="2:28" x14ac:dyDescent="0.2">
      <c r="B74" s="25">
        <v>26</v>
      </c>
      <c r="C74" s="26">
        <f t="shared" si="6"/>
        <v>1.0400000000000003</v>
      </c>
      <c r="D74" s="26">
        <f t="shared" si="22"/>
        <v>4.0000000000000036E-2</v>
      </c>
      <c r="E74" s="27">
        <f t="shared" si="17"/>
        <v>0.92957270153022598</v>
      </c>
      <c r="F74" s="27">
        <f t="shared" si="23"/>
        <v>0</v>
      </c>
      <c r="G74" s="26">
        <f t="shared" si="24"/>
        <v>23.653018239308526</v>
      </c>
      <c r="H74" s="26">
        <f t="shared" si="25"/>
        <v>0</v>
      </c>
      <c r="I74" s="26">
        <f t="shared" si="20"/>
        <v>83.732247589121698</v>
      </c>
      <c r="J74" s="26">
        <f t="shared" si="21"/>
        <v>23.258957663644917</v>
      </c>
      <c r="K74" s="26">
        <f t="shared" si="0"/>
        <v>36.138888888888886</v>
      </c>
      <c r="L74" s="27">
        <f t="shared" si="1"/>
        <v>0.98084018881284862</v>
      </c>
      <c r="M74" s="27">
        <f t="shared" si="9"/>
        <v>0.98084018881284862</v>
      </c>
      <c r="N74" s="26">
        <f t="shared" si="10"/>
        <v>0</v>
      </c>
      <c r="O74" s="141">
        <f t="shared" si="2"/>
        <v>75.821498392747799</v>
      </c>
      <c r="P74" s="28">
        <f t="shared" si="11"/>
        <v>45492.899035648676</v>
      </c>
      <c r="Q74" s="28">
        <f t="shared" si="12"/>
        <v>1955.9302567869015</v>
      </c>
      <c r="R74" s="28">
        <f t="shared" si="3"/>
        <v>0</v>
      </c>
      <c r="S74" s="28">
        <f t="shared" si="4"/>
        <v>225</v>
      </c>
      <c r="T74" s="28">
        <f t="shared" si="5"/>
        <v>259.66997356762874</v>
      </c>
      <c r="U74" s="28">
        <f t="shared" si="13"/>
        <v>484.66997356762874</v>
      </c>
      <c r="V74" s="29">
        <f t="shared" si="14"/>
        <v>1471.2602832192729</v>
      </c>
      <c r="W74" s="35"/>
      <c r="X74" s="138">
        <f>IF($I74&lt;=TABELLER!$Z$68,IF($I73&gt;=TABELLER!$Z$68,$G74,0),0)</f>
        <v>0</v>
      </c>
      <c r="Y74" s="139">
        <f>IF($I74&gt;=TABELLER!$Z$68,IF($I73&lt;=TABELLER!$Z$68,$G74,0),0)</f>
        <v>0</v>
      </c>
      <c r="Z74" s="140">
        <f>IF($I74&gt;=TABELLER!$Z$68,IF($I73&lt;=TABELLER!$Z$68,$C74,0),0)</f>
        <v>0</v>
      </c>
      <c r="AA74" s="140">
        <f t="shared" si="15"/>
        <v>83.732247589121698</v>
      </c>
      <c r="AB74" s="106">
        <f t="shared" si="16"/>
        <v>0</v>
      </c>
    </row>
    <row r="75" spans="2:28" x14ac:dyDescent="0.2">
      <c r="B75" s="25">
        <v>27</v>
      </c>
      <c r="C75" s="26">
        <f t="shared" si="6"/>
        <v>1.0800000000000003</v>
      </c>
      <c r="D75" s="26">
        <f t="shared" si="22"/>
        <v>4.0000000000000036E-2</v>
      </c>
      <c r="E75" s="27">
        <f t="shared" si="17"/>
        <v>0.93114297869684781</v>
      </c>
      <c r="F75" s="27">
        <f t="shared" si="23"/>
        <v>0</v>
      </c>
      <c r="G75" s="26">
        <f t="shared" si="24"/>
        <v>24.584161218005374</v>
      </c>
      <c r="H75" s="26">
        <f t="shared" si="25"/>
        <v>0</v>
      </c>
      <c r="I75" s="26">
        <f t="shared" si="20"/>
        <v>83.873488576310763</v>
      </c>
      <c r="J75" s="26">
        <f t="shared" si="21"/>
        <v>23.298191271197432</v>
      </c>
      <c r="K75" s="26">
        <f t="shared" si="0"/>
        <v>36.138888888888886</v>
      </c>
      <c r="L75" s="27">
        <f t="shared" si="1"/>
        <v>0.97967646560875099</v>
      </c>
      <c r="M75" s="27">
        <f t="shared" si="9"/>
        <v>0.97967646560875099</v>
      </c>
      <c r="N75" s="26">
        <f t="shared" si="10"/>
        <v>0</v>
      </c>
      <c r="O75" s="141">
        <f t="shared" si="2"/>
        <v>75.915659050873842</v>
      </c>
      <c r="P75" s="28">
        <f t="shared" si="11"/>
        <v>45549.39543052431</v>
      </c>
      <c r="Q75" s="28">
        <f t="shared" si="12"/>
        <v>1955.0614423375905</v>
      </c>
      <c r="R75" s="28">
        <f t="shared" si="3"/>
        <v>0</v>
      </c>
      <c r="S75" s="28">
        <f t="shared" si="4"/>
        <v>225</v>
      </c>
      <c r="T75" s="28">
        <f t="shared" si="5"/>
        <v>260.54674392446407</v>
      </c>
      <c r="U75" s="28">
        <f t="shared" si="13"/>
        <v>485.54674392446407</v>
      </c>
      <c r="V75" s="29">
        <f t="shared" si="14"/>
        <v>1469.5146984131266</v>
      </c>
      <c r="W75" s="35"/>
      <c r="X75" s="138">
        <f>IF($I75&lt;=TABELLER!$Z$68,IF($I74&gt;=TABELLER!$Z$68,$G75,0),0)</f>
        <v>0</v>
      </c>
      <c r="Y75" s="139">
        <f>IF($I75&gt;=TABELLER!$Z$68,IF($I74&lt;=TABELLER!$Z$68,$G75,0),0)</f>
        <v>0</v>
      </c>
      <c r="Z75" s="140">
        <f>IF($I75&gt;=TABELLER!$Z$68,IF($I74&lt;=TABELLER!$Z$68,$C75,0),0)</f>
        <v>0</v>
      </c>
      <c r="AA75" s="140">
        <f t="shared" si="15"/>
        <v>83.873488576310763</v>
      </c>
      <c r="AB75" s="106">
        <f t="shared" si="16"/>
        <v>0</v>
      </c>
    </row>
    <row r="76" spans="2:28" x14ac:dyDescent="0.2">
      <c r="B76" s="25">
        <v>28</v>
      </c>
      <c r="C76" s="26">
        <f t="shared" si="6"/>
        <v>1.1200000000000003</v>
      </c>
      <c r="D76" s="26">
        <f t="shared" si="22"/>
        <v>4.0000000000000036E-2</v>
      </c>
      <c r="E76" s="27">
        <f t="shared" si="17"/>
        <v>0.93271139202038511</v>
      </c>
      <c r="F76" s="27">
        <f t="shared" si="23"/>
        <v>0</v>
      </c>
      <c r="G76" s="26">
        <f t="shared" si="24"/>
        <v>25.516872610025757</v>
      </c>
      <c r="H76" s="26">
        <f t="shared" si="25"/>
        <v>0</v>
      </c>
      <c r="I76" s="26">
        <f t="shared" si="20"/>
        <v>84.01456198735842</v>
      </c>
      <c r="J76" s="26">
        <f t="shared" si="21"/>
        <v>23.337378329821782</v>
      </c>
      <c r="K76" s="26">
        <f t="shared" si="0"/>
        <v>36.138888888888886</v>
      </c>
      <c r="L76" s="27">
        <f t="shared" si="1"/>
        <v>0.97851508373707063</v>
      </c>
      <c r="M76" s="27">
        <f t="shared" si="9"/>
        <v>0.97851508373707063</v>
      </c>
      <c r="N76" s="26">
        <f t="shared" si="10"/>
        <v>0</v>
      </c>
      <c r="O76" s="141">
        <f t="shared" si="2"/>
        <v>76.00970799157227</v>
      </c>
      <c r="P76" s="28">
        <f t="shared" si="11"/>
        <v>45605.824794943364</v>
      </c>
      <c r="Q76" s="28">
        <f t="shared" si="12"/>
        <v>1954.1965747140389</v>
      </c>
      <c r="R76" s="28">
        <f t="shared" si="3"/>
        <v>0</v>
      </c>
      <c r="S76" s="28">
        <f t="shared" si="4"/>
        <v>225</v>
      </c>
      <c r="T76" s="28">
        <f t="shared" si="5"/>
        <v>261.42394910843291</v>
      </c>
      <c r="U76" s="28">
        <f t="shared" si="13"/>
        <v>486.42394910843291</v>
      </c>
      <c r="V76" s="29">
        <f t="shared" si="14"/>
        <v>1467.772625605606</v>
      </c>
      <c r="W76" s="35"/>
      <c r="X76" s="138">
        <f>IF($I76&lt;=TABELLER!$Z$68,IF($I75&gt;=TABELLER!$Z$68,$G76,0),0)</f>
        <v>0</v>
      </c>
      <c r="Y76" s="139">
        <f>IF($I76&gt;=TABELLER!$Z$68,IF($I75&lt;=TABELLER!$Z$68,$G76,0),0)</f>
        <v>0</v>
      </c>
      <c r="Z76" s="140">
        <f>IF($I76&gt;=TABELLER!$Z$68,IF($I75&lt;=TABELLER!$Z$68,$C76,0),0)</f>
        <v>0</v>
      </c>
      <c r="AA76" s="140">
        <f t="shared" si="15"/>
        <v>84.01456198735842</v>
      </c>
      <c r="AB76" s="106">
        <f t="shared" si="16"/>
        <v>0</v>
      </c>
    </row>
    <row r="77" spans="2:28" x14ac:dyDescent="0.2">
      <c r="B77" s="25">
        <v>29</v>
      </c>
      <c r="C77" s="26">
        <f t="shared" si="6"/>
        <v>1.1600000000000004</v>
      </c>
      <c r="D77" s="26">
        <f t="shared" si="22"/>
        <v>4.0000000000000036E-2</v>
      </c>
      <c r="E77" s="27">
        <f t="shared" si="17"/>
        <v>0.93427794525986185</v>
      </c>
      <c r="F77" s="27">
        <f t="shared" si="23"/>
        <v>0</v>
      </c>
      <c r="G77" s="26">
        <f t="shared" si="24"/>
        <v>26.451150555285619</v>
      </c>
      <c r="H77" s="26">
        <f t="shared" si="25"/>
        <v>0</v>
      </c>
      <c r="I77" s="26">
        <f t="shared" si="20"/>
        <v>84.155468159416557</v>
      </c>
      <c r="J77" s="26">
        <f t="shared" si="21"/>
        <v>23.376518933171266</v>
      </c>
      <c r="K77" s="26">
        <f t="shared" si="0"/>
        <v>36.138888888888886</v>
      </c>
      <c r="L77" s="27">
        <f t="shared" si="1"/>
        <v>0.97735602725108262</v>
      </c>
      <c r="M77" s="27">
        <f t="shared" si="9"/>
        <v>0.97735602725108262</v>
      </c>
      <c r="N77" s="26">
        <f t="shared" si="10"/>
        <v>0</v>
      </c>
      <c r="O77" s="141">
        <f t="shared" si="2"/>
        <v>76.103645439611029</v>
      </c>
      <c r="P77" s="28">
        <f t="shared" si="11"/>
        <v>45662.187263766617</v>
      </c>
      <c r="Q77" s="28">
        <f t="shared" si="12"/>
        <v>1953.3356268444229</v>
      </c>
      <c r="R77" s="28">
        <f t="shared" si="3"/>
        <v>0</v>
      </c>
      <c r="S77" s="28">
        <f t="shared" si="4"/>
        <v>225</v>
      </c>
      <c r="T77" s="28">
        <f t="shared" si="5"/>
        <v>262.30158596779899</v>
      </c>
      <c r="U77" s="28">
        <f t="shared" si="13"/>
        <v>487.30158596779899</v>
      </c>
      <c r="V77" s="29">
        <f t="shared" si="14"/>
        <v>1466.034040876624</v>
      </c>
      <c r="W77" s="35"/>
      <c r="X77" s="138">
        <f>IF($I77&lt;=TABELLER!$Z$68,IF($I76&gt;=TABELLER!$Z$68,$G77,0),0)</f>
        <v>0</v>
      </c>
      <c r="Y77" s="139">
        <f>IF($I77&gt;=TABELLER!$Z$68,IF($I76&lt;=TABELLER!$Z$68,$G77,0),0)</f>
        <v>0</v>
      </c>
      <c r="Z77" s="140">
        <f>IF($I77&gt;=TABELLER!$Z$68,IF($I76&lt;=TABELLER!$Z$68,$C77,0),0)</f>
        <v>0</v>
      </c>
      <c r="AA77" s="140">
        <f t="shared" si="15"/>
        <v>84.155468159416557</v>
      </c>
      <c r="AB77" s="106">
        <f t="shared" si="16"/>
        <v>0</v>
      </c>
    </row>
    <row r="78" spans="2:28" x14ac:dyDescent="0.2">
      <c r="B78" s="25">
        <v>30</v>
      </c>
      <c r="C78" s="26">
        <f t="shared" si="6"/>
        <v>1.2000000000000004</v>
      </c>
      <c r="D78" s="26">
        <f t="shared" si="22"/>
        <v>4.0000000000000036E-2</v>
      </c>
      <c r="E78" s="27">
        <f t="shared" si="17"/>
        <v>0.93584264214865232</v>
      </c>
      <c r="F78" s="27">
        <f t="shared" si="23"/>
        <v>0</v>
      </c>
      <c r="G78" s="26">
        <f t="shared" si="24"/>
        <v>27.386993197434272</v>
      </c>
      <c r="H78" s="26">
        <f t="shared" si="25"/>
        <v>0</v>
      </c>
      <c r="I78" s="26">
        <f t="shared" si="20"/>
        <v>84.296207427340718</v>
      </c>
      <c r="J78" s="26">
        <f t="shared" si="21"/>
        <v>23.41561317426131</v>
      </c>
      <c r="K78" s="26">
        <f t="shared" si="0"/>
        <v>36.138888888888886</v>
      </c>
      <c r="L78" s="27">
        <f t="shared" si="1"/>
        <v>0.97619928037044823</v>
      </c>
      <c r="M78" s="27">
        <f t="shared" si="9"/>
        <v>0.97619928037044823</v>
      </c>
      <c r="N78" s="26">
        <f t="shared" si="10"/>
        <v>0</v>
      </c>
      <c r="O78" s="141">
        <f t="shared" si="2"/>
        <v>76.197471618227141</v>
      </c>
      <c r="P78" s="28">
        <f t="shared" si="11"/>
        <v>45718.482970936289</v>
      </c>
      <c r="Q78" s="28">
        <f t="shared" si="12"/>
        <v>1952.4785719124593</v>
      </c>
      <c r="R78" s="28">
        <f t="shared" si="3"/>
        <v>0</v>
      </c>
      <c r="S78" s="28">
        <f t="shared" si="4"/>
        <v>225</v>
      </c>
      <c r="T78" s="28">
        <f t="shared" si="5"/>
        <v>263.17965135678708</v>
      </c>
      <c r="U78" s="28">
        <f t="shared" si="13"/>
        <v>488.17965135678708</v>
      </c>
      <c r="V78" s="29">
        <f t="shared" si="14"/>
        <v>1464.2989205556723</v>
      </c>
      <c r="W78" s="35"/>
      <c r="X78" s="138">
        <f>IF($I78&lt;=TABELLER!$Z$68,IF($I77&gt;=TABELLER!$Z$68,$G78,0),0)</f>
        <v>0</v>
      </c>
      <c r="Y78" s="139">
        <f>IF($I78&gt;=TABELLER!$Z$68,IF($I77&lt;=TABELLER!$Z$68,$G78,0),0)</f>
        <v>0</v>
      </c>
      <c r="Z78" s="140">
        <f>IF($I78&gt;=TABELLER!$Z$68,IF($I77&lt;=TABELLER!$Z$68,$C78,0),0)</f>
        <v>0</v>
      </c>
      <c r="AA78" s="140">
        <f t="shared" si="15"/>
        <v>84.296207427340718</v>
      </c>
      <c r="AB78" s="106">
        <f t="shared" si="16"/>
        <v>0</v>
      </c>
    </row>
    <row r="79" spans="2:28" x14ac:dyDescent="0.2">
      <c r="B79" s="25">
        <v>31</v>
      </c>
      <c r="C79" s="26">
        <f t="shared" si="6"/>
        <v>1.2400000000000004</v>
      </c>
      <c r="D79" s="26">
        <f t="shared" si="22"/>
        <v>4.0000000000000036E-2</v>
      </c>
      <c r="E79" s="27">
        <f t="shared" si="17"/>
        <v>0.93740548639474952</v>
      </c>
      <c r="F79" s="27">
        <f t="shared" si="23"/>
        <v>0</v>
      </c>
      <c r="G79" s="26">
        <f t="shared" si="24"/>
        <v>28.32439868382902</v>
      </c>
      <c r="H79" s="26">
        <f t="shared" si="25"/>
        <v>0</v>
      </c>
      <c r="I79" s="26">
        <f t="shared" si="20"/>
        <v>84.436780123714058</v>
      </c>
      <c r="J79" s="26">
        <f t="shared" si="21"/>
        <v>23.454661145476127</v>
      </c>
      <c r="K79" s="26">
        <f t="shared" si="0"/>
        <v>36.138888888888886</v>
      </c>
      <c r="L79" s="27">
        <f t="shared" si="1"/>
        <v>0.97504482747916821</v>
      </c>
      <c r="M79" s="27">
        <f t="shared" si="9"/>
        <v>0.97504482747916821</v>
      </c>
      <c r="N79" s="26">
        <f t="shared" si="10"/>
        <v>0</v>
      </c>
      <c r="O79" s="141">
        <f t="shared" si="2"/>
        <v>76.291186749142696</v>
      </c>
      <c r="P79" s="28">
        <f t="shared" si="11"/>
        <v>45774.712049485614</v>
      </c>
      <c r="Q79" s="28">
        <f t="shared" si="12"/>
        <v>1951.625383354324</v>
      </c>
      <c r="R79" s="28">
        <f t="shared" si="3"/>
        <v>0</v>
      </c>
      <c r="S79" s="28">
        <f t="shared" si="4"/>
        <v>225</v>
      </c>
      <c r="T79" s="28">
        <f t="shared" si="5"/>
        <v>264.05814213557159</v>
      </c>
      <c r="U79" s="28">
        <f t="shared" si="13"/>
        <v>489.05814213557159</v>
      </c>
      <c r="V79" s="29">
        <f t="shared" si="14"/>
        <v>1462.5672412187523</v>
      </c>
      <c r="W79" s="35"/>
      <c r="X79" s="138">
        <f>IF($I79&lt;=TABELLER!$Z$68,IF($I78&gt;=TABELLER!$Z$68,$G79,0),0)</f>
        <v>0</v>
      </c>
      <c r="Y79" s="139">
        <f>IF($I79&gt;=TABELLER!$Z$68,IF($I78&lt;=TABELLER!$Z$68,$G79,0),0)</f>
        <v>0</v>
      </c>
      <c r="Z79" s="140">
        <f>IF($I79&gt;=TABELLER!$Z$68,IF($I78&lt;=TABELLER!$Z$68,$C79,0),0)</f>
        <v>0</v>
      </c>
      <c r="AA79" s="140">
        <f t="shared" si="15"/>
        <v>84.436780123714058</v>
      </c>
      <c r="AB79" s="106">
        <f t="shared" si="16"/>
        <v>0</v>
      </c>
    </row>
    <row r="80" spans="2:28" x14ac:dyDescent="0.2">
      <c r="B80" s="25">
        <v>32</v>
      </c>
      <c r="C80" s="26">
        <f t="shared" si="6"/>
        <v>1.2800000000000005</v>
      </c>
      <c r="D80" s="26">
        <f t="shared" si="22"/>
        <v>4.0000000000000036E-2</v>
      </c>
      <c r="E80" s="27">
        <f t="shared" si="17"/>
        <v>0.93896648168102925</v>
      </c>
      <c r="F80" s="27">
        <f t="shared" si="23"/>
        <v>0</v>
      </c>
      <c r="G80" s="26">
        <f t="shared" si="24"/>
        <v>29.263365165510049</v>
      </c>
      <c r="H80" s="26">
        <f t="shared" si="25"/>
        <v>0</v>
      </c>
      <c r="I80" s="26">
        <f t="shared" si="20"/>
        <v>84.577186578871064</v>
      </c>
      <c r="J80" s="26">
        <f t="shared" si="21"/>
        <v>23.493662938575294</v>
      </c>
      <c r="K80" s="26">
        <f t="shared" si="0"/>
        <v>36.138888888888886</v>
      </c>
      <c r="L80" s="27">
        <f t="shared" ref="L80:L111" si="26">+V80/$E$23</f>
        <v>0.97389265312357187</v>
      </c>
      <c r="M80" s="27">
        <f t="shared" si="9"/>
        <v>0.97389265312357187</v>
      </c>
      <c r="N80" s="26">
        <f t="shared" si="10"/>
        <v>0</v>
      </c>
      <c r="O80" s="141">
        <f t="shared" si="2"/>
        <v>76.384791052580709</v>
      </c>
      <c r="P80" s="28">
        <f t="shared" si="11"/>
        <v>45830.874631548424</v>
      </c>
      <c r="Q80" s="28">
        <f t="shared" si="12"/>
        <v>1950.7760348556233</v>
      </c>
      <c r="R80" s="28">
        <f t="shared" ref="R80:R111" si="27">0.1*$E$23*N80</f>
        <v>0</v>
      </c>
      <c r="S80" s="28">
        <f t="shared" si="4"/>
        <v>225</v>
      </c>
      <c r="T80" s="28">
        <f t="shared" ref="T80:T111" si="28">0.5*$E$9*$E$13*$E$14*(J80+$E$10)^2</f>
        <v>264.93705517026547</v>
      </c>
      <c r="U80" s="28">
        <f t="shared" si="13"/>
        <v>489.93705517026547</v>
      </c>
      <c r="V80" s="29">
        <f t="shared" si="14"/>
        <v>1460.8389796853578</v>
      </c>
      <c r="W80" s="35"/>
      <c r="X80" s="138">
        <f>IF($I80&lt;=TABELLER!$Z$68,IF($I79&gt;=TABELLER!$Z$68,$G80,0),0)</f>
        <v>0</v>
      </c>
      <c r="Y80" s="139">
        <f>IF($I80&gt;=TABELLER!$Z$68,IF($I79&lt;=TABELLER!$Z$68,$G80,0),0)</f>
        <v>0</v>
      </c>
      <c r="Z80" s="140">
        <f>IF($I80&gt;=TABELLER!$Z$68,IF($I79&lt;=TABELLER!$Z$68,$C80,0),0)</f>
        <v>0</v>
      </c>
      <c r="AA80" s="140">
        <f t="shared" si="15"/>
        <v>84.577186578871064</v>
      </c>
      <c r="AB80" s="106">
        <f t="shared" si="16"/>
        <v>0</v>
      </c>
    </row>
    <row r="81" spans="2:28" x14ac:dyDescent="0.2">
      <c r="B81" s="25">
        <v>33</v>
      </c>
      <c r="C81" s="26">
        <f t="shared" ref="C81:C112" si="29">+C80+$E$7</f>
        <v>1.3200000000000005</v>
      </c>
      <c r="D81" s="26">
        <f t="shared" si="22"/>
        <v>4.0000000000000036E-2</v>
      </c>
      <c r="E81" s="27">
        <f t="shared" si="17"/>
        <v>0.94052563166551151</v>
      </c>
      <c r="F81" s="27">
        <f t="shared" si="23"/>
        <v>0</v>
      </c>
      <c r="G81" s="26">
        <f t="shared" si="24"/>
        <v>30.203890797175561</v>
      </c>
      <c r="H81" s="26">
        <f t="shared" si="25"/>
        <v>0</v>
      </c>
      <c r="I81" s="26">
        <f t="shared" si="20"/>
        <v>84.717427120920846</v>
      </c>
      <c r="J81" s="26">
        <f t="shared" si="21"/>
        <v>23.532618644700236</v>
      </c>
      <c r="K81" s="26">
        <f t="shared" si="0"/>
        <v>36.138888888888886</v>
      </c>
      <c r="L81" s="27">
        <f t="shared" si="26"/>
        <v>0.97274274201032529</v>
      </c>
      <c r="M81" s="27">
        <f t="shared" si="9"/>
        <v>0.97274274201032529</v>
      </c>
      <c r="N81" s="26">
        <f t="shared" si="10"/>
        <v>0</v>
      </c>
      <c r="O81" s="141">
        <f t="shared" si="2"/>
        <v>76.478284747280554</v>
      </c>
      <c r="P81" s="28">
        <f t="shared" si="11"/>
        <v>45886.970848368335</v>
      </c>
      <c r="Q81" s="28">
        <f t="shared" si="12"/>
        <v>1949.9305003483964</v>
      </c>
      <c r="R81" s="28">
        <f t="shared" si="27"/>
        <v>0</v>
      </c>
      <c r="S81" s="28">
        <f t="shared" si="4"/>
        <v>225</v>
      </c>
      <c r="T81" s="28">
        <f t="shared" si="28"/>
        <v>265.81638733290868</v>
      </c>
      <c r="U81" s="28">
        <f t="shared" si="13"/>
        <v>490.81638733290868</v>
      </c>
      <c r="V81" s="29">
        <f t="shared" si="14"/>
        <v>1459.1141130154879</v>
      </c>
      <c r="W81" s="35"/>
      <c r="X81" s="138">
        <f>IF($I81&lt;=TABELLER!$Z$68,IF($I80&gt;=TABELLER!$Z$68,$G81,0),0)</f>
        <v>0</v>
      </c>
      <c r="Y81" s="139">
        <f>IF($I81&gt;=TABELLER!$Z$68,IF($I80&lt;=TABELLER!$Z$68,$G81,0),0)</f>
        <v>0</v>
      </c>
      <c r="Z81" s="140">
        <f>IF($I81&gt;=TABELLER!$Z$68,IF($I80&lt;=TABELLER!$Z$68,$C81,0),0)</f>
        <v>0</v>
      </c>
      <c r="AA81" s="140">
        <f t="shared" si="15"/>
        <v>84.717427120920846</v>
      </c>
      <c r="AB81" s="106">
        <f t="shared" si="16"/>
        <v>0</v>
      </c>
    </row>
    <row r="82" spans="2:28" x14ac:dyDescent="0.2">
      <c r="B82" s="25">
        <v>34</v>
      </c>
      <c r="C82" s="26">
        <f t="shared" si="29"/>
        <v>1.3600000000000005</v>
      </c>
      <c r="D82" s="26">
        <f t="shared" si="22"/>
        <v>4.0000000000000036E-2</v>
      </c>
      <c r="E82" s="27">
        <f t="shared" si="17"/>
        <v>0.94208293998161852</v>
      </c>
      <c r="F82" s="27">
        <f t="shared" si="23"/>
        <v>0</v>
      </c>
      <c r="G82" s="26">
        <f t="shared" si="24"/>
        <v>31.145973737157178</v>
      </c>
      <c r="H82" s="26">
        <f t="shared" si="25"/>
        <v>0</v>
      </c>
      <c r="I82" s="26">
        <f t="shared" si="20"/>
        <v>84.857502075770341</v>
      </c>
      <c r="J82" s="26">
        <f t="shared" si="21"/>
        <v>23.57152835438065</v>
      </c>
      <c r="K82" s="26">
        <f t="shared" si="0"/>
        <v>36.138888888888886</v>
      </c>
      <c r="L82" s="27">
        <f t="shared" si="26"/>
        <v>0.97159507900447728</v>
      </c>
      <c r="M82" s="27">
        <f t="shared" si="9"/>
        <v>0.97159507900447728</v>
      </c>
      <c r="N82" s="26">
        <f t="shared" si="10"/>
        <v>0</v>
      </c>
      <c r="O82" s="141">
        <f t="shared" si="2"/>
        <v>76.571668050513551</v>
      </c>
      <c r="P82" s="28">
        <f t="shared" si="11"/>
        <v>45943.000830308127</v>
      </c>
      <c r="Q82" s="28">
        <f t="shared" si="12"/>
        <v>1949.088754008174</v>
      </c>
      <c r="R82" s="28">
        <f t="shared" si="27"/>
        <v>0</v>
      </c>
      <c r="S82" s="28">
        <f t="shared" si="4"/>
        <v>225</v>
      </c>
      <c r="T82" s="28">
        <f t="shared" si="28"/>
        <v>266.69613550145806</v>
      </c>
      <c r="U82" s="28">
        <f t="shared" si="13"/>
        <v>491.69613550145806</v>
      </c>
      <c r="V82" s="29">
        <f t="shared" si="14"/>
        <v>1457.392618506716</v>
      </c>
      <c r="W82" s="35"/>
      <c r="X82" s="138">
        <f>IF($I82&lt;=TABELLER!$Z$68,IF($I81&gt;=TABELLER!$Z$68,$G82,0),0)</f>
        <v>0</v>
      </c>
      <c r="Y82" s="139">
        <f>IF($I82&gt;=TABELLER!$Z$68,IF($I81&lt;=TABELLER!$Z$68,$G82,0),0)</f>
        <v>0</v>
      </c>
      <c r="Z82" s="140">
        <f>IF($I82&gt;=TABELLER!$Z$68,IF($I81&lt;=TABELLER!$Z$68,$C82,0),0)</f>
        <v>0</v>
      </c>
      <c r="AA82" s="140">
        <f t="shared" si="15"/>
        <v>84.857502075770341</v>
      </c>
      <c r="AB82" s="106">
        <f t="shared" si="16"/>
        <v>0</v>
      </c>
    </row>
    <row r="83" spans="2:28" x14ac:dyDescent="0.2">
      <c r="B83" s="25">
        <v>35</v>
      </c>
      <c r="C83" s="26">
        <f t="shared" si="29"/>
        <v>1.4000000000000006</v>
      </c>
      <c r="D83" s="26">
        <f t="shared" si="22"/>
        <v>4.0000000000000036E-2</v>
      </c>
      <c r="E83" s="27">
        <f t="shared" si="17"/>
        <v>0.94363841023843043</v>
      </c>
      <c r="F83" s="27">
        <f t="shared" si="23"/>
        <v>0</v>
      </c>
      <c r="G83" s="26">
        <f t="shared" si="24"/>
        <v>32.089612147395606</v>
      </c>
      <c r="H83" s="26">
        <f t="shared" si="25"/>
        <v>0</v>
      </c>
      <c r="I83" s="26">
        <f t="shared" si="20"/>
        <v>84.997411767146986</v>
      </c>
      <c r="J83" s="26">
        <f t="shared" si="21"/>
        <v>23.610392157540829</v>
      </c>
      <c r="K83" s="26">
        <f t="shared" si="0"/>
        <v>36.138888888888886</v>
      </c>
      <c r="L83" s="27">
        <f t="shared" si="26"/>
        <v>0.97044964912753118</v>
      </c>
      <c r="M83" s="27">
        <f t="shared" si="9"/>
        <v>0.97044964912753118</v>
      </c>
      <c r="N83" s="26">
        <f t="shared" si="10"/>
        <v>0</v>
      </c>
      <c r="O83" s="141">
        <f t="shared" si="2"/>
        <v>76.66494117809799</v>
      </c>
      <c r="P83" s="28">
        <f t="shared" si="11"/>
        <v>45998.964706858795</v>
      </c>
      <c r="Q83" s="28">
        <f t="shared" si="12"/>
        <v>1948.2507702510723</v>
      </c>
      <c r="R83" s="28">
        <f t="shared" si="27"/>
        <v>0</v>
      </c>
      <c r="S83" s="28">
        <f t="shared" si="4"/>
        <v>225</v>
      </c>
      <c r="T83" s="28">
        <f t="shared" si="28"/>
        <v>267.57629655977547</v>
      </c>
      <c r="U83" s="28">
        <f t="shared" si="13"/>
        <v>492.57629655977547</v>
      </c>
      <c r="V83" s="29">
        <f t="shared" si="14"/>
        <v>1455.6744736912967</v>
      </c>
      <c r="W83" s="35"/>
      <c r="X83" s="138">
        <f>IF($I83&lt;=TABELLER!$Z$68,IF($I82&gt;=TABELLER!$Z$68,$G83,0),0)</f>
        <v>0</v>
      </c>
      <c r="Y83" s="139">
        <f>IF($I83&gt;=TABELLER!$Z$68,IF($I82&lt;=TABELLER!$Z$68,$G83,0),0)</f>
        <v>0</v>
      </c>
      <c r="Z83" s="140">
        <f>IF($I83&gt;=TABELLER!$Z$68,IF($I82&lt;=TABELLER!$Z$68,$C83,0),0)</f>
        <v>0</v>
      </c>
      <c r="AA83" s="140">
        <f t="shared" si="15"/>
        <v>84.997411767146986</v>
      </c>
      <c r="AB83" s="106">
        <f t="shared" si="16"/>
        <v>0</v>
      </c>
    </row>
    <row r="84" spans="2:28" x14ac:dyDescent="0.2">
      <c r="B84" s="25">
        <v>36</v>
      </c>
      <c r="C84" s="26">
        <f t="shared" si="29"/>
        <v>1.4400000000000006</v>
      </c>
      <c r="D84" s="26">
        <f t="shared" si="22"/>
        <v>4.0000000000000036E-2</v>
      </c>
      <c r="E84" s="27">
        <f t="shared" si="17"/>
        <v>0.94519204602093598</v>
      </c>
      <c r="F84" s="27">
        <f t="shared" si="23"/>
        <v>0</v>
      </c>
      <c r="G84" s="26">
        <f t="shared" si="24"/>
        <v>33.034804193416541</v>
      </c>
      <c r="H84" s="26">
        <f t="shared" si="25"/>
        <v>0</v>
      </c>
      <c r="I84" s="26">
        <f t="shared" si="20"/>
        <v>85.137156516621346</v>
      </c>
      <c r="J84" s="26">
        <f t="shared" si="21"/>
        <v>23.649210143505929</v>
      </c>
      <c r="K84" s="26">
        <f t="shared" si="0"/>
        <v>36.138888888888886</v>
      </c>
      <c r="L84" s="27">
        <f t="shared" si="26"/>
        <v>0.9693064375555408</v>
      </c>
      <c r="M84" s="27">
        <f t="shared" si="9"/>
        <v>0.9693064375555408</v>
      </c>
      <c r="N84" s="26">
        <f t="shared" si="10"/>
        <v>0</v>
      </c>
      <c r="O84" s="141">
        <f t="shared" si="2"/>
        <v>76.758104344414221</v>
      </c>
      <c r="P84" s="28">
        <f t="shared" si="11"/>
        <v>46054.862606648538</v>
      </c>
      <c r="Q84" s="28">
        <f t="shared" si="12"/>
        <v>1947.4165237309289</v>
      </c>
      <c r="R84" s="28">
        <f t="shared" si="27"/>
        <v>0</v>
      </c>
      <c r="S84" s="28">
        <f t="shared" si="4"/>
        <v>225</v>
      </c>
      <c r="T84" s="28">
        <f t="shared" si="28"/>
        <v>268.45686739761777</v>
      </c>
      <c r="U84" s="28">
        <f t="shared" si="13"/>
        <v>493.45686739761777</v>
      </c>
      <c r="V84" s="29">
        <f t="shared" si="14"/>
        <v>1453.9596563333112</v>
      </c>
      <c r="W84" s="35"/>
      <c r="X84" s="138">
        <f>IF($I84&lt;=TABELLER!$Z$68,IF($I83&gt;=TABELLER!$Z$68,$G84,0),0)</f>
        <v>0</v>
      </c>
      <c r="Y84" s="139">
        <f>IF($I84&gt;=TABELLER!$Z$68,IF($I83&lt;=TABELLER!$Z$68,$G84,0),0)</f>
        <v>0</v>
      </c>
      <c r="Z84" s="140">
        <f>IF($I84&gt;=TABELLER!$Z$68,IF($I83&lt;=TABELLER!$Z$68,$C84,0),0)</f>
        <v>0</v>
      </c>
      <c r="AA84" s="140">
        <f t="shared" si="15"/>
        <v>85.137156516621346</v>
      </c>
      <c r="AB84" s="106">
        <f t="shared" si="16"/>
        <v>0</v>
      </c>
    </row>
    <row r="85" spans="2:28" x14ac:dyDescent="0.2">
      <c r="B85" s="25">
        <v>37</v>
      </c>
      <c r="C85" s="26">
        <f t="shared" si="29"/>
        <v>1.4800000000000006</v>
      </c>
      <c r="D85" s="26">
        <f t="shared" si="22"/>
        <v>4.0000000000000036E-2</v>
      </c>
      <c r="E85" s="27">
        <f t="shared" si="17"/>
        <v>0.94674385089028246</v>
      </c>
      <c r="F85" s="27">
        <f t="shared" si="23"/>
        <v>0</v>
      </c>
      <c r="G85" s="26">
        <f t="shared" si="24"/>
        <v>33.981548044306827</v>
      </c>
      <c r="H85" s="26">
        <f t="shared" si="25"/>
        <v>0</v>
      </c>
      <c r="I85" s="26">
        <f t="shared" si="20"/>
        <v>85.276736643629334</v>
      </c>
      <c r="J85" s="26">
        <f t="shared" si="21"/>
        <v>23.687982401008149</v>
      </c>
      <c r="K85" s="26">
        <f t="shared" si="0"/>
        <v>36.138888888888886</v>
      </c>
      <c r="L85" s="27">
        <f t="shared" si="26"/>
        <v>0.96816542961723973</v>
      </c>
      <c r="M85" s="27">
        <f t="shared" si="9"/>
        <v>0.96816542961723973</v>
      </c>
      <c r="N85" s="26">
        <f t="shared" si="10"/>
        <v>0</v>
      </c>
      <c r="O85" s="141">
        <f t="shared" si="2"/>
        <v>76.851157762419547</v>
      </c>
      <c r="P85" s="28">
        <f t="shared" si="11"/>
        <v>46110.694657451721</v>
      </c>
      <c r="Q85" s="28">
        <f t="shared" si="12"/>
        <v>1946.5859893364861</v>
      </c>
      <c r="R85" s="28">
        <f t="shared" si="27"/>
        <v>0</v>
      </c>
      <c r="S85" s="28">
        <f t="shared" si="4"/>
        <v>225</v>
      </c>
      <c r="T85" s="28">
        <f t="shared" si="28"/>
        <v>269.33784491062647</v>
      </c>
      <c r="U85" s="28">
        <f t="shared" si="13"/>
        <v>494.33784491062647</v>
      </c>
      <c r="V85" s="29">
        <f t="shared" si="14"/>
        <v>1452.2481444258597</v>
      </c>
      <c r="W85" s="35"/>
      <c r="X85" s="138">
        <f>IF($I85&lt;=TABELLER!$Z$68,IF($I84&gt;=TABELLER!$Z$68,$G85,0),0)</f>
        <v>0</v>
      </c>
      <c r="Y85" s="139">
        <f>IF($I85&gt;=TABELLER!$Z$68,IF($I84&lt;=TABELLER!$Z$68,$G85,0),0)</f>
        <v>0</v>
      </c>
      <c r="Z85" s="140">
        <f>IF($I85&gt;=TABELLER!$Z$68,IF($I84&lt;=TABELLER!$Z$68,$C85,0),0)</f>
        <v>0</v>
      </c>
      <c r="AA85" s="140">
        <f t="shared" si="15"/>
        <v>85.276736643629334</v>
      </c>
      <c r="AB85" s="106">
        <f t="shared" si="16"/>
        <v>0</v>
      </c>
    </row>
    <row r="86" spans="2:28" x14ac:dyDescent="0.2">
      <c r="B86" s="25">
        <v>38</v>
      </c>
      <c r="C86" s="26">
        <f t="shared" si="29"/>
        <v>1.5200000000000007</v>
      </c>
      <c r="D86" s="26">
        <f t="shared" si="22"/>
        <v>4.0000000000000036E-2</v>
      </c>
      <c r="E86" s="27">
        <f t="shared" si="17"/>
        <v>0.94829382838402065</v>
      </c>
      <c r="F86" s="27">
        <f t="shared" si="23"/>
        <v>0</v>
      </c>
      <c r="G86" s="26">
        <f t="shared" si="24"/>
        <v>34.929841872690851</v>
      </c>
      <c r="H86" s="26">
        <f t="shared" si="25"/>
        <v>0</v>
      </c>
      <c r="I86" s="26">
        <f t="shared" si="20"/>
        <v>85.416152465494221</v>
      </c>
      <c r="J86" s="26">
        <f t="shared" si="21"/>
        <v>23.726709018192839</v>
      </c>
      <c r="K86" s="26">
        <f t="shared" si="0"/>
        <v>36.138888888888886</v>
      </c>
      <c r="L86" s="27">
        <f t="shared" si="26"/>
        <v>0.96702661079219643</v>
      </c>
      <c r="M86" s="27">
        <f t="shared" si="9"/>
        <v>0.96702661079219643</v>
      </c>
      <c r="N86" s="26">
        <f t="shared" si="10"/>
        <v>0</v>
      </c>
      <c r="O86" s="141">
        <f t="shared" si="2"/>
        <v>76.944101643662805</v>
      </c>
      <c r="P86" s="28">
        <f t="shared" si="11"/>
        <v>46166.460986197686</v>
      </c>
      <c r="Q86" s="28">
        <f t="shared" si="12"/>
        <v>1945.7591421886113</v>
      </c>
      <c r="R86" s="28">
        <f t="shared" si="27"/>
        <v>0</v>
      </c>
      <c r="S86" s="28">
        <f t="shared" si="4"/>
        <v>225</v>
      </c>
      <c r="T86" s="28">
        <f t="shared" si="28"/>
        <v>270.21922600031678</v>
      </c>
      <c r="U86" s="28">
        <f t="shared" si="13"/>
        <v>495.21922600031678</v>
      </c>
      <c r="V86" s="29">
        <f t="shared" si="14"/>
        <v>1450.5399161882947</v>
      </c>
      <c r="W86" s="35"/>
      <c r="X86" s="138">
        <f>IF($I86&lt;=TABELLER!$Z$68,IF($I85&gt;=TABELLER!$Z$68,$G86,0),0)</f>
        <v>0</v>
      </c>
      <c r="Y86" s="139">
        <f>IF($I86&gt;=TABELLER!$Z$68,IF($I85&lt;=TABELLER!$Z$68,$G86,0),0)</f>
        <v>0</v>
      </c>
      <c r="Z86" s="140">
        <f>IF($I86&gt;=TABELLER!$Z$68,IF($I85&lt;=TABELLER!$Z$68,$C86,0),0)</f>
        <v>0</v>
      </c>
      <c r="AA86" s="140">
        <f t="shared" si="15"/>
        <v>85.416152465494221</v>
      </c>
      <c r="AB86" s="106">
        <f t="shared" si="16"/>
        <v>0</v>
      </c>
    </row>
    <row r="87" spans="2:28" x14ac:dyDescent="0.2">
      <c r="B87" s="25">
        <v>39</v>
      </c>
      <c r="C87" s="26">
        <f t="shared" si="29"/>
        <v>1.5600000000000007</v>
      </c>
      <c r="D87" s="26">
        <f t="shared" si="22"/>
        <v>4.0000000000000036E-2</v>
      </c>
      <c r="E87" s="27">
        <f t="shared" si="17"/>
        <v>0.94984198201634817</v>
      </c>
      <c r="F87" s="27">
        <f t="shared" si="23"/>
        <v>0</v>
      </c>
      <c r="G87" s="26">
        <f t="shared" si="24"/>
        <v>35.879683854707196</v>
      </c>
      <c r="H87" s="26">
        <f t="shared" si="25"/>
        <v>0</v>
      </c>
      <c r="I87" s="26">
        <f t="shared" si="20"/>
        <v>85.555404297448305</v>
      </c>
      <c r="J87" s="26">
        <f t="shared" si="21"/>
        <v>23.765390082624528</v>
      </c>
      <c r="K87" s="26">
        <f t="shared" si="0"/>
        <v>36.138888888888886</v>
      </c>
      <c r="L87" s="27">
        <f t="shared" si="26"/>
        <v>0.9658899667089893</v>
      </c>
      <c r="M87" s="27">
        <f t="shared" si="9"/>
        <v>0.9658899667089893</v>
      </c>
      <c r="N87" s="26">
        <f t="shared" si="10"/>
        <v>0</v>
      </c>
      <c r="O87" s="141">
        <f t="shared" si="2"/>
        <v>77.036936198298861</v>
      </c>
      <c r="P87" s="28">
        <f t="shared" si="11"/>
        <v>46222.161718979318</v>
      </c>
      <c r="Q87" s="28">
        <f t="shared" si="12"/>
        <v>1944.9359576375521</v>
      </c>
      <c r="R87" s="28">
        <f t="shared" si="27"/>
        <v>0</v>
      </c>
      <c r="S87" s="28">
        <f t="shared" si="4"/>
        <v>225</v>
      </c>
      <c r="T87" s="28">
        <f t="shared" si="28"/>
        <v>271.10100757406798</v>
      </c>
      <c r="U87" s="28">
        <f t="shared" si="13"/>
        <v>496.10100757406798</v>
      </c>
      <c r="V87" s="29">
        <f t="shared" si="14"/>
        <v>1448.834950063484</v>
      </c>
      <c r="W87" s="35"/>
      <c r="X87" s="138">
        <f>IF($I87&lt;=TABELLER!$Z$68,IF($I86&gt;=TABELLER!$Z$68,$G87,0),0)</f>
        <v>0</v>
      </c>
      <c r="Y87" s="139">
        <f>IF($I87&gt;=TABELLER!$Z$68,IF($I86&lt;=TABELLER!$Z$68,$G87,0),0)</f>
        <v>0</v>
      </c>
      <c r="Z87" s="140">
        <f>IF($I87&gt;=TABELLER!$Z$68,IF($I86&lt;=TABELLER!$Z$68,$C87,0),0)</f>
        <v>0</v>
      </c>
      <c r="AA87" s="140">
        <f t="shared" si="15"/>
        <v>85.555404297448305</v>
      </c>
      <c r="AB87" s="106">
        <f t="shared" si="16"/>
        <v>0</v>
      </c>
    </row>
    <row r="88" spans="2:28" x14ac:dyDescent="0.2">
      <c r="B88" s="25">
        <v>40</v>
      </c>
      <c r="C88" s="26">
        <f t="shared" si="29"/>
        <v>1.6000000000000008</v>
      </c>
      <c r="D88" s="26">
        <f t="shared" si="22"/>
        <v>4.0000000000000036E-2</v>
      </c>
      <c r="E88" s="27">
        <f t="shared" si="17"/>
        <v>0.95138831527834911</v>
      </c>
      <c r="F88" s="27">
        <f t="shared" si="23"/>
        <v>0</v>
      </c>
      <c r="G88" s="26">
        <f t="shared" si="24"/>
        <v>36.831072169985546</v>
      </c>
      <c r="H88" s="26">
        <f t="shared" si="25"/>
        <v>0</v>
      </c>
      <c r="I88" s="26">
        <f t="shared" si="20"/>
        <v>85.694492452654401</v>
      </c>
      <c r="J88" s="26">
        <f t="shared" si="21"/>
        <v>23.804025681292888</v>
      </c>
      <c r="K88" s="26">
        <f t="shared" si="0"/>
        <v>36.138888888888886</v>
      </c>
      <c r="L88" s="27">
        <f t="shared" si="26"/>
        <v>0.9647554831434193</v>
      </c>
      <c r="M88" s="27">
        <f t="shared" si="9"/>
        <v>0.9647554831434193</v>
      </c>
      <c r="N88" s="26">
        <f t="shared" si="10"/>
        <v>0</v>
      </c>
      <c r="O88" s="141">
        <f t="shared" si="2"/>
        <v>77.129661635102934</v>
      </c>
      <c r="P88" s="28">
        <f t="shared" si="11"/>
        <v>46277.796981061758</v>
      </c>
      <c r="Q88" s="28">
        <f t="shared" si="12"/>
        <v>1944.1164112602416</v>
      </c>
      <c r="R88" s="28">
        <f t="shared" si="27"/>
        <v>0</v>
      </c>
      <c r="S88" s="28">
        <f t="shared" si="4"/>
        <v>225</v>
      </c>
      <c r="T88" s="28">
        <f t="shared" si="28"/>
        <v>271.98318654511263</v>
      </c>
      <c r="U88" s="28">
        <f t="shared" si="13"/>
        <v>496.98318654511263</v>
      </c>
      <c r="V88" s="29">
        <f t="shared" si="14"/>
        <v>1447.133224715129</v>
      </c>
      <c r="W88" s="35"/>
      <c r="X88" s="138">
        <f>IF($I88&lt;=TABELLER!$Z$68,IF($I87&gt;=TABELLER!$Z$68,$G88,0),0)</f>
        <v>0</v>
      </c>
      <c r="Y88" s="139">
        <f>IF($I88&gt;=TABELLER!$Z$68,IF($I87&lt;=TABELLER!$Z$68,$G88,0),0)</f>
        <v>0</v>
      </c>
      <c r="Z88" s="140">
        <f>IF($I88&gt;=TABELLER!$Z$68,IF($I87&lt;=TABELLER!$Z$68,$C88,0),0)</f>
        <v>0</v>
      </c>
      <c r="AA88" s="140">
        <f t="shared" si="15"/>
        <v>85.694492452654401</v>
      </c>
      <c r="AB88" s="106">
        <f t="shared" si="16"/>
        <v>0</v>
      </c>
    </row>
    <row r="89" spans="2:28" x14ac:dyDescent="0.2">
      <c r="B89" s="25">
        <v>41</v>
      </c>
      <c r="C89" s="26">
        <f t="shared" si="29"/>
        <v>1.6400000000000008</v>
      </c>
      <c r="D89" s="26">
        <f t="shared" si="22"/>
        <v>4.0000000000000036E-2</v>
      </c>
      <c r="E89" s="27">
        <f t="shared" si="17"/>
        <v>0.95293283163823106</v>
      </c>
      <c r="F89" s="27">
        <f t="shared" si="23"/>
        <v>0</v>
      </c>
      <c r="G89" s="26">
        <f t="shared" si="24"/>
        <v>37.784005001623775</v>
      </c>
      <c r="H89" s="26">
        <f t="shared" si="25"/>
        <v>0</v>
      </c>
      <c r="I89" s="26">
        <f t="shared" si="20"/>
        <v>85.833417242227057</v>
      </c>
      <c r="J89" s="26">
        <f t="shared" si="21"/>
        <v>23.842615900618625</v>
      </c>
      <c r="K89" s="26">
        <f t="shared" si="0"/>
        <v>36.138888888888886</v>
      </c>
      <c r="L89" s="27">
        <f t="shared" si="26"/>
        <v>0.96362314601673782</v>
      </c>
      <c r="M89" s="27">
        <f t="shared" si="9"/>
        <v>0.96362314601673782</v>
      </c>
      <c r="N89" s="26">
        <f t="shared" si="10"/>
        <v>0</v>
      </c>
      <c r="O89" s="141">
        <f t="shared" si="2"/>
        <v>77.222278161484695</v>
      </c>
      <c r="P89" s="28">
        <f t="shared" si="11"/>
        <v>46333.366896890817</v>
      </c>
      <c r="Q89" s="28">
        <f t="shared" si="12"/>
        <v>1943.3004788576341</v>
      </c>
      <c r="R89" s="28">
        <f t="shared" si="27"/>
        <v>0</v>
      </c>
      <c r="S89" s="28">
        <f t="shared" si="4"/>
        <v>225</v>
      </c>
      <c r="T89" s="28">
        <f t="shared" si="28"/>
        <v>272.86575983252737</v>
      </c>
      <c r="U89" s="28">
        <f t="shared" si="13"/>
        <v>497.86575983252737</v>
      </c>
      <c r="V89" s="29">
        <f t="shared" si="14"/>
        <v>1445.4347190251067</v>
      </c>
      <c r="W89" s="35"/>
      <c r="X89" s="138">
        <f>IF($I89&lt;=TABELLER!$Z$68,IF($I88&gt;=TABELLER!$Z$68,$G89,0),0)</f>
        <v>0</v>
      </c>
      <c r="Y89" s="139">
        <f>IF($I89&gt;=TABELLER!$Z$68,IF($I88&lt;=TABELLER!$Z$68,$G89,0),0)</f>
        <v>0</v>
      </c>
      <c r="Z89" s="140">
        <f>IF($I89&gt;=TABELLER!$Z$68,IF($I88&lt;=TABELLER!$Z$68,$C89,0),0)</f>
        <v>0</v>
      </c>
      <c r="AA89" s="140">
        <f t="shared" si="15"/>
        <v>85.833417242227057</v>
      </c>
      <c r="AB89" s="106">
        <f t="shared" si="16"/>
        <v>0</v>
      </c>
    </row>
    <row r="90" spans="2:28" x14ac:dyDescent="0.2">
      <c r="B90" s="25">
        <v>42</v>
      </c>
      <c r="C90" s="26">
        <f t="shared" si="29"/>
        <v>1.6800000000000008</v>
      </c>
      <c r="D90" s="26">
        <f t="shared" si="22"/>
        <v>4.0000000000000036E-2</v>
      </c>
      <c r="E90" s="27">
        <f t="shared" si="17"/>
        <v>0.95447553454155931</v>
      </c>
      <c r="F90" s="27">
        <f t="shared" si="23"/>
        <v>0</v>
      </c>
      <c r="G90" s="26">
        <f t="shared" si="24"/>
        <v>38.738480536165333</v>
      </c>
      <c r="H90" s="26">
        <f t="shared" si="25"/>
        <v>0</v>
      </c>
      <c r="I90" s="26">
        <f t="shared" si="20"/>
        <v>85.972178975253456</v>
      </c>
      <c r="J90" s="26">
        <f t="shared" si="21"/>
        <v>23.881160826459293</v>
      </c>
      <c r="K90" s="26">
        <f t="shared" si="0"/>
        <v>36.138888888888886</v>
      </c>
      <c r="L90" s="27">
        <f t="shared" si="26"/>
        <v>0.9624929413939064</v>
      </c>
      <c r="M90" s="27">
        <f t="shared" si="9"/>
        <v>0.9624929413939064</v>
      </c>
      <c r="N90" s="26">
        <f t="shared" si="10"/>
        <v>0</v>
      </c>
      <c r="O90" s="141">
        <f t="shared" si="2"/>
        <v>77.314785983502304</v>
      </c>
      <c r="P90" s="28">
        <f t="shared" si="11"/>
        <v>46388.871590101378</v>
      </c>
      <c r="Q90" s="28">
        <f t="shared" si="12"/>
        <v>1942.4881364520822</v>
      </c>
      <c r="R90" s="28">
        <f t="shared" si="27"/>
        <v>0</v>
      </c>
      <c r="S90" s="28">
        <f t="shared" si="4"/>
        <v>225</v>
      </c>
      <c r="T90" s="28">
        <f t="shared" si="28"/>
        <v>273.74872436122268</v>
      </c>
      <c r="U90" s="28">
        <f t="shared" si="13"/>
        <v>498.74872436122268</v>
      </c>
      <c r="V90" s="29">
        <f t="shared" si="14"/>
        <v>1443.7394120908596</v>
      </c>
      <c r="W90" s="35"/>
      <c r="X90" s="138">
        <f>IF($I90&lt;=TABELLER!$Z$68,IF($I89&gt;=TABELLER!$Z$68,$G90,0),0)</f>
        <v>0</v>
      </c>
      <c r="Y90" s="139">
        <f>IF($I90&gt;=TABELLER!$Z$68,IF($I89&lt;=TABELLER!$Z$68,$G90,0),0)</f>
        <v>0</v>
      </c>
      <c r="Z90" s="140">
        <f>IF($I90&gt;=TABELLER!$Z$68,IF($I89&lt;=TABELLER!$Z$68,$C90,0),0)</f>
        <v>0</v>
      </c>
      <c r="AA90" s="140">
        <f t="shared" si="15"/>
        <v>85.972178975253456</v>
      </c>
      <c r="AB90" s="106">
        <f t="shared" si="16"/>
        <v>0</v>
      </c>
    </row>
    <row r="91" spans="2:28" x14ac:dyDescent="0.2">
      <c r="B91" s="25">
        <v>43</v>
      </c>
      <c r="C91" s="26">
        <f t="shared" si="29"/>
        <v>1.7200000000000009</v>
      </c>
      <c r="D91" s="26">
        <f t="shared" si="22"/>
        <v>4.0000000000000036E-2</v>
      </c>
      <c r="E91" s="27">
        <f t="shared" si="17"/>
        <v>0.95601642741148762</v>
      </c>
      <c r="F91" s="27">
        <f t="shared" si="23"/>
        <v>0</v>
      </c>
      <c r="G91" s="26">
        <f t="shared" si="24"/>
        <v>39.694496963576825</v>
      </c>
      <c r="H91" s="26">
        <f t="shared" si="25"/>
        <v>0</v>
      </c>
      <c r="I91" s="26">
        <f t="shared" si="20"/>
        <v>86.110777958814182</v>
      </c>
      <c r="J91" s="26">
        <f t="shared" si="21"/>
        <v>23.91966054411505</v>
      </c>
      <c r="K91" s="26">
        <f t="shared" si="0"/>
        <v>36.138888888888886</v>
      </c>
      <c r="L91" s="27">
        <f t="shared" si="26"/>
        <v>0.96136485548187733</v>
      </c>
      <c r="M91" s="27">
        <f t="shared" si="9"/>
        <v>0.96136485548187733</v>
      </c>
      <c r="N91" s="26">
        <f t="shared" si="10"/>
        <v>0</v>
      </c>
      <c r="O91" s="141">
        <f t="shared" si="2"/>
        <v>77.407185305876112</v>
      </c>
      <c r="P91" s="28">
        <f t="shared" si="11"/>
        <v>46444.311183525671</v>
      </c>
      <c r="Q91" s="28">
        <f t="shared" si="12"/>
        <v>1941.6793602847495</v>
      </c>
      <c r="R91" s="28">
        <f t="shared" si="27"/>
        <v>0</v>
      </c>
      <c r="S91" s="28">
        <f t="shared" si="4"/>
        <v>225</v>
      </c>
      <c r="T91" s="28">
        <f t="shared" si="28"/>
        <v>274.63207706193327</v>
      </c>
      <c r="U91" s="28">
        <f t="shared" si="13"/>
        <v>499.63207706193327</v>
      </c>
      <c r="V91" s="29">
        <f t="shared" si="14"/>
        <v>1442.0472832228161</v>
      </c>
      <c r="W91" s="35"/>
      <c r="X91" s="138">
        <f>IF($I91&lt;=TABELLER!$Z$68,IF($I90&gt;=TABELLER!$Z$68,$G91,0),0)</f>
        <v>0</v>
      </c>
      <c r="Y91" s="139">
        <f>IF($I91&gt;=TABELLER!$Z$68,IF($I90&lt;=TABELLER!$Z$68,$G91,0),0)</f>
        <v>0</v>
      </c>
      <c r="Z91" s="140">
        <f>IF($I91&gt;=TABELLER!$Z$68,IF($I90&lt;=TABELLER!$Z$68,$C91,0),0)</f>
        <v>0</v>
      </c>
      <c r="AA91" s="140">
        <f t="shared" si="15"/>
        <v>86.110777958814182</v>
      </c>
      <c r="AB91" s="106">
        <f t="shared" si="16"/>
        <v>0</v>
      </c>
    </row>
    <row r="92" spans="2:28" x14ac:dyDescent="0.2">
      <c r="B92" s="25">
        <v>44</v>
      </c>
      <c r="C92" s="26">
        <f t="shared" si="29"/>
        <v>1.7600000000000009</v>
      </c>
      <c r="D92" s="26">
        <f t="shared" si="22"/>
        <v>4.0000000000000036E-2</v>
      </c>
      <c r="E92" s="27">
        <f t="shared" si="17"/>
        <v>0.95755551364898828</v>
      </c>
      <c r="F92" s="27">
        <f t="shared" si="23"/>
        <v>0</v>
      </c>
      <c r="G92" s="26">
        <f t="shared" si="24"/>
        <v>40.652052477225816</v>
      </c>
      <c r="H92" s="26">
        <f t="shared" si="25"/>
        <v>0</v>
      </c>
      <c r="I92" s="26">
        <f t="shared" si="20"/>
        <v>86.249214498003568</v>
      </c>
      <c r="J92" s="26">
        <f t="shared" si="21"/>
        <v>23.958115138334325</v>
      </c>
      <c r="K92" s="26">
        <f t="shared" si="0"/>
        <v>36.138888888888886</v>
      </c>
      <c r="L92" s="27">
        <f t="shared" si="26"/>
        <v>0.96023887462790192</v>
      </c>
      <c r="M92" s="27">
        <f t="shared" si="9"/>
        <v>0.96023887462790192</v>
      </c>
      <c r="N92" s="26">
        <f t="shared" si="10"/>
        <v>0</v>
      </c>
      <c r="O92" s="141">
        <f t="shared" si="2"/>
        <v>77.499476332002374</v>
      </c>
      <c r="P92" s="28">
        <f t="shared" si="11"/>
        <v>46499.685799201419</v>
      </c>
      <c r="Q92" s="28">
        <f t="shared" si="12"/>
        <v>1940.8741268130614</v>
      </c>
      <c r="R92" s="28">
        <f t="shared" si="27"/>
        <v>0</v>
      </c>
      <c r="S92" s="28">
        <f t="shared" si="4"/>
        <v>225</v>
      </c>
      <c r="T92" s="28">
        <f t="shared" si="28"/>
        <v>275.51581487120848</v>
      </c>
      <c r="U92" s="28">
        <f t="shared" si="13"/>
        <v>500.51581487120848</v>
      </c>
      <c r="V92" s="29">
        <f t="shared" si="14"/>
        <v>1440.3583119418529</v>
      </c>
      <c r="W92" s="35"/>
      <c r="X92" s="138">
        <f>IF($I92&lt;=TABELLER!$Z$68,IF($I91&gt;=TABELLER!$Z$68,$G92,0),0)</f>
        <v>0</v>
      </c>
      <c r="Y92" s="139">
        <f>IF($I92&gt;=TABELLER!$Z$68,IF($I91&lt;=TABELLER!$Z$68,$G92,0),0)</f>
        <v>0</v>
      </c>
      <c r="Z92" s="140">
        <f>IF($I92&gt;=TABELLER!$Z$68,IF($I91&lt;=TABELLER!$Z$68,$C92,0),0)</f>
        <v>0</v>
      </c>
      <c r="AA92" s="140">
        <f t="shared" si="15"/>
        <v>86.249214498003568</v>
      </c>
      <c r="AB92" s="106">
        <f t="shared" si="16"/>
        <v>0</v>
      </c>
    </row>
    <row r="93" spans="2:28" x14ac:dyDescent="0.2">
      <c r="B93" s="25">
        <v>45</v>
      </c>
      <c r="C93" s="26">
        <f t="shared" si="29"/>
        <v>1.8000000000000009</v>
      </c>
      <c r="D93" s="26">
        <f t="shared" si="22"/>
        <v>4.0000000000000036E-2</v>
      </c>
      <c r="E93" s="27">
        <f t="shared" si="17"/>
        <v>0.95909279663307612</v>
      </c>
      <c r="F93" s="27">
        <f t="shared" ref="F93:F148" si="30">+E93*N93/100</f>
        <v>0</v>
      </c>
      <c r="G93" s="26">
        <f t="shared" ref="G93:G148" si="31">+G92+E93</f>
        <v>41.611145273858895</v>
      </c>
      <c r="H93" s="26">
        <f t="shared" ref="H93:H148" si="32">+H92+F93</f>
        <v>0</v>
      </c>
      <c r="I93" s="26">
        <f t="shared" si="20"/>
        <v>86.387488895949986</v>
      </c>
      <c r="J93" s="26">
        <f t="shared" si="21"/>
        <v>23.99652469331944</v>
      </c>
      <c r="K93" s="26">
        <f t="shared" si="0"/>
        <v>36.138888888888886</v>
      </c>
      <c r="L93" s="27">
        <f t="shared" si="26"/>
        <v>0.95911498531786032</v>
      </c>
      <c r="M93" s="27">
        <f t="shared" si="9"/>
        <v>0.95911498531786032</v>
      </c>
      <c r="N93" s="26">
        <f t="shared" si="10"/>
        <v>0</v>
      </c>
      <c r="O93" s="141">
        <f t="shared" si="2"/>
        <v>77.591659263966648</v>
      </c>
      <c r="P93" s="28">
        <f t="shared" si="11"/>
        <v>46554.995558379989</v>
      </c>
      <c r="Q93" s="28">
        <f t="shared" si="12"/>
        <v>1940.0724127081935</v>
      </c>
      <c r="R93" s="28">
        <f t="shared" si="27"/>
        <v>0</v>
      </c>
      <c r="S93" s="28">
        <f t="shared" si="4"/>
        <v>225</v>
      </c>
      <c r="T93" s="28">
        <f t="shared" si="28"/>
        <v>276.39993473140299</v>
      </c>
      <c r="U93" s="28">
        <f t="shared" si="13"/>
        <v>501.39993473140299</v>
      </c>
      <c r="V93" s="29">
        <f t="shared" si="14"/>
        <v>1438.6724779767906</v>
      </c>
      <c r="W93" s="35"/>
      <c r="X93" s="138">
        <f>IF($I93&lt;=TABELLER!$Z$68,IF($I92&gt;=TABELLER!$Z$68,$G93,0),0)</f>
        <v>0</v>
      </c>
      <c r="Y93" s="139">
        <f>IF($I93&gt;=TABELLER!$Z$68,IF($I92&lt;=TABELLER!$Z$68,$G93,0),0)</f>
        <v>0</v>
      </c>
      <c r="Z93" s="140">
        <f>IF($I93&gt;=TABELLER!$Z$68,IF($I92&lt;=TABELLER!$Z$68,$C93,0),0)</f>
        <v>0</v>
      </c>
      <c r="AA93" s="140">
        <f t="shared" si="15"/>
        <v>86.387488895949986</v>
      </c>
      <c r="AB93" s="106">
        <f t="shared" si="16"/>
        <v>0</v>
      </c>
    </row>
    <row r="94" spans="2:28" x14ac:dyDescent="0.2">
      <c r="B94" s="25">
        <v>46</v>
      </c>
      <c r="C94" s="26">
        <f t="shared" si="29"/>
        <v>1.840000000000001</v>
      </c>
      <c r="D94" s="26">
        <f t="shared" si="22"/>
        <v>4.0000000000000036E-2</v>
      </c>
      <c r="E94" s="27">
        <f t="shared" si="17"/>
        <v>0.96062827972103282</v>
      </c>
      <c r="F94" s="27">
        <f t="shared" si="30"/>
        <v>0</v>
      </c>
      <c r="G94" s="26">
        <f t="shared" si="31"/>
        <v>42.571773553579931</v>
      </c>
      <c r="H94" s="26">
        <f t="shared" si="32"/>
        <v>0</v>
      </c>
      <c r="I94" s="26">
        <f t="shared" si="20"/>
        <v>86.525601453835748</v>
      </c>
      <c r="J94" s="26">
        <f t="shared" si="21"/>
        <v>24.034889292732153</v>
      </c>
      <c r="K94" s="26">
        <f t="shared" si="0"/>
        <v>36.138888888888886</v>
      </c>
      <c r="L94" s="27">
        <f t="shared" si="26"/>
        <v>0.95799317417461527</v>
      </c>
      <c r="M94" s="27">
        <f t="shared" si="9"/>
        <v>0.95799317417461527</v>
      </c>
      <c r="N94" s="26">
        <f t="shared" si="10"/>
        <v>0</v>
      </c>
      <c r="O94" s="141">
        <f t="shared" si="2"/>
        <v>77.683734302557156</v>
      </c>
      <c r="P94" s="28">
        <f t="shared" si="11"/>
        <v>46610.240581534294</v>
      </c>
      <c r="Q94" s="28">
        <f t="shared" si="12"/>
        <v>1939.2741948525904</v>
      </c>
      <c r="R94" s="28">
        <f t="shared" si="27"/>
        <v>0</v>
      </c>
      <c r="S94" s="28">
        <f t="shared" si="4"/>
        <v>225</v>
      </c>
      <c r="T94" s="28">
        <f t="shared" si="28"/>
        <v>277.2844335906675</v>
      </c>
      <c r="U94" s="28">
        <f t="shared" si="13"/>
        <v>502.2844335906675</v>
      </c>
      <c r="V94" s="29">
        <f t="shared" si="14"/>
        <v>1436.9897612619229</v>
      </c>
      <c r="W94" s="35"/>
      <c r="X94" s="138">
        <f>IF($I94&lt;=TABELLER!$Z$68,IF($I93&gt;=TABELLER!$Z$68,$G94,0),0)</f>
        <v>0</v>
      </c>
      <c r="Y94" s="139">
        <f>IF($I94&gt;=TABELLER!$Z$68,IF($I93&lt;=TABELLER!$Z$68,$G94,0),0)</f>
        <v>0</v>
      </c>
      <c r="Z94" s="140">
        <f>IF($I94&gt;=TABELLER!$Z$68,IF($I93&lt;=TABELLER!$Z$68,$C94,0),0)</f>
        <v>0</v>
      </c>
      <c r="AA94" s="140">
        <f t="shared" si="15"/>
        <v>86.525601453835748</v>
      </c>
      <c r="AB94" s="106">
        <f t="shared" si="16"/>
        <v>0</v>
      </c>
    </row>
    <row r="95" spans="2:28" x14ac:dyDescent="0.2">
      <c r="B95" s="25">
        <v>47</v>
      </c>
      <c r="C95" s="26">
        <f t="shared" si="29"/>
        <v>1.880000000000001</v>
      </c>
      <c r="D95" s="26">
        <f t="shared" si="22"/>
        <v>4.0000000000000036E-2</v>
      </c>
      <c r="E95" s="27">
        <f t="shared" si="17"/>
        <v>0.96216196624862671</v>
      </c>
      <c r="F95" s="27">
        <f t="shared" si="30"/>
        <v>0</v>
      </c>
      <c r="G95" s="26">
        <f t="shared" si="31"/>
        <v>43.53393551982856</v>
      </c>
      <c r="H95" s="26">
        <f t="shared" si="32"/>
        <v>0</v>
      </c>
      <c r="I95" s="26">
        <f t="shared" si="20"/>
        <v>86.663552470916898</v>
      </c>
      <c r="J95" s="26">
        <f t="shared" si="21"/>
        <v>24.073209019699139</v>
      </c>
      <c r="K95" s="26">
        <f t="shared" si="0"/>
        <v>36.138888888888886</v>
      </c>
      <c r="L95" s="27">
        <f t="shared" si="26"/>
        <v>0.95687342795639085</v>
      </c>
      <c r="M95" s="27">
        <f t="shared" si="9"/>
        <v>0.95687342795639085</v>
      </c>
      <c r="N95" s="26">
        <f t="shared" si="10"/>
        <v>0</v>
      </c>
      <c r="O95" s="141">
        <f t="shared" si="2"/>
        <v>77.775701647277927</v>
      </c>
      <c r="P95" s="28">
        <f t="shared" si="11"/>
        <v>46665.420988366757</v>
      </c>
      <c r="Q95" s="28">
        <f t="shared" si="12"/>
        <v>1938.4794503375258</v>
      </c>
      <c r="R95" s="28">
        <f t="shared" si="27"/>
        <v>0</v>
      </c>
      <c r="S95" s="28">
        <f t="shared" si="4"/>
        <v>225</v>
      </c>
      <c r="T95" s="28">
        <f t="shared" si="28"/>
        <v>278.16930840293946</v>
      </c>
      <c r="U95" s="28">
        <f t="shared" si="13"/>
        <v>503.16930840293946</v>
      </c>
      <c r="V95" s="29">
        <f t="shared" si="14"/>
        <v>1435.3101419345862</v>
      </c>
      <c r="W95" s="35"/>
      <c r="X95" s="138">
        <f>IF($I95&lt;=TABELLER!$Z$68,IF($I94&gt;=TABELLER!$Z$68,$G95,0),0)</f>
        <v>0</v>
      </c>
      <c r="Y95" s="139">
        <f>IF($I95&gt;=TABELLER!$Z$68,IF($I94&lt;=TABELLER!$Z$68,$G95,0),0)</f>
        <v>0</v>
      </c>
      <c r="Z95" s="140">
        <f>IF($I95&gt;=TABELLER!$Z$68,IF($I94&lt;=TABELLER!$Z$68,$C95,0),0)</f>
        <v>0</v>
      </c>
      <c r="AA95" s="140">
        <f t="shared" si="15"/>
        <v>86.663552470916898</v>
      </c>
      <c r="AB95" s="106">
        <f t="shared" si="16"/>
        <v>0</v>
      </c>
    </row>
    <row r="96" spans="2:28" x14ac:dyDescent="0.2">
      <c r="B96" s="25">
        <v>48</v>
      </c>
      <c r="C96" s="26">
        <f t="shared" si="29"/>
        <v>1.920000000000001</v>
      </c>
      <c r="D96" s="26">
        <f t="shared" si="22"/>
        <v>4.0000000000000036E-2</v>
      </c>
      <c r="E96" s="27">
        <f t="shared" si="17"/>
        <v>0.96369385953033149</v>
      </c>
      <c r="F96" s="27">
        <f t="shared" si="30"/>
        <v>0</v>
      </c>
      <c r="G96" s="26">
        <f t="shared" si="31"/>
        <v>44.497629379358891</v>
      </c>
      <c r="H96" s="26">
        <f t="shared" si="32"/>
        <v>0</v>
      </c>
      <c r="I96" s="26">
        <f t="shared" si="20"/>
        <v>86.801342244542624</v>
      </c>
      <c r="J96" s="26">
        <f t="shared" si="21"/>
        <v>24.111483956817395</v>
      </c>
      <c r="K96" s="26">
        <f t="shared" si="0"/>
        <v>36.138888888888886</v>
      </c>
      <c r="L96" s="27">
        <f t="shared" si="26"/>
        <v>0.95575573355517218</v>
      </c>
      <c r="M96" s="27">
        <f t="shared" si="9"/>
        <v>0.95575573355517218</v>
      </c>
      <c r="N96" s="26">
        <f t="shared" si="10"/>
        <v>0</v>
      </c>
      <c r="O96" s="141">
        <f t="shared" si="2"/>
        <v>77.867561496361745</v>
      </c>
      <c r="P96" s="28">
        <f t="shared" si="11"/>
        <v>46720.536897817052</v>
      </c>
      <c r="Q96" s="28">
        <f t="shared" si="12"/>
        <v>1937.6881564606922</v>
      </c>
      <c r="R96" s="28">
        <f t="shared" si="27"/>
        <v>0</v>
      </c>
      <c r="S96" s="28">
        <f t="shared" si="4"/>
        <v>225</v>
      </c>
      <c r="T96" s="28">
        <f t="shared" si="28"/>
        <v>279.05455612793401</v>
      </c>
      <c r="U96" s="28">
        <f t="shared" si="13"/>
        <v>504.05455612793401</v>
      </c>
      <c r="V96" s="29">
        <f t="shared" si="14"/>
        <v>1433.6336003327583</v>
      </c>
      <c r="W96" s="35"/>
      <c r="X96" s="138">
        <f>IF($I96&lt;=TABELLER!$Z$68,IF($I95&gt;=TABELLER!$Z$68,$G96,0),0)</f>
        <v>0</v>
      </c>
      <c r="Y96" s="139">
        <f>IF($I96&gt;=TABELLER!$Z$68,IF($I95&lt;=TABELLER!$Z$68,$G96,0),0)</f>
        <v>0</v>
      </c>
      <c r="Z96" s="140">
        <f>IF($I96&gt;=TABELLER!$Z$68,IF($I95&lt;=TABELLER!$Z$68,$C96,0),0)</f>
        <v>0</v>
      </c>
      <c r="AA96" s="140">
        <f t="shared" si="15"/>
        <v>86.801342244542624</v>
      </c>
      <c r="AB96" s="106">
        <f t="shared" si="16"/>
        <v>0</v>
      </c>
    </row>
    <row r="97" spans="2:28" x14ac:dyDescent="0.2">
      <c r="B97" s="25">
        <v>49</v>
      </c>
      <c r="C97" s="26">
        <f t="shared" si="29"/>
        <v>1.9600000000000011</v>
      </c>
      <c r="D97" s="26">
        <f t="shared" si="22"/>
        <v>4.0000000000000036E-2</v>
      </c>
      <c r="E97" s="27">
        <f t="shared" si="17"/>
        <v>0.96522396285954082</v>
      </c>
      <c r="F97" s="27">
        <f t="shared" si="30"/>
        <v>0</v>
      </c>
      <c r="G97" s="26">
        <f t="shared" si="31"/>
        <v>45.46285334221843</v>
      </c>
      <c r="H97" s="26">
        <f t="shared" si="32"/>
        <v>0</v>
      </c>
      <c r="I97" s="26">
        <f t="shared" si="20"/>
        <v>86.938971070174574</v>
      </c>
      <c r="J97" s="26">
        <f t="shared" si="21"/>
        <v>24.149714186159603</v>
      </c>
      <c r="K97" s="26">
        <f t="shared" si="0"/>
        <v>36.138888888888886</v>
      </c>
      <c r="L97" s="27">
        <f t="shared" si="26"/>
        <v>0.95464007799512662</v>
      </c>
      <c r="M97" s="27">
        <f t="shared" si="9"/>
        <v>0.95464007799512662</v>
      </c>
      <c r="N97" s="26">
        <f t="shared" si="10"/>
        <v>0</v>
      </c>
      <c r="O97" s="141">
        <f t="shared" si="2"/>
        <v>77.959314046783049</v>
      </c>
      <c r="P97" s="28">
        <f t="shared" si="11"/>
        <v>46775.588428069823</v>
      </c>
      <c r="Q97" s="28">
        <f t="shared" si="12"/>
        <v>1936.9002907238253</v>
      </c>
      <c r="R97" s="28">
        <f t="shared" si="27"/>
        <v>0</v>
      </c>
      <c r="S97" s="28">
        <f t="shared" si="4"/>
        <v>225</v>
      </c>
      <c r="T97" s="28">
        <f t="shared" si="28"/>
        <v>279.94017373113519</v>
      </c>
      <c r="U97" s="28">
        <f t="shared" si="13"/>
        <v>504.94017373113519</v>
      </c>
      <c r="V97" s="29">
        <f t="shared" si="14"/>
        <v>1431.96011699269</v>
      </c>
      <c r="W97" s="35"/>
      <c r="X97" s="138">
        <f>IF($I97&lt;=TABELLER!$Z$68,IF($I96&gt;=TABELLER!$Z$68,$G97,0),0)</f>
        <v>0</v>
      </c>
      <c r="Y97" s="139">
        <f>IF($I97&gt;=TABELLER!$Z$68,IF($I96&lt;=TABELLER!$Z$68,$G97,0),0)</f>
        <v>0</v>
      </c>
      <c r="Z97" s="140">
        <f>IF($I97&gt;=TABELLER!$Z$68,IF($I96&lt;=TABELLER!$Z$68,$C97,0),0)</f>
        <v>0</v>
      </c>
      <c r="AA97" s="140">
        <f t="shared" si="15"/>
        <v>86.938971070174574</v>
      </c>
      <c r="AB97" s="106">
        <f t="shared" si="16"/>
        <v>0</v>
      </c>
    </row>
    <row r="98" spans="2:28" x14ac:dyDescent="0.2">
      <c r="B98" s="25">
        <v>50</v>
      </c>
      <c r="C98" s="26">
        <f t="shared" si="29"/>
        <v>2.0000000000000009</v>
      </c>
      <c r="D98" s="26">
        <f t="shared" si="22"/>
        <v>3.9999999999999813E-2</v>
      </c>
      <c r="E98" s="27">
        <f t="shared" si="17"/>
        <v>0.96675227950877574</v>
      </c>
      <c r="F98" s="27">
        <f t="shared" si="30"/>
        <v>0</v>
      </c>
      <c r="G98" s="26">
        <f t="shared" si="31"/>
        <v>46.429605621727205</v>
      </c>
      <c r="H98" s="26">
        <f t="shared" si="32"/>
        <v>0</v>
      </c>
      <c r="I98" s="26">
        <f t="shared" si="20"/>
        <v>87.076439241405865</v>
      </c>
      <c r="J98" s="26">
        <f t="shared" si="21"/>
        <v>24.187899789279406</v>
      </c>
      <c r="K98" s="26">
        <f t="shared" si="0"/>
        <v>36.138888888888886</v>
      </c>
      <c r="L98" s="27">
        <f t="shared" si="26"/>
        <v>0.95352644843105316</v>
      </c>
      <c r="M98" s="27">
        <f t="shared" si="9"/>
        <v>0.95352644843105316</v>
      </c>
      <c r="N98" s="26">
        <f t="shared" si="10"/>
        <v>0</v>
      </c>
      <c r="O98" s="141">
        <f t="shared" si="2"/>
        <v>78.050959494270572</v>
      </c>
      <c r="P98" s="28">
        <f t="shared" si="11"/>
        <v>46830.575696562344</v>
      </c>
      <c r="Q98" s="28">
        <f t="shared" si="12"/>
        <v>1936.1158308303666</v>
      </c>
      <c r="R98" s="28">
        <f t="shared" si="27"/>
        <v>0</v>
      </c>
      <c r="S98" s="28">
        <f t="shared" si="4"/>
        <v>225</v>
      </c>
      <c r="T98" s="28">
        <f t="shared" si="28"/>
        <v>280.8261581837869</v>
      </c>
      <c r="U98" s="28">
        <f t="shared" si="13"/>
        <v>505.8261581837869</v>
      </c>
      <c r="V98" s="29">
        <f t="shared" si="14"/>
        <v>1430.2896726465797</v>
      </c>
      <c r="W98" s="35"/>
      <c r="X98" s="138">
        <f>IF($I98&lt;=TABELLER!$Z$68,IF($I97&gt;=TABELLER!$Z$68,$G98,0),0)</f>
        <v>0</v>
      </c>
      <c r="Y98" s="139">
        <f>IF($I98&gt;=TABELLER!$Z$68,IF($I97&lt;=TABELLER!$Z$68,$G98,0),0)</f>
        <v>0</v>
      </c>
      <c r="Z98" s="140">
        <f>IF($I98&gt;=TABELLER!$Z$68,IF($I97&lt;=TABELLER!$Z$68,$C98,0),0)</f>
        <v>0</v>
      </c>
      <c r="AA98" s="140">
        <f t="shared" si="15"/>
        <v>87.076439241405865</v>
      </c>
      <c r="AB98" s="106">
        <f t="shared" si="16"/>
        <v>0</v>
      </c>
    </row>
    <row r="99" spans="2:28" x14ac:dyDescent="0.2">
      <c r="B99" s="25">
        <v>51</v>
      </c>
      <c r="C99" s="26">
        <f t="shared" si="29"/>
        <v>2.0400000000000009</v>
      </c>
      <c r="D99" s="26">
        <f t="shared" si="22"/>
        <v>4.0000000000000036E-2</v>
      </c>
      <c r="E99" s="27">
        <f t="shared" si="17"/>
        <v>0.96827881272992189</v>
      </c>
      <c r="F99" s="27">
        <f t="shared" si="30"/>
        <v>0</v>
      </c>
      <c r="G99" s="26">
        <f t="shared" si="31"/>
        <v>47.397884434457126</v>
      </c>
      <c r="H99" s="26">
        <f t="shared" si="32"/>
        <v>0</v>
      </c>
      <c r="I99" s="26">
        <f t="shared" si="20"/>
        <v>87.213747049979929</v>
      </c>
      <c r="J99" s="26">
        <f t="shared" si="21"/>
        <v>24.226040847216648</v>
      </c>
      <c r="K99" s="26">
        <f t="shared" si="0"/>
        <v>36.138888888888886</v>
      </c>
      <c r="L99" s="27">
        <f t="shared" si="26"/>
        <v>0.95241483214684286</v>
      </c>
      <c r="M99" s="27">
        <f t="shared" si="9"/>
        <v>0.95241483214684286</v>
      </c>
      <c r="N99" s="26">
        <f t="shared" si="10"/>
        <v>0</v>
      </c>
      <c r="O99" s="141">
        <f t="shared" si="2"/>
        <v>78.142498033319953</v>
      </c>
      <c r="P99" s="28">
        <f t="shared" si="11"/>
        <v>46885.498819991975</v>
      </c>
      <c r="Q99" s="28">
        <f t="shared" si="12"/>
        <v>1935.334754683149</v>
      </c>
      <c r="R99" s="28">
        <f t="shared" si="27"/>
        <v>0</v>
      </c>
      <c r="S99" s="28">
        <f t="shared" si="4"/>
        <v>225</v>
      </c>
      <c r="T99" s="28">
        <f t="shared" si="28"/>
        <v>281.71250646288456</v>
      </c>
      <c r="U99" s="28">
        <f t="shared" si="13"/>
        <v>506.71250646288456</v>
      </c>
      <c r="V99" s="29">
        <f t="shared" si="14"/>
        <v>1428.6222482202643</v>
      </c>
      <c r="W99" s="35"/>
      <c r="X99" s="138">
        <f>IF($I99&lt;=TABELLER!$Z$68,IF($I98&gt;=TABELLER!$Z$68,$G99,0),0)</f>
        <v>0</v>
      </c>
      <c r="Y99" s="139">
        <f>IF($I99&gt;=TABELLER!$Z$68,IF($I98&lt;=TABELLER!$Z$68,$G99,0),0)</f>
        <v>0</v>
      </c>
      <c r="Z99" s="140">
        <f>IF($I99&gt;=TABELLER!$Z$68,IF($I98&lt;=TABELLER!$Z$68,$C99,0),0)</f>
        <v>0</v>
      </c>
      <c r="AA99" s="140">
        <f t="shared" si="15"/>
        <v>87.213747049979929</v>
      </c>
      <c r="AB99" s="106">
        <f t="shared" si="16"/>
        <v>0</v>
      </c>
    </row>
    <row r="100" spans="2:28" x14ac:dyDescent="0.2">
      <c r="B100" s="25">
        <v>52</v>
      </c>
      <c r="C100" s="26">
        <f t="shared" si="29"/>
        <v>2.080000000000001</v>
      </c>
      <c r="D100" s="26">
        <f t="shared" si="22"/>
        <v>4.0000000000000036E-2</v>
      </c>
      <c r="E100" s="27">
        <f t="shared" si="17"/>
        <v>0.96980356575438431</v>
      </c>
      <c r="F100" s="27">
        <f t="shared" si="30"/>
        <v>0</v>
      </c>
      <c r="G100" s="26">
        <f t="shared" si="31"/>
        <v>48.367688000211508</v>
      </c>
      <c r="H100" s="26">
        <f t="shared" si="32"/>
        <v>0</v>
      </c>
      <c r="I100" s="26">
        <f t="shared" si="20"/>
        <v>87.350894785809089</v>
      </c>
      <c r="J100" s="26">
        <f t="shared" si="21"/>
        <v>24.264137440502523</v>
      </c>
      <c r="K100" s="26">
        <f t="shared" si="0"/>
        <v>36.138888888888886</v>
      </c>
      <c r="L100" s="27">
        <f t="shared" si="26"/>
        <v>0.95130521655397149</v>
      </c>
      <c r="M100" s="27">
        <f t="shared" si="9"/>
        <v>0.95130521655397149</v>
      </c>
      <c r="N100" s="26">
        <f t="shared" si="10"/>
        <v>0</v>
      </c>
      <c r="O100" s="141">
        <f t="shared" si="2"/>
        <v>78.23392985720605</v>
      </c>
      <c r="P100" s="28">
        <f t="shared" si="11"/>
        <v>46940.357914323635</v>
      </c>
      <c r="Q100" s="28">
        <f t="shared" si="12"/>
        <v>1934.5570403821234</v>
      </c>
      <c r="R100" s="28">
        <f t="shared" si="27"/>
        <v>0</v>
      </c>
      <c r="S100" s="28">
        <f t="shared" si="4"/>
        <v>225</v>
      </c>
      <c r="T100" s="28">
        <f t="shared" si="28"/>
        <v>282.5992155511662</v>
      </c>
      <c r="U100" s="28">
        <f t="shared" si="13"/>
        <v>507.5992155511662</v>
      </c>
      <c r="V100" s="29">
        <f t="shared" si="14"/>
        <v>1426.9578248309572</v>
      </c>
      <c r="W100" s="35"/>
      <c r="X100" s="138">
        <f>IF($I100&lt;=TABELLER!$Z$68,IF($I99&gt;=TABELLER!$Z$68,$G100,0),0)</f>
        <v>0</v>
      </c>
      <c r="Y100" s="139">
        <f>IF($I100&gt;=TABELLER!$Z$68,IF($I99&lt;=TABELLER!$Z$68,$G100,0),0)</f>
        <v>0</v>
      </c>
      <c r="Z100" s="140">
        <f>IF($I100&gt;=TABELLER!$Z$68,IF($I99&lt;=TABELLER!$Z$68,$C100,0),0)</f>
        <v>0</v>
      </c>
      <c r="AA100" s="140">
        <f t="shared" si="15"/>
        <v>87.350894785809089</v>
      </c>
      <c r="AB100" s="106">
        <f t="shared" si="16"/>
        <v>0</v>
      </c>
    </row>
    <row r="101" spans="2:28" x14ac:dyDescent="0.2">
      <c r="B101" s="25">
        <v>53</v>
      </c>
      <c r="C101" s="26">
        <f t="shared" si="29"/>
        <v>2.120000000000001</v>
      </c>
      <c r="D101" s="26">
        <f t="shared" si="22"/>
        <v>4.0000000000000036E-2</v>
      </c>
      <c r="E101" s="27">
        <f t="shared" si="17"/>
        <v>0.97132654179334499</v>
      </c>
      <c r="F101" s="27">
        <f t="shared" si="30"/>
        <v>0</v>
      </c>
      <c r="G101" s="26">
        <f t="shared" si="31"/>
        <v>49.339014542004854</v>
      </c>
      <c r="H101" s="26">
        <f t="shared" si="32"/>
        <v>0</v>
      </c>
      <c r="I101" s="26">
        <f t="shared" si="20"/>
        <v>87.487882736992859</v>
      </c>
      <c r="J101" s="26">
        <f t="shared" si="21"/>
        <v>24.302189649164681</v>
      </c>
      <c r="K101" s="26">
        <f t="shared" si="0"/>
        <v>36.138888888888886</v>
      </c>
      <c r="L101" s="27">
        <f t="shared" si="26"/>
        <v>0.95019758919000663</v>
      </c>
      <c r="M101" s="27">
        <f t="shared" si="9"/>
        <v>0.95019758919000663</v>
      </c>
      <c r="N101" s="26">
        <f t="shared" si="10"/>
        <v>0</v>
      </c>
      <c r="O101" s="141">
        <f t="shared" si="2"/>
        <v>78.32525515799523</v>
      </c>
      <c r="P101" s="28">
        <f t="shared" si="11"/>
        <v>46995.153094797141</v>
      </c>
      <c r="Q101" s="28">
        <f t="shared" si="12"/>
        <v>1933.7826662221141</v>
      </c>
      <c r="R101" s="28">
        <f t="shared" si="27"/>
        <v>0</v>
      </c>
      <c r="S101" s="28">
        <f t="shared" si="4"/>
        <v>225</v>
      </c>
      <c r="T101" s="28">
        <f t="shared" si="28"/>
        <v>283.48628243710414</v>
      </c>
      <c r="U101" s="28">
        <f t="shared" si="13"/>
        <v>508.48628243710414</v>
      </c>
      <c r="V101" s="29">
        <f t="shared" si="14"/>
        <v>1425.29638378501</v>
      </c>
      <c r="W101" s="35"/>
      <c r="X101" s="138">
        <f>IF($I101&lt;=TABELLER!$Z$68,IF($I100&gt;=TABELLER!$Z$68,$G101,0),0)</f>
        <v>0</v>
      </c>
      <c r="Y101" s="139">
        <f>IF($I101&gt;=TABELLER!$Z$68,IF($I100&lt;=TABELLER!$Z$68,$G101,0),0)</f>
        <v>0</v>
      </c>
      <c r="Z101" s="140">
        <f>IF($I101&gt;=TABELLER!$Z$68,IF($I100&lt;=TABELLER!$Z$68,$C101,0),0)</f>
        <v>0</v>
      </c>
      <c r="AA101" s="140">
        <f t="shared" si="15"/>
        <v>87.487882736992859</v>
      </c>
      <c r="AB101" s="106">
        <f t="shared" si="16"/>
        <v>0</v>
      </c>
    </row>
    <row r="102" spans="2:28" x14ac:dyDescent="0.2">
      <c r="B102" s="25">
        <v>54</v>
      </c>
      <c r="C102" s="26">
        <f t="shared" si="29"/>
        <v>2.160000000000001</v>
      </c>
      <c r="D102" s="26">
        <f t="shared" si="22"/>
        <v>4.0000000000000036E-2</v>
      </c>
      <c r="E102" s="27">
        <f t="shared" si="17"/>
        <v>0.97284774403794005</v>
      </c>
      <c r="F102" s="27">
        <f t="shared" si="30"/>
        <v>0</v>
      </c>
      <c r="G102" s="26">
        <f t="shared" si="31"/>
        <v>50.311862286042796</v>
      </c>
      <c r="H102" s="26">
        <f t="shared" si="32"/>
        <v>0</v>
      </c>
      <c r="I102" s="26">
        <f t="shared" si="20"/>
        <v>87.624711189836219</v>
      </c>
      <c r="J102" s="26">
        <f t="shared" si="21"/>
        <v>24.340197552732281</v>
      </c>
      <c r="K102" s="26">
        <f t="shared" si="0"/>
        <v>36.138888888888886</v>
      </c>
      <c r="L102" s="27">
        <f t="shared" si="26"/>
        <v>0.94909193771713751</v>
      </c>
      <c r="M102" s="27">
        <f t="shared" si="9"/>
        <v>0.94909193771713751</v>
      </c>
      <c r="N102" s="26">
        <f t="shared" si="10"/>
        <v>0</v>
      </c>
      <c r="O102" s="141">
        <f t="shared" si="2"/>
        <v>78.416474126557475</v>
      </c>
      <c r="P102" s="28">
        <f t="shared" si="11"/>
        <v>47049.884475934494</v>
      </c>
      <c r="Q102" s="28">
        <f t="shared" si="12"/>
        <v>1933.0116106906028</v>
      </c>
      <c r="R102" s="28">
        <f t="shared" si="27"/>
        <v>0</v>
      </c>
      <c r="S102" s="28">
        <f t="shared" si="4"/>
        <v>225</v>
      </c>
      <c r="T102" s="28">
        <f t="shared" si="28"/>
        <v>284.37370411489655</v>
      </c>
      <c r="U102" s="28">
        <f t="shared" si="13"/>
        <v>509.37370411489655</v>
      </c>
      <c r="V102" s="29">
        <f t="shared" si="14"/>
        <v>1423.6379065757062</v>
      </c>
      <c r="W102" s="35"/>
      <c r="X102" s="138">
        <f>IF($I102&lt;=TABELLER!$Z$68,IF($I101&gt;=TABELLER!$Z$68,$G102,0),0)</f>
        <v>0</v>
      </c>
      <c r="Y102" s="139">
        <f>IF($I102&gt;=TABELLER!$Z$68,IF($I101&lt;=TABELLER!$Z$68,$G102,0),0)</f>
        <v>0</v>
      </c>
      <c r="Z102" s="140">
        <f>IF($I102&gt;=TABELLER!$Z$68,IF($I101&lt;=TABELLER!$Z$68,$C102,0),0)</f>
        <v>0</v>
      </c>
      <c r="AA102" s="140">
        <f t="shared" si="15"/>
        <v>87.624711189836219</v>
      </c>
      <c r="AB102" s="106">
        <f t="shared" si="16"/>
        <v>0</v>
      </c>
    </row>
    <row r="103" spans="2:28" x14ac:dyDescent="0.2">
      <c r="B103" s="25">
        <v>55</v>
      </c>
      <c r="C103" s="26">
        <f t="shared" si="29"/>
        <v>2.2000000000000011</v>
      </c>
      <c r="D103" s="26">
        <f t="shared" si="22"/>
        <v>4.0000000000000036E-2</v>
      </c>
      <c r="E103" s="27">
        <f t="shared" si="17"/>
        <v>0.97436717565946585</v>
      </c>
      <c r="F103" s="27">
        <f t="shared" si="30"/>
        <v>0</v>
      </c>
      <c r="G103" s="26">
        <f t="shared" si="31"/>
        <v>51.286229461702263</v>
      </c>
      <c r="H103" s="26">
        <f t="shared" si="32"/>
        <v>0</v>
      </c>
      <c r="I103" s="26">
        <f t="shared" si="20"/>
        <v>87.761380428867483</v>
      </c>
      <c r="J103" s="26">
        <f t="shared" si="21"/>
        <v>24.378161230240966</v>
      </c>
      <c r="K103" s="26">
        <f t="shared" si="0"/>
        <v>36.138888888888886</v>
      </c>
      <c r="L103" s="27">
        <f t="shared" si="26"/>
        <v>0.94798824992072361</v>
      </c>
      <c r="M103" s="27">
        <f t="shared" si="9"/>
        <v>0.94798824992072361</v>
      </c>
      <c r="N103" s="26">
        <f t="shared" si="10"/>
        <v>0</v>
      </c>
      <c r="O103" s="141">
        <f t="shared" si="2"/>
        <v>78.507586952578322</v>
      </c>
      <c r="P103" s="28">
        <f t="shared" si="11"/>
        <v>47104.552171546995</v>
      </c>
      <c r="Q103" s="28">
        <f t="shared" si="12"/>
        <v>1932.2438524655449</v>
      </c>
      <c r="R103" s="28">
        <f t="shared" si="27"/>
        <v>0</v>
      </c>
      <c r="S103" s="28">
        <f t="shared" si="4"/>
        <v>225</v>
      </c>
      <c r="T103" s="28">
        <f t="shared" si="28"/>
        <v>285.26147758445939</v>
      </c>
      <c r="U103" s="28">
        <f t="shared" si="13"/>
        <v>510.26147758445939</v>
      </c>
      <c r="V103" s="29">
        <f t="shared" si="14"/>
        <v>1421.9823748810854</v>
      </c>
      <c r="W103" s="35"/>
      <c r="X103" s="138">
        <f>IF($I103&lt;=TABELLER!$Z$68,IF($I102&gt;=TABELLER!$Z$68,$G103,0),0)</f>
        <v>0</v>
      </c>
      <c r="Y103" s="139">
        <f>IF($I103&gt;=TABELLER!$Z$68,IF($I102&lt;=TABELLER!$Z$68,$G103,0),0)</f>
        <v>0</v>
      </c>
      <c r="Z103" s="140">
        <f>IF($I103&gt;=TABELLER!$Z$68,IF($I102&lt;=TABELLER!$Z$68,$C103,0),0)</f>
        <v>0</v>
      </c>
      <c r="AA103" s="140">
        <f t="shared" si="15"/>
        <v>87.761380428867483</v>
      </c>
      <c r="AB103" s="106">
        <f t="shared" si="16"/>
        <v>0</v>
      </c>
    </row>
    <row r="104" spans="2:28" x14ac:dyDescent="0.2">
      <c r="B104" s="25">
        <v>56</v>
      </c>
      <c r="C104" s="26">
        <f t="shared" si="29"/>
        <v>2.2400000000000011</v>
      </c>
      <c r="D104" s="26">
        <f t="shared" si="22"/>
        <v>4.0000000000000036E-2</v>
      </c>
      <c r="E104" s="27">
        <f t="shared" si="17"/>
        <v>0.97588483980957608</v>
      </c>
      <c r="F104" s="27">
        <f t="shared" si="30"/>
        <v>0</v>
      </c>
      <c r="G104" s="26">
        <f t="shared" si="31"/>
        <v>52.262114301511836</v>
      </c>
      <c r="H104" s="26">
        <f t="shared" si="32"/>
        <v>0</v>
      </c>
      <c r="I104" s="26">
        <f t="shared" si="20"/>
        <v>87.897890736856056</v>
      </c>
      <c r="J104" s="26">
        <f t="shared" si="21"/>
        <v>24.416080760237794</v>
      </c>
      <c r="K104" s="26">
        <f t="shared" si="0"/>
        <v>36.138888888888886</v>
      </c>
      <c r="L104" s="27">
        <f t="shared" si="26"/>
        <v>0.94688651370786769</v>
      </c>
      <c r="M104" s="27">
        <f t="shared" si="9"/>
        <v>0.94688651370786769</v>
      </c>
      <c r="N104" s="26">
        <f t="shared" si="10"/>
        <v>0</v>
      </c>
      <c r="O104" s="141">
        <f t="shared" si="2"/>
        <v>78.598593824570699</v>
      </c>
      <c r="P104" s="28">
        <f t="shared" si="11"/>
        <v>47159.156294742417</v>
      </c>
      <c r="Q104" s="28">
        <f t="shared" si="12"/>
        <v>1931.4793704132196</v>
      </c>
      <c r="R104" s="28">
        <f t="shared" si="27"/>
        <v>0</v>
      </c>
      <c r="S104" s="28">
        <f t="shared" si="4"/>
        <v>225</v>
      </c>
      <c r="T104" s="28">
        <f t="shared" si="28"/>
        <v>286.14959985141797</v>
      </c>
      <c r="U104" s="28">
        <f t="shared" si="13"/>
        <v>511.14959985141797</v>
      </c>
      <c r="V104" s="29">
        <f t="shared" si="14"/>
        <v>1420.3297705618015</v>
      </c>
      <c r="W104" s="35"/>
      <c r="X104" s="138">
        <f>IF($I104&lt;=TABELLER!$Z$68,IF($I103&gt;=TABELLER!$Z$68,$G104,0),0)</f>
        <v>0</v>
      </c>
      <c r="Y104" s="139">
        <f>IF($I104&gt;=TABELLER!$Z$68,IF($I103&lt;=TABELLER!$Z$68,$G104,0),0)</f>
        <v>0</v>
      </c>
      <c r="Z104" s="140">
        <f>IF($I104&gt;=TABELLER!$Z$68,IF($I103&lt;=TABELLER!$Z$68,$C104,0),0)</f>
        <v>0</v>
      </c>
      <c r="AA104" s="140">
        <f t="shared" si="15"/>
        <v>87.897890736856056</v>
      </c>
      <c r="AB104" s="106">
        <f t="shared" si="16"/>
        <v>0</v>
      </c>
    </row>
    <row r="105" spans="2:28" x14ac:dyDescent="0.2">
      <c r="B105" s="25">
        <v>57</v>
      </c>
      <c r="C105" s="26">
        <f t="shared" si="29"/>
        <v>2.2800000000000011</v>
      </c>
      <c r="D105" s="26">
        <f t="shared" si="22"/>
        <v>4.0000000000000036E-2</v>
      </c>
      <c r="E105" s="27">
        <f t="shared" si="17"/>
        <v>0.97740073962047891</v>
      </c>
      <c r="F105" s="27">
        <f t="shared" si="30"/>
        <v>0</v>
      </c>
      <c r="G105" s="26">
        <f t="shared" si="31"/>
        <v>53.239515041132314</v>
      </c>
      <c r="H105" s="26">
        <f t="shared" si="32"/>
        <v>0</v>
      </c>
      <c r="I105" s="26">
        <f t="shared" si="20"/>
        <v>88.034242394829988</v>
      </c>
      <c r="J105" s="26">
        <f t="shared" si="21"/>
        <v>24.453956220786107</v>
      </c>
      <c r="K105" s="26">
        <f t="shared" si="0"/>
        <v>36.138888888888886</v>
      </c>
      <c r="L105" s="27">
        <f t="shared" si="26"/>
        <v>0.94578671710600237</v>
      </c>
      <c r="M105" s="27">
        <f t="shared" si="9"/>
        <v>0.94578671710600237</v>
      </c>
      <c r="N105" s="26">
        <f t="shared" si="10"/>
        <v>0</v>
      </c>
      <c r="O105" s="141">
        <f t="shared" si="2"/>
        <v>78.689494929886649</v>
      </c>
      <c r="P105" s="28">
        <f t="shared" si="11"/>
        <v>47213.696957931985</v>
      </c>
      <c r="Q105" s="28">
        <f t="shared" si="12"/>
        <v>1930.7181435861028</v>
      </c>
      <c r="R105" s="28">
        <f t="shared" si="27"/>
        <v>0</v>
      </c>
      <c r="S105" s="28">
        <f t="shared" si="4"/>
        <v>225</v>
      </c>
      <c r="T105" s="28">
        <f t="shared" si="28"/>
        <v>287.03806792709929</v>
      </c>
      <c r="U105" s="28">
        <f t="shared" si="13"/>
        <v>512.03806792709929</v>
      </c>
      <c r="V105" s="29">
        <f t="shared" si="14"/>
        <v>1418.6800756590035</v>
      </c>
      <c r="W105" s="35"/>
      <c r="X105" s="138">
        <f>IF($I105&lt;=TABELLER!$Z$68,IF($I104&gt;=TABELLER!$Z$68,$G105,0),0)</f>
        <v>0</v>
      </c>
      <c r="Y105" s="139">
        <f>IF($I105&gt;=TABELLER!$Z$68,IF($I104&lt;=TABELLER!$Z$68,$G105,0),0)</f>
        <v>0</v>
      </c>
      <c r="Z105" s="140">
        <f>IF($I105&gt;=TABELLER!$Z$68,IF($I104&lt;=TABELLER!$Z$68,$C105,0),0)</f>
        <v>0</v>
      </c>
      <c r="AA105" s="140">
        <f t="shared" si="15"/>
        <v>88.034242394829988</v>
      </c>
      <c r="AB105" s="106">
        <f t="shared" si="16"/>
        <v>0</v>
      </c>
    </row>
    <row r="106" spans="2:28" x14ac:dyDescent="0.2">
      <c r="B106" s="25">
        <v>58</v>
      </c>
      <c r="C106" s="26">
        <f t="shared" si="29"/>
        <v>2.3200000000000012</v>
      </c>
      <c r="D106" s="26">
        <f t="shared" si="22"/>
        <v>4.0000000000000036E-2</v>
      </c>
      <c r="E106" s="27">
        <f t="shared" si="17"/>
        <v>0.97891487820513001</v>
      </c>
      <c r="F106" s="27">
        <f t="shared" si="30"/>
        <v>0</v>
      </c>
      <c r="G106" s="26">
        <f t="shared" si="31"/>
        <v>54.218429919337446</v>
      </c>
      <c r="H106" s="26">
        <f t="shared" si="32"/>
        <v>0</v>
      </c>
      <c r="I106" s="26">
        <f t="shared" si="20"/>
        <v>88.170435682093242</v>
      </c>
      <c r="J106" s="26">
        <f t="shared" si="21"/>
        <v>24.491787689470346</v>
      </c>
      <c r="K106" s="26">
        <f t="shared" si="0"/>
        <v>36.138888888888886</v>
      </c>
      <c r="L106" s="27">
        <f t="shared" si="26"/>
        <v>0.94468884826150068</v>
      </c>
      <c r="M106" s="27">
        <f t="shared" si="9"/>
        <v>0.94468884826150068</v>
      </c>
      <c r="N106" s="26">
        <f t="shared" si="10"/>
        <v>0</v>
      </c>
      <c r="O106" s="141">
        <f t="shared" si="2"/>
        <v>78.780290454728828</v>
      </c>
      <c r="P106" s="28">
        <f t="shared" si="11"/>
        <v>47268.174272837299</v>
      </c>
      <c r="Q106" s="28">
        <f t="shared" si="12"/>
        <v>1929.9601512207748</v>
      </c>
      <c r="R106" s="28">
        <f t="shared" si="27"/>
        <v>0</v>
      </c>
      <c r="S106" s="28">
        <f t="shared" si="4"/>
        <v>225</v>
      </c>
      <c r="T106" s="28">
        <f t="shared" si="28"/>
        <v>287.92687882852374</v>
      </c>
      <c r="U106" s="28">
        <f t="shared" si="13"/>
        <v>512.92687882852374</v>
      </c>
      <c r="V106" s="29">
        <f t="shared" si="14"/>
        <v>1417.0332723922511</v>
      </c>
      <c r="W106" s="35"/>
      <c r="X106" s="138">
        <f>IF($I106&lt;=TABELLER!$Z$68,IF($I105&gt;=TABELLER!$Z$68,$G106,0),0)</f>
        <v>0</v>
      </c>
      <c r="Y106" s="139">
        <f>IF($I106&gt;=TABELLER!$Z$68,IF($I105&lt;=TABELLER!$Z$68,$G106,0),0)</f>
        <v>0</v>
      </c>
      <c r="Z106" s="140">
        <f>IF($I106&gt;=TABELLER!$Z$68,IF($I105&lt;=TABELLER!$Z$68,$C106,0),0)</f>
        <v>0</v>
      </c>
      <c r="AA106" s="140">
        <f t="shared" si="15"/>
        <v>88.170435682093242</v>
      </c>
      <c r="AB106" s="106">
        <f t="shared" si="16"/>
        <v>0</v>
      </c>
    </row>
    <row r="107" spans="2:28" x14ac:dyDescent="0.2">
      <c r="B107" s="25">
        <v>59</v>
      </c>
      <c r="C107" s="26">
        <f t="shared" si="29"/>
        <v>2.3600000000000012</v>
      </c>
      <c r="D107" s="26">
        <f t="shared" si="22"/>
        <v>4.0000000000000036E-2</v>
      </c>
      <c r="E107" s="27">
        <f t="shared" si="17"/>
        <v>0.98042725865742397</v>
      </c>
      <c r="F107" s="27">
        <f t="shared" si="30"/>
        <v>0</v>
      </c>
      <c r="G107" s="26">
        <f t="shared" si="31"/>
        <v>55.198857177994867</v>
      </c>
      <c r="H107" s="26">
        <f t="shared" si="32"/>
        <v>0</v>
      </c>
      <c r="I107" s="26">
        <f t="shared" si="20"/>
        <v>88.306470876242912</v>
      </c>
      <c r="J107" s="26">
        <f t="shared" si="21"/>
        <v>24.529575243400807</v>
      </c>
      <c r="K107" s="26">
        <f t="shared" si="0"/>
        <v>36.138888888888886</v>
      </c>
      <c r="L107" s="27">
        <f t="shared" si="26"/>
        <v>0.9435928954383026</v>
      </c>
      <c r="M107" s="27">
        <f t="shared" si="9"/>
        <v>0.9435928954383026</v>
      </c>
      <c r="N107" s="26">
        <f t="shared" si="10"/>
        <v>0</v>
      </c>
      <c r="O107" s="141">
        <f t="shared" si="2"/>
        <v>78.870980584161941</v>
      </c>
      <c r="P107" s="28">
        <f t="shared" si="11"/>
        <v>47322.588350497164</v>
      </c>
      <c r="Q107" s="28">
        <f t="shared" si="12"/>
        <v>1929.2053727358514</v>
      </c>
      <c r="R107" s="28">
        <f t="shared" si="27"/>
        <v>0</v>
      </c>
      <c r="S107" s="28">
        <f t="shared" si="4"/>
        <v>225</v>
      </c>
      <c r="T107" s="28">
        <f t="shared" si="28"/>
        <v>288.8160295783976</v>
      </c>
      <c r="U107" s="28">
        <f t="shared" si="13"/>
        <v>513.81602957839755</v>
      </c>
      <c r="V107" s="29">
        <f t="shared" si="14"/>
        <v>1415.3893431574538</v>
      </c>
      <c r="W107" s="35"/>
      <c r="X107" s="138">
        <f>IF($I107&lt;=TABELLER!$Z$68,IF($I106&gt;=TABELLER!$Z$68,$G107,0),0)</f>
        <v>0</v>
      </c>
      <c r="Y107" s="139">
        <f>IF($I107&gt;=TABELLER!$Z$68,IF($I106&lt;=TABELLER!$Z$68,$G107,0),0)</f>
        <v>0</v>
      </c>
      <c r="Z107" s="140">
        <f>IF($I107&gt;=TABELLER!$Z$68,IF($I106&lt;=TABELLER!$Z$68,$C107,0),0)</f>
        <v>0</v>
      </c>
      <c r="AA107" s="140">
        <f t="shared" si="15"/>
        <v>88.306470876242912</v>
      </c>
      <c r="AB107" s="106">
        <f t="shared" si="16"/>
        <v>0</v>
      </c>
    </row>
    <row r="108" spans="2:28" x14ac:dyDescent="0.2">
      <c r="B108" s="25">
        <v>60</v>
      </c>
      <c r="C108" s="26">
        <f t="shared" si="29"/>
        <v>2.4000000000000012</v>
      </c>
      <c r="D108" s="26">
        <f t="shared" si="22"/>
        <v>4.0000000000000036E-2</v>
      </c>
      <c r="E108" s="27">
        <f t="shared" si="17"/>
        <v>0.9819378840523838</v>
      </c>
      <c r="F108" s="27">
        <f t="shared" si="30"/>
        <v>0</v>
      </c>
      <c r="G108" s="26">
        <f t="shared" si="31"/>
        <v>56.180795062047252</v>
      </c>
      <c r="H108" s="26">
        <f t="shared" si="32"/>
        <v>0</v>
      </c>
      <c r="I108" s="26">
        <f t="shared" si="20"/>
        <v>88.442348253186012</v>
      </c>
      <c r="J108" s="26">
        <f t="shared" si="21"/>
        <v>24.567318959218337</v>
      </c>
      <c r="K108" s="26">
        <f t="shared" si="0"/>
        <v>36.138888888888886</v>
      </c>
      <c r="L108" s="27">
        <f t="shared" si="26"/>
        <v>0.94249884701656284</v>
      </c>
      <c r="M108" s="27">
        <f t="shared" si="9"/>
        <v>0.94249884701656284</v>
      </c>
      <c r="N108" s="26">
        <f t="shared" si="10"/>
        <v>0</v>
      </c>
      <c r="O108" s="141">
        <f t="shared" si="2"/>
        <v>78.961565502124003</v>
      </c>
      <c r="P108" s="28">
        <f t="shared" si="11"/>
        <v>47376.939301274397</v>
      </c>
      <c r="Q108" s="28">
        <f t="shared" si="12"/>
        <v>1928.4537877299492</v>
      </c>
      <c r="R108" s="28">
        <f t="shared" si="27"/>
        <v>0</v>
      </c>
      <c r="S108" s="28">
        <f t="shared" si="4"/>
        <v>225</v>
      </c>
      <c r="T108" s="28">
        <f t="shared" si="28"/>
        <v>289.70551720510497</v>
      </c>
      <c r="U108" s="28">
        <f t="shared" si="13"/>
        <v>514.70551720510502</v>
      </c>
      <c r="V108" s="29">
        <f t="shared" si="14"/>
        <v>1413.7482705248442</v>
      </c>
      <c r="W108" s="35"/>
      <c r="X108" s="138">
        <f>IF($I108&lt;=TABELLER!$Z$68,IF($I107&gt;=TABELLER!$Z$68,$G108,0),0)</f>
        <v>0</v>
      </c>
      <c r="Y108" s="139">
        <f>IF($I108&gt;=TABELLER!$Z$68,IF($I107&lt;=TABELLER!$Z$68,$G108,0),0)</f>
        <v>0</v>
      </c>
      <c r="Z108" s="140">
        <f>IF($I108&gt;=TABELLER!$Z$68,IF($I107&lt;=TABELLER!$Z$68,$C108,0),0)</f>
        <v>0</v>
      </c>
      <c r="AA108" s="140">
        <f t="shared" si="15"/>
        <v>88.442348253186012</v>
      </c>
      <c r="AB108" s="106">
        <f t="shared" si="16"/>
        <v>0</v>
      </c>
    </row>
    <row r="109" spans="2:28" x14ac:dyDescent="0.2">
      <c r="B109" s="25">
        <v>61</v>
      </c>
      <c r="C109" s="26">
        <f t="shared" si="29"/>
        <v>2.4400000000000013</v>
      </c>
      <c r="D109" s="26">
        <f t="shared" si="22"/>
        <v>4.0000000000000036E-2</v>
      </c>
      <c r="E109" s="27">
        <f t="shared" si="17"/>
        <v>0.98344675744634757</v>
      </c>
      <c r="F109" s="27">
        <f t="shared" si="30"/>
        <v>0</v>
      </c>
      <c r="G109" s="26">
        <f t="shared" si="31"/>
        <v>57.164241819493597</v>
      </c>
      <c r="H109" s="26">
        <f t="shared" si="32"/>
        <v>0</v>
      </c>
      <c r="I109" s="26">
        <f t="shared" si="20"/>
        <v>88.578068087156396</v>
      </c>
      <c r="J109" s="26">
        <f t="shared" si="21"/>
        <v>24.605018913098998</v>
      </c>
      <c r="K109" s="26">
        <f t="shared" si="0"/>
        <v>36.138888888888886</v>
      </c>
      <c r="L109" s="27">
        <f t="shared" si="26"/>
        <v>0.94140669149131739</v>
      </c>
      <c r="M109" s="27">
        <f t="shared" si="9"/>
        <v>0.94140669149131739</v>
      </c>
      <c r="N109" s="26">
        <f t="shared" si="10"/>
        <v>0</v>
      </c>
      <c r="O109" s="141">
        <f t="shared" si="2"/>
        <v>79.052045391437588</v>
      </c>
      <c r="P109" s="28">
        <f t="shared" si="11"/>
        <v>47431.227234862556</v>
      </c>
      <c r="Q109" s="28">
        <f t="shared" si="12"/>
        <v>1927.7053759796765</v>
      </c>
      <c r="R109" s="28">
        <f t="shared" si="27"/>
        <v>0</v>
      </c>
      <c r="S109" s="28">
        <f t="shared" si="4"/>
        <v>225</v>
      </c>
      <c r="T109" s="28">
        <f t="shared" si="28"/>
        <v>290.59533874270051</v>
      </c>
      <c r="U109" s="28">
        <f t="shared" si="13"/>
        <v>515.59533874270051</v>
      </c>
      <c r="V109" s="29">
        <f t="shared" si="14"/>
        <v>1412.110037236976</v>
      </c>
      <c r="W109" s="35"/>
      <c r="X109" s="138">
        <f>IF($I109&lt;=TABELLER!$Z$68,IF($I108&gt;=TABELLER!$Z$68,$G109,0),0)</f>
        <v>0</v>
      </c>
      <c r="Y109" s="139">
        <f>IF($I109&gt;=TABELLER!$Z$68,IF($I108&lt;=TABELLER!$Z$68,$G109,0),0)</f>
        <v>0</v>
      </c>
      <c r="Z109" s="140">
        <f>IF($I109&gt;=TABELLER!$Z$68,IF($I108&lt;=TABELLER!$Z$68,$C109,0),0)</f>
        <v>0</v>
      </c>
      <c r="AA109" s="140">
        <f t="shared" si="15"/>
        <v>88.578068087156396</v>
      </c>
      <c r="AB109" s="106">
        <f t="shared" si="16"/>
        <v>0</v>
      </c>
    </row>
    <row r="110" spans="2:28" x14ac:dyDescent="0.2">
      <c r="B110" s="25">
        <v>62</v>
      </c>
      <c r="C110" s="26">
        <f t="shared" si="29"/>
        <v>2.4800000000000013</v>
      </c>
      <c r="D110" s="26">
        <f t="shared" si="22"/>
        <v>4.0000000000000036E-2</v>
      </c>
      <c r="E110" s="27">
        <f t="shared" si="17"/>
        <v>0.98495388187715383</v>
      </c>
      <c r="F110" s="27">
        <f t="shared" si="30"/>
        <v>0</v>
      </c>
      <c r="G110" s="26">
        <f t="shared" si="31"/>
        <v>58.149195701370751</v>
      </c>
      <c r="H110" s="26">
        <f t="shared" si="32"/>
        <v>0</v>
      </c>
      <c r="I110" s="26">
        <f t="shared" si="20"/>
        <v>88.713630650731147</v>
      </c>
      <c r="J110" s="26">
        <f t="shared" si="21"/>
        <v>24.642675180758651</v>
      </c>
      <c r="K110" s="26">
        <f t="shared" si="0"/>
        <v>36.138888888888886</v>
      </c>
      <c r="L110" s="27">
        <f t="shared" si="26"/>
        <v>0.94031641747116279</v>
      </c>
      <c r="M110" s="27">
        <f t="shared" si="9"/>
        <v>0.94031641747116279</v>
      </c>
      <c r="N110" s="26">
        <f t="shared" si="10"/>
        <v>0</v>
      </c>
      <c r="O110" s="141">
        <f t="shared" si="2"/>
        <v>79.14242043382076</v>
      </c>
      <c r="P110" s="28">
        <f t="shared" si="11"/>
        <v>47485.452260292455</v>
      </c>
      <c r="Q110" s="28">
        <f t="shared" si="12"/>
        <v>1926.960117437646</v>
      </c>
      <c r="R110" s="28">
        <f t="shared" si="27"/>
        <v>0</v>
      </c>
      <c r="S110" s="28">
        <f t="shared" si="4"/>
        <v>225</v>
      </c>
      <c r="T110" s="28">
        <f t="shared" si="28"/>
        <v>291.48549123090163</v>
      </c>
      <c r="U110" s="28">
        <f t="shared" si="13"/>
        <v>516.48549123090163</v>
      </c>
      <c r="V110" s="29">
        <f t="shared" si="14"/>
        <v>1410.4746262067442</v>
      </c>
      <c r="W110" s="35"/>
      <c r="X110" s="138">
        <f>IF($I110&lt;=TABELLER!$Z$68,IF($I109&gt;=TABELLER!$Z$68,$G110,0),0)</f>
        <v>0</v>
      </c>
      <c r="Y110" s="139">
        <f>IF($I110&gt;=TABELLER!$Z$68,IF($I109&lt;=TABELLER!$Z$68,$G110,0),0)</f>
        <v>0</v>
      </c>
      <c r="Z110" s="140">
        <f>IF($I110&gt;=TABELLER!$Z$68,IF($I109&lt;=TABELLER!$Z$68,$C110,0),0)</f>
        <v>0</v>
      </c>
      <c r="AA110" s="140">
        <f t="shared" si="15"/>
        <v>88.713630650731147</v>
      </c>
      <c r="AB110" s="106">
        <f t="shared" si="16"/>
        <v>0</v>
      </c>
    </row>
    <row r="111" spans="2:28" x14ac:dyDescent="0.2">
      <c r="B111" s="25">
        <v>63</v>
      </c>
      <c r="C111" s="26">
        <f t="shared" si="29"/>
        <v>2.5200000000000014</v>
      </c>
      <c r="D111" s="26">
        <f t="shared" si="22"/>
        <v>4.0000000000000036E-2</v>
      </c>
      <c r="E111" s="27">
        <f t="shared" si="17"/>
        <v>0.98645926036432385</v>
      </c>
      <c r="F111" s="27">
        <f t="shared" si="30"/>
        <v>0</v>
      </c>
      <c r="G111" s="26">
        <f t="shared" si="31"/>
        <v>59.135654961735071</v>
      </c>
      <c r="H111" s="26">
        <f t="shared" si="32"/>
        <v>0</v>
      </c>
      <c r="I111" s="26">
        <f t="shared" si="20"/>
        <v>88.849036214847004</v>
      </c>
      <c r="J111" s="26">
        <f t="shared" si="21"/>
        <v>24.680287837457499</v>
      </c>
      <c r="K111" s="26">
        <f t="shared" si="0"/>
        <v>36.138888888888886</v>
      </c>
      <c r="L111" s="27">
        <f t="shared" si="26"/>
        <v>0.93922801367696174</v>
      </c>
      <c r="M111" s="27">
        <f t="shared" si="9"/>
        <v>0.93922801367696174</v>
      </c>
      <c r="N111" s="26">
        <f t="shared" si="10"/>
        <v>0</v>
      </c>
      <c r="O111" s="141">
        <f t="shared" si="2"/>
        <v>79.232690809898003</v>
      </c>
      <c r="P111" s="28">
        <f t="shared" si="11"/>
        <v>47539.6144859388</v>
      </c>
      <c r="Q111" s="28">
        <f t="shared" si="12"/>
        <v>1926.2179922305238</v>
      </c>
      <c r="R111" s="28">
        <f t="shared" si="27"/>
        <v>0</v>
      </c>
      <c r="S111" s="28">
        <f t="shared" si="4"/>
        <v>225</v>
      </c>
      <c r="T111" s="28">
        <f t="shared" si="28"/>
        <v>292.37597171508122</v>
      </c>
      <c r="U111" s="28">
        <f t="shared" si="13"/>
        <v>517.37597171508128</v>
      </c>
      <c r="V111" s="29">
        <f t="shared" si="14"/>
        <v>1408.8420205154425</v>
      </c>
      <c r="W111" s="35"/>
      <c r="X111" s="138">
        <f>IF($I111&lt;=TABELLER!$Z$68,IF($I110&gt;=TABELLER!$Z$68,$G111,0),0)</f>
        <v>0</v>
      </c>
      <c r="Y111" s="139">
        <f>IF($I111&gt;=TABELLER!$Z$68,IF($I110&lt;=TABELLER!$Z$68,$G111,0),0)</f>
        <v>0</v>
      </c>
      <c r="Z111" s="140">
        <f>IF($I111&gt;=TABELLER!$Z$68,IF($I110&lt;=TABELLER!$Z$68,$C111,0),0)</f>
        <v>0</v>
      </c>
      <c r="AA111" s="140">
        <f t="shared" si="15"/>
        <v>88.849036214847004</v>
      </c>
      <c r="AB111" s="106">
        <f t="shared" si="16"/>
        <v>0</v>
      </c>
    </row>
    <row r="112" spans="2:28" x14ac:dyDescent="0.2">
      <c r="B112" s="25">
        <v>64</v>
      </c>
      <c r="C112" s="26">
        <f t="shared" si="29"/>
        <v>2.5600000000000014</v>
      </c>
      <c r="D112" s="26">
        <f t="shared" si="22"/>
        <v>4.0000000000000036E-2</v>
      </c>
      <c r="E112" s="27">
        <f t="shared" si="17"/>
        <v>0.98796289590924236</v>
      </c>
      <c r="F112" s="27">
        <f t="shared" si="30"/>
        <v>0</v>
      </c>
      <c r="G112" s="26">
        <f t="shared" si="31"/>
        <v>60.123617857644312</v>
      </c>
      <c r="H112" s="26">
        <f t="shared" si="32"/>
        <v>0</v>
      </c>
      <c r="I112" s="26">
        <f t="shared" si="20"/>
        <v>88.984285048816488</v>
      </c>
      <c r="J112" s="26">
        <f t="shared" si="21"/>
        <v>24.717856958004578</v>
      </c>
      <c r="K112" s="26">
        <f t="shared" ref="K112:K175" si="33">+$E$20/3.6</f>
        <v>36.138888888888886</v>
      </c>
      <c r="L112" s="27">
        <f t="shared" ref="L112:L143" si="34">+V112/$E$23</f>
        <v>0.93814146894055817</v>
      </c>
      <c r="M112" s="27">
        <f t="shared" si="9"/>
        <v>0.93814146894055817</v>
      </c>
      <c r="N112" s="26">
        <f t="shared" si="10"/>
        <v>0</v>
      </c>
      <c r="O112" s="141">
        <f t="shared" ref="O112:O175" si="35">IF(I112&lt;$J$25,$K$25,IF(I112&lt;$J$26,+$K$25+$K$27*(I112-$J$25),$K$26))</f>
        <v>79.322856699210988</v>
      </c>
      <c r="P112" s="28">
        <f t="shared" si="11"/>
        <v>47593.714019526597</v>
      </c>
      <c r="Q112" s="28">
        <f t="shared" si="12"/>
        <v>1925.4789806570973</v>
      </c>
      <c r="R112" s="28">
        <f t="shared" ref="R112:R143" si="36">0.1*$E$23*N112</f>
        <v>0</v>
      </c>
      <c r="S112" s="28">
        <f t="shared" ref="S112:S175" si="37">10*$E$23*$E$12</f>
        <v>225</v>
      </c>
      <c r="T112" s="28">
        <f t="shared" ref="T112:T143" si="38">0.5*$E$9*$E$13*$E$14*(J112+$E$10)^2</f>
        <v>293.26677724626012</v>
      </c>
      <c r="U112" s="28">
        <f t="shared" si="13"/>
        <v>518.26677724626006</v>
      </c>
      <c r="V112" s="29">
        <f t="shared" si="14"/>
        <v>1407.2122034108372</v>
      </c>
      <c r="W112" s="35"/>
      <c r="X112" s="138">
        <f>IF($I112&lt;=TABELLER!$Z$68,IF($I111&gt;=TABELLER!$Z$68,$G112,0),0)</f>
        <v>0</v>
      </c>
      <c r="Y112" s="139">
        <f>IF($I112&gt;=TABELLER!$Z$68,IF($I111&lt;=TABELLER!$Z$68,$G112,0),0)</f>
        <v>0</v>
      </c>
      <c r="Z112" s="140">
        <f>IF($I112&gt;=TABELLER!$Z$68,IF($I111&lt;=TABELLER!$Z$68,$C112,0),0)</f>
        <v>0</v>
      </c>
      <c r="AA112" s="140">
        <f t="shared" si="15"/>
        <v>88.984285048816488</v>
      </c>
      <c r="AB112" s="106">
        <f t="shared" si="16"/>
        <v>0</v>
      </c>
    </row>
    <row r="113" spans="2:28" x14ac:dyDescent="0.2">
      <c r="B113" s="25">
        <v>65</v>
      </c>
      <c r="C113" s="26">
        <f t="shared" ref="C113:C144" si="39">+C112+$E$7</f>
        <v>2.6000000000000014</v>
      </c>
      <c r="D113" s="26">
        <f t="shared" si="22"/>
        <v>4.0000000000000036E-2</v>
      </c>
      <c r="E113" s="27">
        <f t="shared" si="17"/>
        <v>0.98946479149533639</v>
      </c>
      <c r="F113" s="27">
        <f t="shared" si="30"/>
        <v>0</v>
      </c>
      <c r="G113" s="26">
        <f t="shared" si="31"/>
        <v>61.113082649139649</v>
      </c>
      <c r="H113" s="26">
        <f t="shared" si="32"/>
        <v>0</v>
      </c>
      <c r="I113" s="26">
        <f t="shared" si="20"/>
        <v>89.119377420343923</v>
      </c>
      <c r="J113" s="26">
        <f t="shared" si="21"/>
        <v>24.755382616762201</v>
      </c>
      <c r="K113" s="26">
        <f t="shared" si="33"/>
        <v>36.138888888888886</v>
      </c>
      <c r="L113" s="27">
        <f t="shared" si="34"/>
        <v>0.93705677220351513</v>
      </c>
      <c r="M113" s="27">
        <f t="shared" ref="M113:M167" si="40">MIN(IF((J113+L113*D114)&gt;K113,+(K113-J113)/D114,L113),$E$21)</f>
        <v>0.93705677220351513</v>
      </c>
      <c r="N113" s="26">
        <f t="shared" ref="N113:N176" si="41">+$J$29</f>
        <v>0</v>
      </c>
      <c r="O113" s="141">
        <f t="shared" si="35"/>
        <v>79.412918280229277</v>
      </c>
      <c r="P113" s="28">
        <f t="shared" ref="P113:P176" si="42">+O113/100*$E$24*1000</f>
        <v>47647.750968137567</v>
      </c>
      <c r="Q113" s="28">
        <f t="shared" ref="Q113:Q148" si="43">+P113/J113</f>
        <v>1924.7430631863729</v>
      </c>
      <c r="R113" s="28">
        <f t="shared" si="36"/>
        <v>0</v>
      </c>
      <c r="S113" s="28">
        <f t="shared" si="37"/>
        <v>225</v>
      </c>
      <c r="T113" s="28">
        <f t="shared" si="38"/>
        <v>294.15790488110019</v>
      </c>
      <c r="U113" s="28">
        <f t="shared" ref="U113:U148" si="44">+R113+S113+T113</f>
        <v>519.15790488110019</v>
      </c>
      <c r="V113" s="29">
        <f t="shared" ref="V113:V148" si="45">+Q113-U113</f>
        <v>1405.5851583052727</v>
      </c>
      <c r="W113" s="35"/>
      <c r="X113" s="138">
        <f>IF($I113&lt;=TABELLER!$Z$68,IF($I112&gt;=TABELLER!$Z$68,$G113,0),0)</f>
        <v>0</v>
      </c>
      <c r="Y113" s="139">
        <f>IF($I113&gt;=TABELLER!$Z$68,IF($I112&lt;=TABELLER!$Z$68,$G113,0),0)</f>
        <v>0</v>
      </c>
      <c r="Z113" s="140">
        <f>IF($I113&gt;=TABELLER!$Z$68,IF($I112&lt;=TABELLER!$Z$68,$C113,0),0)</f>
        <v>0</v>
      </c>
      <c r="AA113" s="140">
        <f t="shared" ref="AA113:AA176" si="46">$I113</f>
        <v>89.119377420343923</v>
      </c>
      <c r="AB113" s="106">
        <f t="shared" ref="AB113:AB176" si="47">IF((G113&lt;$E$32)*AND(G114&gt;$E$32),I113,0)</f>
        <v>0</v>
      </c>
    </row>
    <row r="114" spans="2:28" x14ac:dyDescent="0.2">
      <c r="B114" s="25">
        <v>66</v>
      </c>
      <c r="C114" s="26">
        <f t="shared" si="39"/>
        <v>2.6400000000000015</v>
      </c>
      <c r="D114" s="26">
        <f t="shared" si="22"/>
        <v>4.0000000000000036E-2</v>
      </c>
      <c r="E114" s="27">
        <f t="shared" ref="E114:E148" si="48">+J113*D114+0.5*M113*D114*D114</f>
        <v>0.99096495008825169</v>
      </c>
      <c r="F114" s="27">
        <f t="shared" si="30"/>
        <v>0</v>
      </c>
      <c r="G114" s="26">
        <f t="shared" si="31"/>
        <v>62.104047599227904</v>
      </c>
      <c r="H114" s="26">
        <f t="shared" si="32"/>
        <v>0</v>
      </c>
      <c r="I114" s="26">
        <f t="shared" ref="I114:I167" si="49">+J114*3.6</f>
        <v>89.254313595541234</v>
      </c>
      <c r="J114" s="26">
        <f t="shared" ref="J114:J148" si="50">+J113+M113*D114</f>
        <v>24.792864887650342</v>
      </c>
      <c r="K114" s="26">
        <f t="shared" si="33"/>
        <v>36.138888888888886</v>
      </c>
      <c r="L114" s="27">
        <f t="shared" si="34"/>
        <v>0.9359739125158677</v>
      </c>
      <c r="M114" s="27">
        <f t="shared" si="40"/>
        <v>0.9359739125158677</v>
      </c>
      <c r="N114" s="26">
        <f t="shared" si="41"/>
        <v>0</v>
      </c>
      <c r="O114" s="141">
        <f t="shared" si="35"/>
        <v>79.502875730360813</v>
      </c>
      <c r="P114" s="28">
        <f t="shared" si="42"/>
        <v>47701.725438216483</v>
      </c>
      <c r="Q114" s="28">
        <f t="shared" si="43"/>
        <v>1924.0102204556986</v>
      </c>
      <c r="R114" s="28">
        <f t="shared" si="36"/>
        <v>0</v>
      </c>
      <c r="S114" s="28">
        <f t="shared" si="37"/>
        <v>225</v>
      </c>
      <c r="T114" s="28">
        <f t="shared" si="38"/>
        <v>295.04935168189689</v>
      </c>
      <c r="U114" s="28">
        <f t="shared" si="44"/>
        <v>520.04935168189695</v>
      </c>
      <c r="V114" s="29">
        <f t="shared" si="45"/>
        <v>1403.9608687738016</v>
      </c>
      <c r="W114" s="35"/>
      <c r="X114" s="138">
        <f>IF($I114&lt;=TABELLER!$Z$68,IF($I113&gt;=TABELLER!$Z$68,$G114,0),0)</f>
        <v>0</v>
      </c>
      <c r="Y114" s="139">
        <f>IF($I114&gt;=TABELLER!$Z$68,IF($I113&lt;=TABELLER!$Z$68,$G114,0),0)</f>
        <v>0</v>
      </c>
      <c r="Z114" s="140">
        <f>IF($I114&gt;=TABELLER!$Z$68,IF($I113&lt;=TABELLER!$Z$68,$C114,0),0)</f>
        <v>0</v>
      </c>
      <c r="AA114" s="140">
        <f t="shared" si="46"/>
        <v>89.254313595541234</v>
      </c>
      <c r="AB114" s="106">
        <f t="shared" si="47"/>
        <v>0</v>
      </c>
    </row>
    <row r="115" spans="2:28" x14ac:dyDescent="0.2">
      <c r="B115" s="25">
        <v>67</v>
      </c>
      <c r="C115" s="26">
        <f t="shared" si="39"/>
        <v>2.6800000000000015</v>
      </c>
      <c r="D115" s="26">
        <f t="shared" si="22"/>
        <v>4.0000000000000036E-2</v>
      </c>
      <c r="E115" s="27">
        <f t="shared" si="48"/>
        <v>0.9924633746360273</v>
      </c>
      <c r="F115" s="27">
        <f t="shared" si="30"/>
        <v>0</v>
      </c>
      <c r="G115" s="26">
        <f t="shared" si="31"/>
        <v>63.096510973863928</v>
      </c>
      <c r="H115" s="26">
        <f t="shared" si="32"/>
        <v>0</v>
      </c>
      <c r="I115" s="26">
        <f t="shared" si="49"/>
        <v>89.389093838943509</v>
      </c>
      <c r="J115" s="26">
        <f t="shared" si="50"/>
        <v>24.830303844150976</v>
      </c>
      <c r="K115" s="26">
        <f t="shared" si="33"/>
        <v>36.138888888888886</v>
      </c>
      <c r="L115" s="27">
        <f t="shared" si="34"/>
        <v>0.9348928790348926</v>
      </c>
      <c r="M115" s="27">
        <f t="shared" si="40"/>
        <v>0.9348928790348926</v>
      </c>
      <c r="N115" s="26">
        <f t="shared" si="41"/>
        <v>0</v>
      </c>
      <c r="O115" s="141">
        <f t="shared" si="35"/>
        <v>79.59272922596233</v>
      </c>
      <c r="P115" s="28">
        <f t="shared" si="42"/>
        <v>47755.6375355774</v>
      </c>
      <c r="Q115" s="28">
        <f t="shared" si="43"/>
        <v>1923.2804332689111</v>
      </c>
      <c r="R115" s="28">
        <f t="shared" si="36"/>
        <v>0</v>
      </c>
      <c r="S115" s="28">
        <f t="shared" si="37"/>
        <v>225</v>
      </c>
      <c r="T115" s="28">
        <f t="shared" si="38"/>
        <v>295.9411147165722</v>
      </c>
      <c r="U115" s="28">
        <f t="shared" si="44"/>
        <v>520.9411147165722</v>
      </c>
      <c r="V115" s="29">
        <f t="shared" si="45"/>
        <v>1402.3393185523389</v>
      </c>
      <c r="W115" s="35"/>
      <c r="X115" s="138">
        <f>IF($I115&lt;=TABELLER!$Z$68,IF($I114&gt;=TABELLER!$Z$68,$G115,0),0)</f>
        <v>0</v>
      </c>
      <c r="Y115" s="139">
        <f>IF($I115&gt;=TABELLER!$Z$68,IF($I114&lt;=TABELLER!$Z$68,$G115,0),0)</f>
        <v>0</v>
      </c>
      <c r="Z115" s="140">
        <f>IF($I115&gt;=TABELLER!$Z$68,IF($I114&lt;=TABELLER!$Z$68,$C115,0),0)</f>
        <v>0</v>
      </c>
      <c r="AA115" s="140">
        <f t="shared" si="46"/>
        <v>89.389093838943509</v>
      </c>
      <c r="AB115" s="106">
        <f t="shared" si="47"/>
        <v>0</v>
      </c>
    </row>
    <row r="116" spans="2:28" x14ac:dyDescent="0.2">
      <c r="B116" s="25">
        <v>68</v>
      </c>
      <c r="C116" s="26">
        <f t="shared" si="39"/>
        <v>2.7200000000000015</v>
      </c>
      <c r="D116" s="26">
        <f t="shared" si="22"/>
        <v>4.0000000000000036E-2</v>
      </c>
      <c r="E116" s="27">
        <f t="shared" si="48"/>
        <v>0.99396006806926784</v>
      </c>
      <c r="F116" s="27">
        <f t="shared" si="30"/>
        <v>0</v>
      </c>
      <c r="G116" s="26">
        <f t="shared" si="31"/>
        <v>64.090471041933199</v>
      </c>
      <c r="H116" s="26">
        <f t="shared" si="32"/>
        <v>0</v>
      </c>
      <c r="I116" s="26">
        <f t="shared" si="49"/>
        <v>89.523718413524534</v>
      </c>
      <c r="J116" s="26">
        <f t="shared" si="50"/>
        <v>24.867699559312371</v>
      </c>
      <c r="K116" s="26">
        <f t="shared" si="33"/>
        <v>36.138888888888886</v>
      </c>
      <c r="L116" s="27">
        <f t="shared" si="34"/>
        <v>0.93381366102389318</v>
      </c>
      <c r="M116" s="27">
        <f t="shared" si="40"/>
        <v>0.93381366102389318</v>
      </c>
      <c r="N116" s="26">
        <f t="shared" si="41"/>
        <v>0</v>
      </c>
      <c r="O116" s="141">
        <f t="shared" si="35"/>
        <v>79.68247894234969</v>
      </c>
      <c r="P116" s="28">
        <f t="shared" si="42"/>
        <v>47809.487365409812</v>
      </c>
      <c r="Q116" s="28">
        <f t="shared" si="43"/>
        <v>1922.5536825945076</v>
      </c>
      <c r="R116" s="28">
        <f t="shared" si="36"/>
        <v>0</v>
      </c>
      <c r="S116" s="28">
        <f t="shared" si="37"/>
        <v>225</v>
      </c>
      <c r="T116" s="28">
        <f t="shared" si="38"/>
        <v>296.83319105866781</v>
      </c>
      <c r="U116" s="28">
        <f t="shared" si="44"/>
        <v>521.83319105866781</v>
      </c>
      <c r="V116" s="29">
        <f t="shared" si="45"/>
        <v>1400.7204915358398</v>
      </c>
      <c r="W116" s="35"/>
      <c r="X116" s="138">
        <f>IF($I116&lt;=TABELLER!$Z$68,IF($I115&gt;=TABELLER!$Z$68,$G116,0),0)</f>
        <v>0</v>
      </c>
      <c r="Y116" s="139">
        <f>IF($I116&gt;=TABELLER!$Z$68,IF($I115&lt;=TABELLER!$Z$68,$G116,0),0)</f>
        <v>0</v>
      </c>
      <c r="Z116" s="140">
        <f>IF($I116&gt;=TABELLER!$Z$68,IF($I115&lt;=TABELLER!$Z$68,$C116,0),0)</f>
        <v>0</v>
      </c>
      <c r="AA116" s="140">
        <f t="shared" si="46"/>
        <v>89.523718413524534</v>
      </c>
      <c r="AB116" s="106">
        <f t="shared" si="47"/>
        <v>0</v>
      </c>
    </row>
    <row r="117" spans="2:28" x14ac:dyDescent="0.2">
      <c r="B117" s="25">
        <v>69</v>
      </c>
      <c r="C117" s="26">
        <f t="shared" si="39"/>
        <v>2.7600000000000016</v>
      </c>
      <c r="D117" s="26">
        <f t="shared" si="22"/>
        <v>4.0000000000000036E-2</v>
      </c>
      <c r="E117" s="27">
        <f t="shared" si="48"/>
        <v>0.9954550333013148</v>
      </c>
      <c r="F117" s="27">
        <f t="shared" si="30"/>
        <v>0</v>
      </c>
      <c r="G117" s="26">
        <f t="shared" si="31"/>
        <v>65.085926075234511</v>
      </c>
      <c r="H117" s="26">
        <f t="shared" si="32"/>
        <v>0</v>
      </c>
      <c r="I117" s="26">
        <f t="shared" si="49"/>
        <v>89.658187580711981</v>
      </c>
      <c r="J117" s="26">
        <f t="shared" si="50"/>
        <v>24.905052105753327</v>
      </c>
      <c r="K117" s="26">
        <f t="shared" si="33"/>
        <v>36.138888888888886</v>
      </c>
      <c r="L117" s="27">
        <f t="shared" si="34"/>
        <v>0.93273624785100295</v>
      </c>
      <c r="M117" s="27">
        <f t="shared" si="40"/>
        <v>0.93273624785100295</v>
      </c>
      <c r="N117" s="26">
        <f t="shared" si="41"/>
        <v>0</v>
      </c>
      <c r="O117" s="141">
        <f t="shared" si="35"/>
        <v>79.772125053807983</v>
      </c>
      <c r="P117" s="28">
        <f t="shared" si="42"/>
        <v>47863.275032284793</v>
      </c>
      <c r="Q117" s="28">
        <f t="shared" si="43"/>
        <v>1921.8299495638428</v>
      </c>
      <c r="R117" s="28">
        <f t="shared" si="36"/>
        <v>0</v>
      </c>
      <c r="S117" s="28">
        <f t="shared" si="37"/>
        <v>225</v>
      </c>
      <c r="T117" s="28">
        <f t="shared" si="38"/>
        <v>297.72557778733835</v>
      </c>
      <c r="U117" s="28">
        <f t="shared" si="44"/>
        <v>522.72557778733835</v>
      </c>
      <c r="V117" s="29">
        <f t="shared" si="45"/>
        <v>1399.1043717765044</v>
      </c>
      <c r="W117" s="35"/>
      <c r="X117" s="138">
        <f>IF($I117&lt;=TABELLER!$Z$68,IF($I116&gt;=TABELLER!$Z$68,$G117,0),0)</f>
        <v>0</v>
      </c>
      <c r="Y117" s="139">
        <f>IF($I117&gt;=TABELLER!$Z$68,IF($I116&lt;=TABELLER!$Z$68,$G117,0),0)</f>
        <v>0</v>
      </c>
      <c r="Z117" s="140">
        <f>IF($I117&gt;=TABELLER!$Z$68,IF($I116&lt;=TABELLER!$Z$68,$C117,0),0)</f>
        <v>0</v>
      </c>
      <c r="AA117" s="140">
        <f t="shared" si="46"/>
        <v>89.658187580711981</v>
      </c>
      <c r="AB117" s="106">
        <f t="shared" si="47"/>
        <v>0</v>
      </c>
    </row>
    <row r="118" spans="2:28" x14ac:dyDescent="0.2">
      <c r="B118" s="25">
        <v>70</v>
      </c>
      <c r="C118" s="26">
        <f t="shared" si="39"/>
        <v>2.8000000000000016</v>
      </c>
      <c r="D118" s="26">
        <f t="shared" si="22"/>
        <v>4.0000000000000036E-2</v>
      </c>
      <c r="E118" s="27">
        <f t="shared" si="48"/>
        <v>0.99694827322841484</v>
      </c>
      <c r="F118" s="27">
        <f t="shared" si="30"/>
        <v>0</v>
      </c>
      <c r="G118" s="26">
        <f t="shared" si="31"/>
        <v>66.082874348462923</v>
      </c>
      <c r="H118" s="26">
        <f t="shared" si="32"/>
        <v>0</v>
      </c>
      <c r="I118" s="26">
        <f t="shared" si="49"/>
        <v>89.792501600402531</v>
      </c>
      <c r="J118" s="26">
        <f t="shared" si="50"/>
        <v>24.942361555667368</v>
      </c>
      <c r="K118" s="26">
        <f t="shared" si="33"/>
        <v>36.138888888888886</v>
      </c>
      <c r="L118" s="27">
        <f t="shared" si="34"/>
        <v>0.93166062898800373</v>
      </c>
      <c r="M118" s="27">
        <f t="shared" si="40"/>
        <v>0.93166062898800373</v>
      </c>
      <c r="N118" s="26">
        <f t="shared" si="41"/>
        <v>0</v>
      </c>
      <c r="O118" s="141">
        <f t="shared" si="35"/>
        <v>79.861667733601678</v>
      </c>
      <c r="P118" s="28">
        <f t="shared" si="42"/>
        <v>47917.000640161008</v>
      </c>
      <c r="Q118" s="28">
        <f t="shared" si="43"/>
        <v>1921.1092154693497</v>
      </c>
      <c r="R118" s="28">
        <f t="shared" si="36"/>
        <v>0</v>
      </c>
      <c r="S118" s="28">
        <f t="shared" si="37"/>
        <v>225</v>
      </c>
      <c r="T118" s="28">
        <f t="shared" si="38"/>
        <v>298.61827198734409</v>
      </c>
      <c r="U118" s="28">
        <f t="shared" si="44"/>
        <v>523.61827198734409</v>
      </c>
      <c r="V118" s="29">
        <f t="shared" si="45"/>
        <v>1397.4909434820056</v>
      </c>
      <c r="W118" s="35"/>
      <c r="X118" s="138">
        <f>IF($I118&lt;=TABELLER!$Z$68,IF($I117&gt;=TABELLER!$Z$68,$G118,0),0)</f>
        <v>0</v>
      </c>
      <c r="Y118" s="139">
        <f>IF($I118&gt;=TABELLER!$Z$68,IF($I117&lt;=TABELLER!$Z$68,$G118,0),0)</f>
        <v>0</v>
      </c>
      <c r="Z118" s="140">
        <f>IF($I118&gt;=TABELLER!$Z$68,IF($I117&lt;=TABELLER!$Z$68,$C118,0),0)</f>
        <v>0</v>
      </c>
      <c r="AA118" s="140">
        <f t="shared" si="46"/>
        <v>89.792501600402531</v>
      </c>
      <c r="AB118" s="106">
        <f t="shared" si="47"/>
        <v>0</v>
      </c>
    </row>
    <row r="119" spans="2:28" x14ac:dyDescent="0.2">
      <c r="B119" s="25">
        <v>71</v>
      </c>
      <c r="C119" s="26">
        <f t="shared" si="39"/>
        <v>2.8400000000000016</v>
      </c>
      <c r="D119" s="26">
        <f t="shared" si="22"/>
        <v>4.0000000000000036E-2</v>
      </c>
      <c r="E119" s="27">
        <f t="shared" si="48"/>
        <v>0.99843979072988609</v>
      </c>
      <c r="F119" s="27">
        <f t="shared" si="30"/>
        <v>0</v>
      </c>
      <c r="G119" s="26">
        <f t="shared" si="31"/>
        <v>67.081314139192813</v>
      </c>
      <c r="H119" s="26">
        <f t="shared" si="32"/>
        <v>0</v>
      </c>
      <c r="I119" s="26">
        <f t="shared" si="49"/>
        <v>89.926660730976792</v>
      </c>
      <c r="J119" s="26">
        <f t="shared" si="50"/>
        <v>24.979627980826887</v>
      </c>
      <c r="K119" s="26">
        <f t="shared" si="33"/>
        <v>36.138888888888886</v>
      </c>
      <c r="L119" s="27">
        <f t="shared" si="34"/>
        <v>0.93058679400916045</v>
      </c>
      <c r="M119" s="27">
        <f t="shared" si="40"/>
        <v>0.93058679400916045</v>
      </c>
      <c r="N119" s="26">
        <f t="shared" si="41"/>
        <v>0</v>
      </c>
      <c r="O119" s="141">
        <f t="shared" si="35"/>
        <v>79.951107153984523</v>
      </c>
      <c r="P119" s="28">
        <f t="shared" si="42"/>
        <v>47970.664292390713</v>
      </c>
      <c r="Q119" s="28">
        <f t="shared" si="43"/>
        <v>1920.3914617627852</v>
      </c>
      <c r="R119" s="28">
        <f t="shared" si="36"/>
        <v>0</v>
      </c>
      <c r="S119" s="28">
        <f t="shared" si="37"/>
        <v>225</v>
      </c>
      <c r="T119" s="28">
        <f t="shared" si="38"/>
        <v>299.51127074904457</v>
      </c>
      <c r="U119" s="28">
        <f t="shared" si="44"/>
        <v>524.51127074904457</v>
      </c>
      <c r="V119" s="29">
        <f t="shared" si="45"/>
        <v>1395.8801910137406</v>
      </c>
      <c r="W119" s="35"/>
      <c r="X119" s="138">
        <f>IF($I119&lt;=TABELLER!$Z$68,IF($I118&gt;=TABELLER!$Z$68,$G119,0),0)</f>
        <v>0</v>
      </c>
      <c r="Y119" s="139">
        <f>IF($I119&gt;=TABELLER!$Z$68,IF($I118&lt;=TABELLER!$Z$68,$G119,0),0)</f>
        <v>0</v>
      </c>
      <c r="Z119" s="140">
        <f>IF($I119&gt;=TABELLER!$Z$68,IF($I118&lt;=TABELLER!$Z$68,$C119,0),0)</f>
        <v>0</v>
      </c>
      <c r="AA119" s="140">
        <f t="shared" si="46"/>
        <v>89.926660730976792</v>
      </c>
      <c r="AB119" s="106">
        <f t="shared" si="47"/>
        <v>0</v>
      </c>
    </row>
    <row r="120" spans="2:28" x14ac:dyDescent="0.2">
      <c r="B120" s="25">
        <v>72</v>
      </c>
      <c r="C120" s="26">
        <f t="shared" si="39"/>
        <v>2.8800000000000017</v>
      </c>
      <c r="D120" s="26">
        <f t="shared" si="22"/>
        <v>4.0000000000000036E-2</v>
      </c>
      <c r="E120" s="27">
        <f t="shared" si="48"/>
        <v>0.99992958866828374</v>
      </c>
      <c r="F120" s="27">
        <f t="shared" si="30"/>
        <v>0</v>
      </c>
      <c r="G120" s="26">
        <f t="shared" si="31"/>
        <v>68.081243727861093</v>
      </c>
      <c r="H120" s="26">
        <f t="shared" si="32"/>
        <v>0</v>
      </c>
      <c r="I120" s="26">
        <f t="shared" si="49"/>
        <v>90.060665229314111</v>
      </c>
      <c r="J120" s="26">
        <f t="shared" si="50"/>
        <v>25.016851452587254</v>
      </c>
      <c r="K120" s="26">
        <f t="shared" si="33"/>
        <v>36.138888888888886</v>
      </c>
      <c r="L120" s="27">
        <f t="shared" si="34"/>
        <v>0.9288680726970594</v>
      </c>
      <c r="M120" s="27">
        <f t="shared" si="40"/>
        <v>0.9288680726970594</v>
      </c>
      <c r="N120" s="26">
        <f t="shared" si="41"/>
        <v>0</v>
      </c>
      <c r="O120" s="141">
        <f t="shared" si="35"/>
        <v>80</v>
      </c>
      <c r="P120" s="28">
        <f t="shared" si="42"/>
        <v>48000</v>
      </c>
      <c r="Q120" s="28">
        <f t="shared" si="43"/>
        <v>1918.7066802139811</v>
      </c>
      <c r="R120" s="28">
        <f t="shared" si="36"/>
        <v>0</v>
      </c>
      <c r="S120" s="28">
        <f t="shared" si="37"/>
        <v>225</v>
      </c>
      <c r="T120" s="28">
        <f t="shared" si="38"/>
        <v>300.40457116839212</v>
      </c>
      <c r="U120" s="28">
        <f t="shared" si="44"/>
        <v>525.40457116839207</v>
      </c>
      <c r="V120" s="29">
        <f t="shared" si="45"/>
        <v>1393.3021090455891</v>
      </c>
      <c r="W120" s="35"/>
      <c r="X120" s="138">
        <f>IF($I120&lt;=TABELLER!$Z$68,IF($I119&gt;=TABELLER!$Z$68,$G120,0),0)</f>
        <v>0</v>
      </c>
      <c r="Y120" s="139">
        <f>IF($I120&gt;=TABELLER!$Z$68,IF($I119&lt;=TABELLER!$Z$68,$G120,0),0)</f>
        <v>0</v>
      </c>
      <c r="Z120" s="140">
        <f>IF($I120&gt;=TABELLER!$Z$68,IF($I119&lt;=TABELLER!$Z$68,$C120,0),0)</f>
        <v>0</v>
      </c>
      <c r="AA120" s="140">
        <f t="shared" si="46"/>
        <v>90.060665229314111</v>
      </c>
      <c r="AB120" s="106">
        <f t="shared" si="47"/>
        <v>0</v>
      </c>
    </row>
    <row r="121" spans="2:28" x14ac:dyDescent="0.2">
      <c r="B121" s="25">
        <v>73</v>
      </c>
      <c r="C121" s="26">
        <f t="shared" si="39"/>
        <v>2.9200000000000017</v>
      </c>
      <c r="D121" s="26">
        <f t="shared" si="22"/>
        <v>4.0000000000000036E-2</v>
      </c>
      <c r="E121" s="27">
        <f t="shared" si="48"/>
        <v>1.0014171525616486</v>
      </c>
      <c r="F121" s="27">
        <f t="shared" si="30"/>
        <v>0</v>
      </c>
      <c r="G121" s="26">
        <f t="shared" si="31"/>
        <v>69.082660880422736</v>
      </c>
      <c r="H121" s="26">
        <f t="shared" si="32"/>
        <v>0</v>
      </c>
      <c r="I121" s="26">
        <f t="shared" si="49"/>
        <v>90.194422231782497</v>
      </c>
      <c r="J121" s="26">
        <f t="shared" si="50"/>
        <v>25.054006175495136</v>
      </c>
      <c r="K121" s="26">
        <f t="shared" si="33"/>
        <v>36.138888888888886</v>
      </c>
      <c r="L121" s="27">
        <f t="shared" si="34"/>
        <v>0.92637581213122699</v>
      </c>
      <c r="M121" s="27">
        <f t="shared" si="40"/>
        <v>0.92637581213122699</v>
      </c>
      <c r="N121" s="26">
        <f t="shared" si="41"/>
        <v>0</v>
      </c>
      <c r="O121" s="141">
        <f t="shared" si="35"/>
        <v>80</v>
      </c>
      <c r="P121" s="28">
        <f t="shared" si="42"/>
        <v>48000</v>
      </c>
      <c r="Q121" s="28">
        <f t="shared" si="43"/>
        <v>1915.8612664088796</v>
      </c>
      <c r="R121" s="28">
        <f t="shared" si="36"/>
        <v>0</v>
      </c>
      <c r="S121" s="28">
        <f t="shared" si="37"/>
        <v>225</v>
      </c>
      <c r="T121" s="28">
        <f t="shared" si="38"/>
        <v>301.2975482120392</v>
      </c>
      <c r="U121" s="28">
        <f t="shared" si="44"/>
        <v>526.29754821203915</v>
      </c>
      <c r="V121" s="29">
        <f t="shared" si="45"/>
        <v>1389.5637181968405</v>
      </c>
      <c r="W121" s="35"/>
      <c r="X121" s="138">
        <f>IF($I121&lt;=TABELLER!$Z$68,IF($I120&gt;=TABELLER!$Z$68,$G121,0),0)</f>
        <v>0</v>
      </c>
      <c r="Y121" s="139">
        <f>IF($I121&gt;=TABELLER!$Z$68,IF($I120&lt;=TABELLER!$Z$68,$G121,0),0)</f>
        <v>0</v>
      </c>
      <c r="Z121" s="140">
        <f>IF($I121&gt;=TABELLER!$Z$68,IF($I120&lt;=TABELLER!$Z$68,$C121,0),0)</f>
        <v>0</v>
      </c>
      <c r="AA121" s="140">
        <f t="shared" si="46"/>
        <v>90.194422231782497</v>
      </c>
      <c r="AB121" s="106">
        <f t="shared" si="47"/>
        <v>0</v>
      </c>
    </row>
    <row r="122" spans="2:28" x14ac:dyDescent="0.2">
      <c r="B122" s="25">
        <v>74</v>
      </c>
      <c r="C122" s="26">
        <f t="shared" si="39"/>
        <v>2.9600000000000017</v>
      </c>
      <c r="D122" s="26">
        <f t="shared" si="22"/>
        <v>4.0000000000000036E-2</v>
      </c>
      <c r="E122" s="27">
        <f t="shared" si="48"/>
        <v>1.0029013476695112</v>
      </c>
      <c r="F122" s="27">
        <f t="shared" si="30"/>
        <v>0</v>
      </c>
      <c r="G122" s="26">
        <f t="shared" si="31"/>
        <v>70.085562228092243</v>
      </c>
      <c r="H122" s="26">
        <f t="shared" si="32"/>
        <v>0</v>
      </c>
      <c r="I122" s="26">
        <f t="shared" si="49"/>
        <v>90.327820348729389</v>
      </c>
      <c r="J122" s="26">
        <f t="shared" si="50"/>
        <v>25.091061207980385</v>
      </c>
      <c r="K122" s="26">
        <f t="shared" si="33"/>
        <v>36.138888888888886</v>
      </c>
      <c r="L122" s="27">
        <f t="shared" si="34"/>
        <v>0.92389495401516408</v>
      </c>
      <c r="M122" s="27">
        <f t="shared" si="40"/>
        <v>0.92389495401516408</v>
      </c>
      <c r="N122" s="26">
        <f t="shared" si="41"/>
        <v>0</v>
      </c>
      <c r="O122" s="141">
        <f t="shared" si="35"/>
        <v>80</v>
      </c>
      <c r="P122" s="28">
        <f t="shared" si="42"/>
        <v>48000</v>
      </c>
      <c r="Q122" s="28">
        <f t="shared" si="43"/>
        <v>1913.0318802432027</v>
      </c>
      <c r="R122" s="28">
        <f t="shared" si="36"/>
        <v>0</v>
      </c>
      <c r="S122" s="28">
        <f t="shared" si="37"/>
        <v>225</v>
      </c>
      <c r="T122" s="28">
        <f t="shared" si="38"/>
        <v>302.18944922045671</v>
      </c>
      <c r="U122" s="28">
        <f t="shared" si="44"/>
        <v>527.18944922045671</v>
      </c>
      <c r="V122" s="29">
        <f t="shared" si="45"/>
        <v>1385.842431022746</v>
      </c>
      <c r="W122" s="35"/>
      <c r="X122" s="138">
        <f>IF($I122&lt;=TABELLER!$Z$68,IF($I121&gt;=TABELLER!$Z$68,$G122,0),0)</f>
        <v>0</v>
      </c>
      <c r="Y122" s="139">
        <f>IF($I122&gt;=TABELLER!$Z$68,IF($I121&lt;=TABELLER!$Z$68,$G122,0),0)</f>
        <v>0</v>
      </c>
      <c r="Z122" s="140">
        <f>IF($I122&gt;=TABELLER!$Z$68,IF($I121&lt;=TABELLER!$Z$68,$C122,0),0)</f>
        <v>0</v>
      </c>
      <c r="AA122" s="140">
        <f t="shared" si="46"/>
        <v>90.327820348729389</v>
      </c>
      <c r="AB122" s="106">
        <f t="shared" si="47"/>
        <v>0</v>
      </c>
    </row>
    <row r="123" spans="2:28" x14ac:dyDescent="0.2">
      <c r="B123" s="25">
        <v>75</v>
      </c>
      <c r="C123" s="26">
        <f t="shared" si="39"/>
        <v>3.0000000000000018</v>
      </c>
      <c r="D123" s="26">
        <f t="shared" ref="D123:D167" si="51">+C123-C122</f>
        <v>4.0000000000000036E-2</v>
      </c>
      <c r="E123" s="27">
        <f t="shared" si="48"/>
        <v>1.0043815642824285</v>
      </c>
      <c r="F123" s="27">
        <f t="shared" si="30"/>
        <v>0</v>
      </c>
      <c r="G123" s="26">
        <f t="shared" si="31"/>
        <v>71.089943792374669</v>
      </c>
      <c r="H123" s="26">
        <f t="shared" si="32"/>
        <v>0</v>
      </c>
      <c r="I123" s="26">
        <f t="shared" si="49"/>
        <v>90.460861222107567</v>
      </c>
      <c r="J123" s="26">
        <f t="shared" si="50"/>
        <v>25.12801700614099</v>
      </c>
      <c r="K123" s="26">
        <f t="shared" si="33"/>
        <v>36.138888888888886</v>
      </c>
      <c r="L123" s="27">
        <f t="shared" si="34"/>
        <v>0.9214254052712143</v>
      </c>
      <c r="M123" s="27">
        <f t="shared" si="40"/>
        <v>0.9214254052712143</v>
      </c>
      <c r="N123" s="26">
        <f t="shared" si="41"/>
        <v>0</v>
      </c>
      <c r="O123" s="141">
        <f t="shared" si="35"/>
        <v>80</v>
      </c>
      <c r="P123" s="28">
        <f t="shared" si="42"/>
        <v>48000</v>
      </c>
      <c r="Q123" s="28">
        <f t="shared" si="43"/>
        <v>1910.2183824640588</v>
      </c>
      <c r="R123" s="28">
        <f t="shared" si="36"/>
        <v>0</v>
      </c>
      <c r="S123" s="28">
        <f t="shared" si="37"/>
        <v>225</v>
      </c>
      <c r="T123" s="28">
        <f t="shared" si="38"/>
        <v>303.0802745572372</v>
      </c>
      <c r="U123" s="28">
        <f t="shared" si="44"/>
        <v>528.0802745572372</v>
      </c>
      <c r="V123" s="29">
        <f t="shared" si="45"/>
        <v>1382.1381079068215</v>
      </c>
      <c r="W123" s="35"/>
      <c r="X123" s="138">
        <f>IF($I123&lt;=TABELLER!$Z$68,IF($I122&gt;=TABELLER!$Z$68,$G123,0),0)</f>
        <v>0</v>
      </c>
      <c r="Y123" s="139">
        <f>IF($I123&gt;=TABELLER!$Z$68,IF($I122&lt;=TABELLER!$Z$68,$G123,0),0)</f>
        <v>0</v>
      </c>
      <c r="Z123" s="140">
        <f>IF($I123&gt;=TABELLER!$Z$68,IF($I122&lt;=TABELLER!$Z$68,$C123,0),0)</f>
        <v>0</v>
      </c>
      <c r="AA123" s="140">
        <f t="shared" si="46"/>
        <v>90.460861222107567</v>
      </c>
      <c r="AB123" s="106">
        <f t="shared" si="47"/>
        <v>0</v>
      </c>
    </row>
    <row r="124" spans="2:28" x14ac:dyDescent="0.2">
      <c r="B124" s="25">
        <v>76</v>
      </c>
      <c r="C124" s="26">
        <f t="shared" si="39"/>
        <v>3.0400000000000018</v>
      </c>
      <c r="D124" s="26">
        <f t="shared" si="51"/>
        <v>4.0000000000000036E-2</v>
      </c>
      <c r="E124" s="27">
        <f t="shared" si="48"/>
        <v>1.0058578205698574</v>
      </c>
      <c r="F124" s="27">
        <f t="shared" si="30"/>
        <v>0</v>
      </c>
      <c r="G124" s="26">
        <f t="shared" si="31"/>
        <v>72.095801612944527</v>
      </c>
      <c r="H124" s="26">
        <f t="shared" si="32"/>
        <v>0</v>
      </c>
      <c r="I124" s="26">
        <f t="shared" si="49"/>
        <v>90.593546480466628</v>
      </c>
      <c r="J124" s="26">
        <f t="shared" si="50"/>
        <v>25.164874022351839</v>
      </c>
      <c r="K124" s="26">
        <f t="shared" si="33"/>
        <v>36.138888888888886</v>
      </c>
      <c r="L124" s="27">
        <f t="shared" si="34"/>
        <v>0.91896707394074928</v>
      </c>
      <c r="M124" s="27">
        <f t="shared" si="40"/>
        <v>0.91896707394074928</v>
      </c>
      <c r="N124" s="26">
        <f t="shared" si="41"/>
        <v>0</v>
      </c>
      <c r="O124" s="141">
        <f t="shared" si="35"/>
        <v>80</v>
      </c>
      <c r="P124" s="28">
        <f t="shared" si="42"/>
        <v>48000</v>
      </c>
      <c r="Q124" s="28">
        <f t="shared" si="43"/>
        <v>1907.4206355003264</v>
      </c>
      <c r="R124" s="28">
        <f t="shared" si="36"/>
        <v>0</v>
      </c>
      <c r="S124" s="28">
        <f t="shared" si="37"/>
        <v>225</v>
      </c>
      <c r="T124" s="28">
        <f t="shared" si="38"/>
        <v>303.97002458920247</v>
      </c>
      <c r="U124" s="28">
        <f t="shared" si="44"/>
        <v>528.97002458920247</v>
      </c>
      <c r="V124" s="29">
        <f t="shared" si="45"/>
        <v>1378.4506109111239</v>
      </c>
      <c r="W124" s="35"/>
      <c r="X124" s="138">
        <f>IF($I124&lt;=TABELLER!$Z$68,IF($I123&gt;=TABELLER!$Z$68,$G124,0),0)</f>
        <v>0</v>
      </c>
      <c r="Y124" s="139">
        <f>IF($I124&gt;=TABELLER!$Z$68,IF($I123&lt;=TABELLER!$Z$68,$G124,0),0)</f>
        <v>0</v>
      </c>
      <c r="Z124" s="140">
        <f>IF($I124&gt;=TABELLER!$Z$68,IF($I123&lt;=TABELLER!$Z$68,$C124,0),0)</f>
        <v>0</v>
      </c>
      <c r="AA124" s="140">
        <f t="shared" si="46"/>
        <v>90.593546480466628</v>
      </c>
      <c r="AB124" s="106">
        <f t="shared" si="47"/>
        <v>0</v>
      </c>
    </row>
    <row r="125" spans="2:28" x14ac:dyDescent="0.2">
      <c r="B125" s="25">
        <v>77</v>
      </c>
      <c r="C125" s="26">
        <f t="shared" si="39"/>
        <v>3.0800000000000018</v>
      </c>
      <c r="D125" s="26">
        <f t="shared" si="51"/>
        <v>4.0000000000000036E-2</v>
      </c>
      <c r="E125" s="27">
        <f t="shared" si="48"/>
        <v>1.0073301345532271</v>
      </c>
      <c r="F125" s="27">
        <f t="shared" si="30"/>
        <v>0</v>
      </c>
      <c r="G125" s="26">
        <f t="shared" si="31"/>
        <v>73.103131747497756</v>
      </c>
      <c r="H125" s="26">
        <f t="shared" si="32"/>
        <v>0</v>
      </c>
      <c r="I125" s="26">
        <f t="shared" si="49"/>
        <v>90.725877739114082</v>
      </c>
      <c r="J125" s="26">
        <f t="shared" si="50"/>
        <v>25.201632705309468</v>
      </c>
      <c r="K125" s="26">
        <f t="shared" si="33"/>
        <v>36.138888888888886</v>
      </c>
      <c r="L125" s="27">
        <f t="shared" si="34"/>
        <v>0.91651986916681627</v>
      </c>
      <c r="M125" s="27">
        <f t="shared" si="40"/>
        <v>0.91651986916681627</v>
      </c>
      <c r="N125" s="26">
        <f t="shared" si="41"/>
        <v>0</v>
      </c>
      <c r="O125" s="141">
        <f t="shared" si="35"/>
        <v>80</v>
      </c>
      <c r="P125" s="28">
        <f t="shared" si="42"/>
        <v>48000</v>
      </c>
      <c r="Q125" s="28">
        <f t="shared" si="43"/>
        <v>1904.6385034366199</v>
      </c>
      <c r="R125" s="28">
        <f t="shared" si="36"/>
        <v>0</v>
      </c>
      <c r="S125" s="28">
        <f t="shared" si="37"/>
        <v>225</v>
      </c>
      <c r="T125" s="28">
        <f t="shared" si="38"/>
        <v>304.85869968639543</v>
      </c>
      <c r="U125" s="28">
        <f t="shared" si="44"/>
        <v>529.85869968639543</v>
      </c>
      <c r="V125" s="29">
        <f t="shared" si="45"/>
        <v>1374.7798037502243</v>
      </c>
      <c r="W125" s="35"/>
      <c r="X125" s="138">
        <f>IF($I125&lt;=TABELLER!$Z$68,IF($I124&gt;=TABELLER!$Z$68,$G125,0),0)</f>
        <v>0</v>
      </c>
      <c r="Y125" s="139">
        <f>IF($I125&gt;=TABELLER!$Z$68,IF($I124&lt;=TABELLER!$Z$68,$G125,0),0)</f>
        <v>0</v>
      </c>
      <c r="Z125" s="140">
        <f>IF($I125&gt;=TABELLER!$Z$68,IF($I124&lt;=TABELLER!$Z$68,$C125,0),0)</f>
        <v>0</v>
      </c>
      <c r="AA125" s="140">
        <f t="shared" si="46"/>
        <v>90.725877739114082</v>
      </c>
      <c r="AB125" s="106">
        <f t="shared" si="47"/>
        <v>0</v>
      </c>
    </row>
    <row r="126" spans="2:28" x14ac:dyDescent="0.2">
      <c r="B126" s="25">
        <v>78</v>
      </c>
      <c r="C126" s="26">
        <f t="shared" si="39"/>
        <v>3.1200000000000019</v>
      </c>
      <c r="D126" s="26">
        <f t="shared" si="51"/>
        <v>4.0000000000000036E-2</v>
      </c>
      <c r="E126" s="27">
        <f t="shared" si="48"/>
        <v>1.0087985241077131</v>
      </c>
      <c r="F126" s="27">
        <f t="shared" si="30"/>
        <v>0</v>
      </c>
      <c r="G126" s="26">
        <f t="shared" si="31"/>
        <v>74.111930271605473</v>
      </c>
      <c r="H126" s="26">
        <f t="shared" si="32"/>
        <v>0</v>
      </c>
      <c r="I126" s="26">
        <f t="shared" si="49"/>
        <v>90.857856600274104</v>
      </c>
      <c r="J126" s="26">
        <f t="shared" si="50"/>
        <v>25.238293500076139</v>
      </c>
      <c r="K126" s="26">
        <f t="shared" si="33"/>
        <v>36.138888888888886</v>
      </c>
      <c r="L126" s="27">
        <f t="shared" si="34"/>
        <v>0.9140837011771128</v>
      </c>
      <c r="M126" s="27">
        <f t="shared" si="40"/>
        <v>0.9140837011771128</v>
      </c>
      <c r="N126" s="26">
        <f t="shared" si="41"/>
        <v>0</v>
      </c>
      <c r="O126" s="141">
        <f t="shared" si="35"/>
        <v>80</v>
      </c>
      <c r="P126" s="28">
        <f t="shared" si="42"/>
        <v>48000</v>
      </c>
      <c r="Q126" s="28">
        <f t="shared" si="43"/>
        <v>1901.871851987742</v>
      </c>
      <c r="R126" s="28">
        <f t="shared" si="36"/>
        <v>0</v>
      </c>
      <c r="S126" s="28">
        <f t="shared" si="37"/>
        <v>225</v>
      </c>
      <c r="T126" s="28">
        <f t="shared" si="38"/>
        <v>305.74630022207305</v>
      </c>
      <c r="U126" s="28">
        <f t="shared" si="44"/>
        <v>530.74630022207305</v>
      </c>
      <c r="V126" s="29">
        <f t="shared" si="45"/>
        <v>1371.1255517656691</v>
      </c>
      <c r="W126" s="35"/>
      <c r="X126" s="138">
        <f>IF($I126&lt;=TABELLER!$Z$68,IF($I125&gt;=TABELLER!$Z$68,$G126,0),0)</f>
        <v>0</v>
      </c>
      <c r="Y126" s="139">
        <f>IF($I126&gt;=TABELLER!$Z$68,IF($I125&lt;=TABELLER!$Z$68,$G126,0),0)</f>
        <v>0</v>
      </c>
      <c r="Z126" s="140">
        <f>IF($I126&gt;=TABELLER!$Z$68,IF($I125&lt;=TABELLER!$Z$68,$C126,0),0)</f>
        <v>0</v>
      </c>
      <c r="AA126" s="140">
        <f t="shared" si="46"/>
        <v>90.857856600274104</v>
      </c>
      <c r="AB126" s="106">
        <f t="shared" si="47"/>
        <v>0</v>
      </c>
    </row>
    <row r="127" spans="2:28" x14ac:dyDescent="0.2">
      <c r="B127" s="25">
        <v>79</v>
      </c>
      <c r="C127" s="26">
        <f t="shared" si="39"/>
        <v>3.1600000000000019</v>
      </c>
      <c r="D127" s="26">
        <f t="shared" si="51"/>
        <v>4.0000000000000036E-2</v>
      </c>
      <c r="E127" s="27">
        <f t="shared" si="48"/>
        <v>1.0102630069639882</v>
      </c>
      <c r="F127" s="27">
        <f t="shared" si="30"/>
        <v>0</v>
      </c>
      <c r="G127" s="26">
        <f t="shared" si="31"/>
        <v>75.122193278569455</v>
      </c>
      <c r="H127" s="26">
        <f t="shared" si="32"/>
        <v>0</v>
      </c>
      <c r="I127" s="26">
        <f t="shared" si="49"/>
        <v>90.989484653243608</v>
      </c>
      <c r="J127" s="26">
        <f t="shared" si="50"/>
        <v>25.274856848123225</v>
      </c>
      <c r="K127" s="26">
        <f t="shared" si="33"/>
        <v>36.138888888888886</v>
      </c>
      <c r="L127" s="27">
        <f t="shared" si="34"/>
        <v>0.91165848126728088</v>
      </c>
      <c r="M127" s="27">
        <f t="shared" si="40"/>
        <v>0.91165848126728088</v>
      </c>
      <c r="N127" s="26">
        <f t="shared" si="41"/>
        <v>0</v>
      </c>
      <c r="O127" s="141">
        <f t="shared" si="35"/>
        <v>80</v>
      </c>
      <c r="P127" s="28">
        <f t="shared" si="42"/>
        <v>48000</v>
      </c>
      <c r="Q127" s="28">
        <f t="shared" si="43"/>
        <v>1899.1205484736197</v>
      </c>
      <c r="R127" s="28">
        <f t="shared" si="36"/>
        <v>0</v>
      </c>
      <c r="S127" s="28">
        <f t="shared" si="37"/>
        <v>225</v>
      </c>
      <c r="T127" s="28">
        <f t="shared" si="38"/>
        <v>306.63282657269832</v>
      </c>
      <c r="U127" s="28">
        <f t="shared" si="44"/>
        <v>531.63282657269838</v>
      </c>
      <c r="V127" s="29">
        <f t="shared" si="45"/>
        <v>1367.4877219009213</v>
      </c>
      <c r="W127" s="35"/>
      <c r="X127" s="138">
        <f>IF($I127&lt;=TABELLER!$Z$68,IF($I126&gt;=TABELLER!$Z$68,$G127,0),0)</f>
        <v>0</v>
      </c>
      <c r="Y127" s="139">
        <f>IF($I127&gt;=TABELLER!$Z$68,IF($I126&lt;=TABELLER!$Z$68,$G127,0),0)</f>
        <v>0</v>
      </c>
      <c r="Z127" s="140">
        <f>IF($I127&gt;=TABELLER!$Z$68,IF($I126&lt;=TABELLER!$Z$68,$C127,0),0)</f>
        <v>0</v>
      </c>
      <c r="AA127" s="140">
        <f t="shared" si="46"/>
        <v>90.989484653243608</v>
      </c>
      <c r="AB127" s="106">
        <f t="shared" si="47"/>
        <v>0</v>
      </c>
    </row>
    <row r="128" spans="2:28" x14ac:dyDescent="0.2">
      <c r="B128" s="25">
        <v>80</v>
      </c>
      <c r="C128" s="26">
        <f t="shared" si="39"/>
        <v>3.200000000000002</v>
      </c>
      <c r="D128" s="26">
        <f t="shared" si="51"/>
        <v>4.0000000000000036E-2</v>
      </c>
      <c r="E128" s="27">
        <f t="shared" si="48"/>
        <v>1.0117236007099437</v>
      </c>
      <c r="F128" s="27">
        <f t="shared" si="30"/>
        <v>0</v>
      </c>
      <c r="G128" s="26">
        <f t="shared" si="31"/>
        <v>76.133916879279397</v>
      </c>
      <c r="H128" s="26">
        <f t="shared" si="32"/>
        <v>0</v>
      </c>
      <c r="I128" s="26">
        <f t="shared" si="49"/>
        <v>91.120763474546095</v>
      </c>
      <c r="J128" s="26">
        <f t="shared" si="50"/>
        <v>25.311323187373915</v>
      </c>
      <c r="K128" s="26">
        <f t="shared" si="33"/>
        <v>36.138888888888886</v>
      </c>
      <c r="L128" s="27">
        <f t="shared" si="34"/>
        <v>0.9092441217845173</v>
      </c>
      <c r="M128" s="27">
        <f t="shared" si="40"/>
        <v>0.9092441217845173</v>
      </c>
      <c r="N128" s="26">
        <f t="shared" si="41"/>
        <v>0</v>
      </c>
      <c r="O128" s="141">
        <f t="shared" si="35"/>
        <v>80</v>
      </c>
      <c r="P128" s="28">
        <f t="shared" si="42"/>
        <v>48000</v>
      </c>
      <c r="Q128" s="28">
        <f t="shared" si="43"/>
        <v>1896.3844617947082</v>
      </c>
      <c r="R128" s="28">
        <f t="shared" si="36"/>
        <v>0</v>
      </c>
      <c r="S128" s="28">
        <f t="shared" si="37"/>
        <v>225</v>
      </c>
      <c r="T128" s="28">
        <f t="shared" si="38"/>
        <v>307.51827911793231</v>
      </c>
      <c r="U128" s="28">
        <f t="shared" si="44"/>
        <v>532.51827911793225</v>
      </c>
      <c r="V128" s="29">
        <f t="shared" si="45"/>
        <v>1363.8661826767759</v>
      </c>
      <c r="W128" s="35"/>
      <c r="X128" s="138">
        <f>IF($I128&lt;=TABELLER!$Z$68,IF($I127&gt;=TABELLER!$Z$68,$G128,0),0)</f>
        <v>0</v>
      </c>
      <c r="Y128" s="139">
        <f>IF($I128&gt;=TABELLER!$Z$68,IF($I127&lt;=TABELLER!$Z$68,$G128,0),0)</f>
        <v>0</v>
      </c>
      <c r="Z128" s="140">
        <f>IF($I128&gt;=TABELLER!$Z$68,IF($I127&lt;=TABELLER!$Z$68,$C128,0),0)</f>
        <v>0</v>
      </c>
      <c r="AA128" s="140">
        <f t="shared" si="46"/>
        <v>91.120763474546095</v>
      </c>
      <c r="AB128" s="106">
        <f t="shared" si="47"/>
        <v>0</v>
      </c>
    </row>
    <row r="129" spans="2:28" x14ac:dyDescent="0.2">
      <c r="B129" s="25">
        <v>81</v>
      </c>
      <c r="C129" s="26">
        <f t="shared" si="39"/>
        <v>3.240000000000002</v>
      </c>
      <c r="D129" s="26">
        <f t="shared" si="51"/>
        <v>4.0000000000000036E-2</v>
      </c>
      <c r="E129" s="27">
        <f t="shared" si="48"/>
        <v>1.013180322792385</v>
      </c>
      <c r="F129" s="27">
        <f t="shared" si="30"/>
        <v>0</v>
      </c>
      <c r="G129" s="26">
        <f t="shared" si="31"/>
        <v>77.147097202071777</v>
      </c>
      <c r="H129" s="26">
        <f t="shared" si="32"/>
        <v>0</v>
      </c>
      <c r="I129" s="26">
        <f t="shared" si="49"/>
        <v>91.251694628083072</v>
      </c>
      <c r="J129" s="26">
        <f t="shared" si="50"/>
        <v>25.347692952245296</v>
      </c>
      <c r="K129" s="26">
        <f t="shared" si="33"/>
        <v>36.138888888888886</v>
      </c>
      <c r="L129" s="27">
        <f t="shared" si="34"/>
        <v>0.90684053611148507</v>
      </c>
      <c r="M129" s="27">
        <f t="shared" si="40"/>
        <v>0.90684053611148507</v>
      </c>
      <c r="N129" s="26">
        <f t="shared" si="41"/>
        <v>0</v>
      </c>
      <c r="O129" s="141">
        <f t="shared" si="35"/>
        <v>80</v>
      </c>
      <c r="P129" s="28">
        <f t="shared" si="42"/>
        <v>48000</v>
      </c>
      <c r="Q129" s="28">
        <f t="shared" si="43"/>
        <v>1893.6634624078545</v>
      </c>
      <c r="R129" s="28">
        <f t="shared" si="36"/>
        <v>0</v>
      </c>
      <c r="S129" s="28">
        <f t="shared" si="37"/>
        <v>225</v>
      </c>
      <c r="T129" s="28">
        <f t="shared" si="38"/>
        <v>308.40265824062675</v>
      </c>
      <c r="U129" s="28">
        <f t="shared" si="44"/>
        <v>533.40265824062681</v>
      </c>
      <c r="V129" s="29">
        <f t="shared" si="45"/>
        <v>1360.2608041672277</v>
      </c>
      <c r="W129" s="35"/>
      <c r="X129" s="138">
        <f>IF($I129&lt;=TABELLER!$Z$68,IF($I128&gt;=TABELLER!$Z$68,$G129,0),0)</f>
        <v>0</v>
      </c>
      <c r="Y129" s="139">
        <f>IF($I129&gt;=TABELLER!$Z$68,IF($I128&lt;=TABELLER!$Z$68,$G129,0),0)</f>
        <v>0</v>
      </c>
      <c r="Z129" s="140">
        <f>IF($I129&gt;=TABELLER!$Z$68,IF($I128&lt;=TABELLER!$Z$68,$C129,0),0)</f>
        <v>0</v>
      </c>
      <c r="AA129" s="140">
        <f t="shared" si="46"/>
        <v>91.251694628083072</v>
      </c>
      <c r="AB129" s="106">
        <f t="shared" si="47"/>
        <v>0</v>
      </c>
    </row>
    <row r="130" spans="2:28" x14ac:dyDescent="0.2">
      <c r="B130" s="25">
        <v>82</v>
      </c>
      <c r="C130" s="26">
        <f t="shared" si="39"/>
        <v>3.280000000000002</v>
      </c>
      <c r="D130" s="26">
        <f t="shared" si="51"/>
        <v>4.0000000000000036E-2</v>
      </c>
      <c r="E130" s="27">
        <f t="shared" si="48"/>
        <v>1.014633190518702</v>
      </c>
      <c r="F130" s="27">
        <f t="shared" si="30"/>
        <v>0</v>
      </c>
      <c r="G130" s="26">
        <f t="shared" si="31"/>
        <v>78.161730392590485</v>
      </c>
      <c r="H130" s="26">
        <f t="shared" si="32"/>
        <v>0</v>
      </c>
      <c r="I130" s="26">
        <f t="shared" si="49"/>
        <v>91.382279665283122</v>
      </c>
      <c r="J130" s="26">
        <f t="shared" si="50"/>
        <v>25.383966573689754</v>
      </c>
      <c r="K130" s="26">
        <f t="shared" si="33"/>
        <v>36.138888888888886</v>
      </c>
      <c r="L130" s="27">
        <f t="shared" si="34"/>
        <v>0.90444763865053002</v>
      </c>
      <c r="M130" s="27">
        <f t="shared" si="40"/>
        <v>0.90444763865053002</v>
      </c>
      <c r="N130" s="26">
        <f t="shared" si="41"/>
        <v>0</v>
      </c>
      <c r="O130" s="141">
        <f t="shared" si="35"/>
        <v>80</v>
      </c>
      <c r="P130" s="28">
        <f t="shared" si="42"/>
        <v>48000</v>
      </c>
      <c r="Q130" s="28">
        <f t="shared" si="43"/>
        <v>1890.9574223026102</v>
      </c>
      <c r="R130" s="28">
        <f t="shared" si="36"/>
        <v>0</v>
      </c>
      <c r="S130" s="28">
        <f t="shared" si="37"/>
        <v>225</v>
      </c>
      <c r="T130" s="28">
        <f t="shared" si="38"/>
        <v>309.28596432681536</v>
      </c>
      <c r="U130" s="28">
        <f t="shared" si="44"/>
        <v>534.28596432681536</v>
      </c>
      <c r="V130" s="29">
        <f t="shared" si="45"/>
        <v>1356.671457975795</v>
      </c>
      <c r="W130" s="35"/>
      <c r="X130" s="138">
        <f>IF($I130&lt;=TABELLER!$Z$68,IF($I129&gt;=TABELLER!$Z$68,$G130,0),0)</f>
        <v>0</v>
      </c>
      <c r="Y130" s="139">
        <f>IF($I130&gt;=TABELLER!$Z$68,IF($I129&lt;=TABELLER!$Z$68,$G130,0),0)</f>
        <v>0</v>
      </c>
      <c r="Z130" s="140">
        <f>IF($I130&gt;=TABELLER!$Z$68,IF($I129&lt;=TABELLER!$Z$68,$C130,0),0)</f>
        <v>0</v>
      </c>
      <c r="AA130" s="140">
        <f t="shared" si="46"/>
        <v>91.382279665283122</v>
      </c>
      <c r="AB130" s="106">
        <f t="shared" si="47"/>
        <v>0</v>
      </c>
    </row>
    <row r="131" spans="2:28" x14ac:dyDescent="0.2">
      <c r="B131" s="25">
        <v>83</v>
      </c>
      <c r="C131" s="26">
        <f t="shared" si="39"/>
        <v>3.3200000000000021</v>
      </c>
      <c r="D131" s="26">
        <f t="shared" si="51"/>
        <v>4.0000000000000036E-2</v>
      </c>
      <c r="E131" s="27">
        <f t="shared" si="48"/>
        <v>1.0160822210585114</v>
      </c>
      <c r="F131" s="27">
        <f t="shared" si="30"/>
        <v>0</v>
      </c>
      <c r="G131" s="26">
        <f t="shared" si="31"/>
        <v>79.177812613648996</v>
      </c>
      <c r="H131" s="26">
        <f t="shared" si="32"/>
        <v>0</v>
      </c>
      <c r="I131" s="26">
        <f t="shared" si="49"/>
        <v>91.512520125248798</v>
      </c>
      <c r="J131" s="26">
        <f t="shared" si="50"/>
        <v>25.420144479235777</v>
      </c>
      <c r="K131" s="26">
        <f t="shared" si="33"/>
        <v>36.138888888888886</v>
      </c>
      <c r="L131" s="27">
        <f t="shared" si="34"/>
        <v>0.90206534480818423</v>
      </c>
      <c r="M131" s="27">
        <f t="shared" si="40"/>
        <v>0.90206534480818423</v>
      </c>
      <c r="N131" s="26">
        <f t="shared" si="41"/>
        <v>0</v>
      </c>
      <c r="O131" s="141">
        <f t="shared" si="35"/>
        <v>80</v>
      </c>
      <c r="P131" s="28">
        <f t="shared" si="42"/>
        <v>48000</v>
      </c>
      <c r="Q131" s="28">
        <f t="shared" si="43"/>
        <v>1888.2662149779826</v>
      </c>
      <c r="R131" s="28">
        <f t="shared" si="36"/>
        <v>0</v>
      </c>
      <c r="S131" s="28">
        <f t="shared" si="37"/>
        <v>225</v>
      </c>
      <c r="T131" s="28">
        <f t="shared" si="38"/>
        <v>310.16819776570617</v>
      </c>
      <c r="U131" s="28">
        <f t="shared" si="44"/>
        <v>535.16819776570617</v>
      </c>
      <c r="V131" s="29">
        <f t="shared" si="45"/>
        <v>1353.0980172122763</v>
      </c>
      <c r="W131" s="35"/>
      <c r="X131" s="138">
        <f>IF($I131&lt;=TABELLER!$Z$68,IF($I130&gt;=TABELLER!$Z$68,$G131,0),0)</f>
        <v>0</v>
      </c>
      <c r="Y131" s="139">
        <f>IF($I131&gt;=TABELLER!$Z$68,IF($I130&lt;=TABELLER!$Z$68,$G131,0),0)</f>
        <v>0</v>
      </c>
      <c r="Z131" s="140">
        <f>IF($I131&gt;=TABELLER!$Z$68,IF($I130&lt;=TABELLER!$Z$68,$C131,0),0)</f>
        <v>0</v>
      </c>
      <c r="AA131" s="140">
        <f t="shared" si="46"/>
        <v>91.512520125248798</v>
      </c>
      <c r="AB131" s="106">
        <f t="shared" si="47"/>
        <v>0</v>
      </c>
    </row>
    <row r="132" spans="2:28" x14ac:dyDescent="0.2">
      <c r="B132" s="25">
        <v>84</v>
      </c>
      <c r="C132" s="26">
        <f t="shared" si="39"/>
        <v>3.3600000000000021</v>
      </c>
      <c r="D132" s="26">
        <f t="shared" si="51"/>
        <v>4.0000000000000036E-2</v>
      </c>
      <c r="E132" s="27">
        <f t="shared" si="48"/>
        <v>1.0175274314452787</v>
      </c>
      <c r="F132" s="27">
        <f t="shared" si="30"/>
        <v>0</v>
      </c>
      <c r="G132" s="26">
        <f t="shared" si="31"/>
        <v>80.195340045094269</v>
      </c>
      <c r="H132" s="26">
        <f t="shared" si="32"/>
        <v>0</v>
      </c>
      <c r="I132" s="26">
        <f t="shared" si="49"/>
        <v>91.642417534901185</v>
      </c>
      <c r="J132" s="26">
        <f t="shared" si="50"/>
        <v>25.456227093028104</v>
      </c>
      <c r="K132" s="26">
        <f t="shared" si="33"/>
        <v>36.138888888888886</v>
      </c>
      <c r="L132" s="27">
        <f t="shared" si="34"/>
        <v>0.89969357097996261</v>
      </c>
      <c r="M132" s="27">
        <f t="shared" si="40"/>
        <v>0.89969357097996261</v>
      </c>
      <c r="N132" s="26">
        <f t="shared" si="41"/>
        <v>0</v>
      </c>
      <c r="O132" s="141">
        <f t="shared" si="35"/>
        <v>80</v>
      </c>
      <c r="P132" s="28">
        <f t="shared" si="42"/>
        <v>48000</v>
      </c>
      <c r="Q132" s="28">
        <f t="shared" si="43"/>
        <v>1885.5897154196166</v>
      </c>
      <c r="R132" s="28">
        <f t="shared" si="36"/>
        <v>0</v>
      </c>
      <c r="S132" s="28">
        <f t="shared" si="37"/>
        <v>225</v>
      </c>
      <c r="T132" s="28">
        <f t="shared" si="38"/>
        <v>311.04935894967269</v>
      </c>
      <c r="U132" s="28">
        <f t="shared" si="44"/>
        <v>536.04935894967275</v>
      </c>
      <c r="V132" s="29">
        <f t="shared" si="45"/>
        <v>1349.5403564699438</v>
      </c>
      <c r="W132" s="35"/>
      <c r="X132" s="138">
        <f>IF($I132&lt;=TABELLER!$Z$68,IF($I131&gt;=TABELLER!$Z$68,$G132,0),0)</f>
        <v>0</v>
      </c>
      <c r="Y132" s="139">
        <f>IF($I132&gt;=TABELLER!$Z$68,IF($I131&lt;=TABELLER!$Z$68,$G132,0),0)</f>
        <v>0</v>
      </c>
      <c r="Z132" s="140">
        <f>IF($I132&gt;=TABELLER!$Z$68,IF($I131&lt;=TABELLER!$Z$68,$C132,0),0)</f>
        <v>0</v>
      </c>
      <c r="AA132" s="140">
        <f t="shared" si="46"/>
        <v>91.642417534901185</v>
      </c>
      <c r="AB132" s="106">
        <f t="shared" si="47"/>
        <v>0</v>
      </c>
    </row>
    <row r="133" spans="2:28" x14ac:dyDescent="0.2">
      <c r="B133" s="25">
        <v>85</v>
      </c>
      <c r="C133" s="26">
        <f t="shared" si="39"/>
        <v>3.4000000000000021</v>
      </c>
      <c r="D133" s="26">
        <f t="shared" si="51"/>
        <v>4.0000000000000036E-2</v>
      </c>
      <c r="E133" s="27">
        <f t="shared" si="48"/>
        <v>1.018968838577909</v>
      </c>
      <c r="F133" s="27">
        <f t="shared" si="30"/>
        <v>0</v>
      </c>
      <c r="G133" s="26">
        <f t="shared" si="31"/>
        <v>81.214308883672174</v>
      </c>
      <c r="H133" s="26">
        <f t="shared" si="32"/>
        <v>0</v>
      </c>
      <c r="I133" s="26">
        <f t="shared" si="49"/>
        <v>91.771973409122282</v>
      </c>
      <c r="J133" s="26">
        <f t="shared" si="50"/>
        <v>25.492214835867301</v>
      </c>
      <c r="K133" s="26">
        <f t="shared" si="33"/>
        <v>36.138888888888886</v>
      </c>
      <c r="L133" s="27">
        <f t="shared" si="34"/>
        <v>0.89733223453543387</v>
      </c>
      <c r="M133" s="27">
        <f t="shared" si="40"/>
        <v>0.89733223453543387</v>
      </c>
      <c r="N133" s="26">
        <f t="shared" si="41"/>
        <v>0</v>
      </c>
      <c r="O133" s="141">
        <f t="shared" si="35"/>
        <v>80</v>
      </c>
      <c r="P133" s="28">
        <f t="shared" si="42"/>
        <v>48000</v>
      </c>
      <c r="Q133" s="28">
        <f t="shared" si="43"/>
        <v>1882.927800077397</v>
      </c>
      <c r="R133" s="28">
        <f t="shared" si="36"/>
        <v>0</v>
      </c>
      <c r="S133" s="28">
        <f t="shared" si="37"/>
        <v>225</v>
      </c>
      <c r="T133" s="28">
        <f t="shared" si="38"/>
        <v>311.92944827424623</v>
      </c>
      <c r="U133" s="28">
        <f t="shared" si="44"/>
        <v>536.92944827424617</v>
      </c>
      <c r="V133" s="29">
        <f t="shared" si="45"/>
        <v>1345.9983518031509</v>
      </c>
      <c r="W133" s="35"/>
      <c r="X133" s="138">
        <f>IF($I133&lt;=TABELLER!$Z$68,IF($I132&gt;=TABELLER!$Z$68,$G133,0),0)</f>
        <v>0</v>
      </c>
      <c r="Y133" s="139">
        <f>IF($I133&gt;=TABELLER!$Z$68,IF($I132&lt;=TABELLER!$Z$68,$G133,0),0)</f>
        <v>0</v>
      </c>
      <c r="Z133" s="140">
        <f>IF($I133&gt;=TABELLER!$Z$68,IF($I132&lt;=TABELLER!$Z$68,$C133,0),0)</f>
        <v>0</v>
      </c>
      <c r="AA133" s="140">
        <f t="shared" si="46"/>
        <v>91.771973409122282</v>
      </c>
      <c r="AB133" s="106">
        <f t="shared" si="47"/>
        <v>0</v>
      </c>
    </row>
    <row r="134" spans="2:28" x14ac:dyDescent="0.2">
      <c r="B134" s="25">
        <v>86</v>
      </c>
      <c r="C134" s="26">
        <f t="shared" si="39"/>
        <v>3.4400000000000022</v>
      </c>
      <c r="D134" s="26">
        <f t="shared" si="51"/>
        <v>4.0000000000000036E-2</v>
      </c>
      <c r="E134" s="27">
        <f t="shared" si="48"/>
        <v>1.0204064592223212</v>
      </c>
      <c r="F134" s="27">
        <f t="shared" si="30"/>
        <v>0</v>
      </c>
      <c r="G134" s="26">
        <f t="shared" si="31"/>
        <v>82.234715342894489</v>
      </c>
      <c r="H134" s="26">
        <f t="shared" si="32"/>
        <v>0</v>
      </c>
      <c r="I134" s="26">
        <f t="shared" si="49"/>
        <v>91.901189250895385</v>
      </c>
      <c r="J134" s="26">
        <f t="shared" si="50"/>
        <v>25.528108125248718</v>
      </c>
      <c r="K134" s="26">
        <f t="shared" si="33"/>
        <v>36.138888888888886</v>
      </c>
      <c r="L134" s="27">
        <f t="shared" si="34"/>
        <v>0.89498125380356852</v>
      </c>
      <c r="M134" s="27">
        <f t="shared" si="40"/>
        <v>0.89498125380356852</v>
      </c>
      <c r="N134" s="26">
        <f t="shared" si="41"/>
        <v>0</v>
      </c>
      <c r="O134" s="141">
        <f t="shared" si="35"/>
        <v>80</v>
      </c>
      <c r="P134" s="28">
        <f t="shared" si="42"/>
        <v>48000</v>
      </c>
      <c r="Q134" s="28">
        <f t="shared" si="43"/>
        <v>1880.2803468434597</v>
      </c>
      <c r="R134" s="28">
        <f t="shared" si="36"/>
        <v>0</v>
      </c>
      <c r="S134" s="28">
        <f t="shared" si="37"/>
        <v>225</v>
      </c>
      <c r="T134" s="28">
        <f t="shared" si="38"/>
        <v>312.80846613810701</v>
      </c>
      <c r="U134" s="28">
        <f t="shared" si="44"/>
        <v>537.80846613810695</v>
      </c>
      <c r="V134" s="29">
        <f t="shared" si="45"/>
        <v>1342.4718807053528</v>
      </c>
      <c r="W134" s="35"/>
      <c r="X134" s="138">
        <f>IF($I134&lt;=TABELLER!$Z$68,IF($I133&gt;=TABELLER!$Z$68,$G134,0),0)</f>
        <v>0</v>
      </c>
      <c r="Y134" s="139">
        <f>IF($I134&gt;=TABELLER!$Z$68,IF($I133&lt;=TABELLER!$Z$68,$G134,0),0)</f>
        <v>0</v>
      </c>
      <c r="Z134" s="140">
        <f>IF($I134&gt;=TABELLER!$Z$68,IF($I133&lt;=TABELLER!$Z$68,$C134,0),0)</f>
        <v>0</v>
      </c>
      <c r="AA134" s="140">
        <f t="shared" si="46"/>
        <v>91.901189250895385</v>
      </c>
      <c r="AB134" s="106">
        <f t="shared" si="47"/>
        <v>0</v>
      </c>
    </row>
    <row r="135" spans="2:28" x14ac:dyDescent="0.2">
      <c r="B135" s="25">
        <v>87</v>
      </c>
      <c r="C135" s="26">
        <f t="shared" si="39"/>
        <v>3.4800000000000022</v>
      </c>
      <c r="D135" s="26">
        <f t="shared" si="51"/>
        <v>4.0000000000000036E-2</v>
      </c>
      <c r="E135" s="27">
        <f t="shared" si="48"/>
        <v>1.0218403100129925</v>
      </c>
      <c r="F135" s="27">
        <f t="shared" si="30"/>
        <v>0</v>
      </c>
      <c r="G135" s="26">
        <f t="shared" si="31"/>
        <v>83.25655565290748</v>
      </c>
      <c r="H135" s="26">
        <f t="shared" si="32"/>
        <v>0</v>
      </c>
      <c r="I135" s="26">
        <f t="shared" si="49"/>
        <v>92.030066551443099</v>
      </c>
      <c r="J135" s="26">
        <f t="shared" si="50"/>
        <v>25.563907375400859</v>
      </c>
      <c r="K135" s="26">
        <f t="shared" si="33"/>
        <v>36.138888888888886</v>
      </c>
      <c r="L135" s="27">
        <f t="shared" si="34"/>
        <v>0.89264054805835502</v>
      </c>
      <c r="M135" s="27">
        <f t="shared" si="40"/>
        <v>0.89264054805835502</v>
      </c>
      <c r="N135" s="26">
        <f t="shared" si="41"/>
        <v>0</v>
      </c>
      <c r="O135" s="141">
        <f t="shared" si="35"/>
        <v>80</v>
      </c>
      <c r="P135" s="28">
        <f t="shared" si="42"/>
        <v>48000</v>
      </c>
      <c r="Q135" s="28">
        <f t="shared" si="43"/>
        <v>1877.6472350306083</v>
      </c>
      <c r="R135" s="28">
        <f t="shared" si="36"/>
        <v>0</v>
      </c>
      <c r="S135" s="28">
        <f t="shared" si="37"/>
        <v>225</v>
      </c>
      <c r="T135" s="28">
        <f t="shared" si="38"/>
        <v>313.68641294307571</v>
      </c>
      <c r="U135" s="28">
        <f t="shared" si="44"/>
        <v>538.68641294307577</v>
      </c>
      <c r="V135" s="29">
        <f t="shared" si="45"/>
        <v>1338.9608220875325</v>
      </c>
      <c r="W135" s="35"/>
      <c r="X135" s="138">
        <f>IF($I135&lt;=TABELLER!$Z$68,IF($I134&gt;=TABELLER!$Z$68,$G135,0),0)</f>
        <v>0</v>
      </c>
      <c r="Y135" s="139">
        <f>IF($I135&gt;=TABELLER!$Z$68,IF($I134&lt;=TABELLER!$Z$68,$G135,0),0)</f>
        <v>0</v>
      </c>
      <c r="Z135" s="140">
        <f>IF($I135&gt;=TABELLER!$Z$68,IF($I134&lt;=TABELLER!$Z$68,$C135,0),0)</f>
        <v>0</v>
      </c>
      <c r="AA135" s="140">
        <f t="shared" si="46"/>
        <v>92.030066551443099</v>
      </c>
      <c r="AB135" s="106">
        <f t="shared" si="47"/>
        <v>0</v>
      </c>
    </row>
    <row r="136" spans="2:28" x14ac:dyDescent="0.2">
      <c r="B136" s="25">
        <v>88</v>
      </c>
      <c r="C136" s="26">
        <f t="shared" si="39"/>
        <v>3.5200000000000022</v>
      </c>
      <c r="D136" s="26">
        <f t="shared" si="51"/>
        <v>4.0000000000000036E-2</v>
      </c>
      <c r="E136" s="27">
        <f t="shared" si="48"/>
        <v>1.0232704074544818</v>
      </c>
      <c r="F136" s="27">
        <f t="shared" si="30"/>
        <v>0</v>
      </c>
      <c r="G136" s="26">
        <f t="shared" si="31"/>
        <v>84.279826060361955</v>
      </c>
      <c r="H136" s="26">
        <f t="shared" si="32"/>
        <v>0</v>
      </c>
      <c r="I136" s="26">
        <f t="shared" si="49"/>
        <v>92.158606790363507</v>
      </c>
      <c r="J136" s="26">
        <f t="shared" si="50"/>
        <v>25.599612997323195</v>
      </c>
      <c r="K136" s="26">
        <f t="shared" si="33"/>
        <v>36.138888888888886</v>
      </c>
      <c r="L136" s="27">
        <f t="shared" si="34"/>
        <v>0.8903100375046783</v>
      </c>
      <c r="M136" s="27">
        <f t="shared" si="40"/>
        <v>0.8903100375046783</v>
      </c>
      <c r="N136" s="26">
        <f t="shared" si="41"/>
        <v>0</v>
      </c>
      <c r="O136" s="141">
        <f t="shared" si="35"/>
        <v>80</v>
      </c>
      <c r="P136" s="28">
        <f t="shared" si="42"/>
        <v>48000</v>
      </c>
      <c r="Q136" s="28">
        <f t="shared" si="43"/>
        <v>1875.0283453511224</v>
      </c>
      <c r="R136" s="28">
        <f t="shared" si="36"/>
        <v>0</v>
      </c>
      <c r="S136" s="28">
        <f t="shared" si="37"/>
        <v>225</v>
      </c>
      <c r="T136" s="28">
        <f t="shared" si="38"/>
        <v>314.56328909410496</v>
      </c>
      <c r="U136" s="28">
        <f t="shared" si="44"/>
        <v>539.5632890941049</v>
      </c>
      <c r="V136" s="29">
        <f t="shared" si="45"/>
        <v>1335.4650562570175</v>
      </c>
      <c r="W136" s="35"/>
      <c r="X136" s="138">
        <f>IF($I136&lt;=TABELLER!$Z$68,IF($I135&gt;=TABELLER!$Z$68,$G136,0),0)</f>
        <v>0</v>
      </c>
      <c r="Y136" s="139">
        <f>IF($I136&gt;=TABELLER!$Z$68,IF($I135&lt;=TABELLER!$Z$68,$G136,0),0)</f>
        <v>0</v>
      </c>
      <c r="Z136" s="140">
        <f>IF($I136&gt;=TABELLER!$Z$68,IF($I135&lt;=TABELLER!$Z$68,$C136,0),0)</f>
        <v>0</v>
      </c>
      <c r="AA136" s="140">
        <f t="shared" si="46"/>
        <v>92.158606790363507</v>
      </c>
      <c r="AB136" s="106">
        <f t="shared" si="47"/>
        <v>0</v>
      </c>
    </row>
    <row r="137" spans="2:28" x14ac:dyDescent="0.2">
      <c r="B137" s="25">
        <v>89</v>
      </c>
      <c r="C137" s="26">
        <f t="shared" si="39"/>
        <v>3.5600000000000023</v>
      </c>
      <c r="D137" s="26">
        <f t="shared" si="51"/>
        <v>4.0000000000000036E-2</v>
      </c>
      <c r="E137" s="27">
        <f t="shared" si="48"/>
        <v>1.0246967679229324</v>
      </c>
      <c r="F137" s="27">
        <f t="shared" si="30"/>
        <v>0</v>
      </c>
      <c r="G137" s="26">
        <f t="shared" si="31"/>
        <v>85.304522828284888</v>
      </c>
      <c r="H137" s="26">
        <f t="shared" si="32"/>
        <v>0</v>
      </c>
      <c r="I137" s="26">
        <f t="shared" si="49"/>
        <v>92.286811435764179</v>
      </c>
      <c r="J137" s="26">
        <f t="shared" si="50"/>
        <v>25.635225398823383</v>
      </c>
      <c r="K137" s="26">
        <f t="shared" si="33"/>
        <v>36.138888888888886</v>
      </c>
      <c r="L137" s="27">
        <f t="shared" si="34"/>
        <v>0.8879896432644544</v>
      </c>
      <c r="M137" s="27">
        <f t="shared" si="40"/>
        <v>0.8879896432644544</v>
      </c>
      <c r="N137" s="26">
        <f t="shared" si="41"/>
        <v>0</v>
      </c>
      <c r="O137" s="141">
        <f t="shared" si="35"/>
        <v>80</v>
      </c>
      <c r="P137" s="28">
        <f t="shared" si="42"/>
        <v>48000</v>
      </c>
      <c r="Q137" s="28">
        <f t="shared" si="43"/>
        <v>1872.4235598959517</v>
      </c>
      <c r="R137" s="28">
        <f t="shared" si="36"/>
        <v>0</v>
      </c>
      <c r="S137" s="28">
        <f t="shared" si="37"/>
        <v>225</v>
      </c>
      <c r="T137" s="28">
        <f t="shared" si="38"/>
        <v>315.43909499927014</v>
      </c>
      <c r="U137" s="28">
        <f t="shared" si="44"/>
        <v>540.43909499927008</v>
      </c>
      <c r="V137" s="29">
        <f t="shared" si="45"/>
        <v>1331.9844648966816</v>
      </c>
      <c r="W137" s="35"/>
      <c r="X137" s="138">
        <f>IF($I137&lt;=TABELLER!$Z$68,IF($I136&gt;=TABELLER!$Z$68,$G137,0),0)</f>
        <v>0</v>
      </c>
      <c r="Y137" s="139">
        <f>IF($I137&gt;=TABELLER!$Z$68,IF($I136&lt;=TABELLER!$Z$68,$G137,0),0)</f>
        <v>0</v>
      </c>
      <c r="Z137" s="140">
        <f>IF($I137&gt;=TABELLER!$Z$68,IF($I136&lt;=TABELLER!$Z$68,$C137,0),0)</f>
        <v>0</v>
      </c>
      <c r="AA137" s="140">
        <f t="shared" si="46"/>
        <v>92.286811435764179</v>
      </c>
      <c r="AB137" s="106">
        <f t="shared" si="47"/>
        <v>0</v>
      </c>
    </row>
    <row r="138" spans="2:28" x14ac:dyDescent="0.2">
      <c r="B138" s="25">
        <v>90</v>
      </c>
      <c r="C138" s="26">
        <f t="shared" si="39"/>
        <v>3.6000000000000023</v>
      </c>
      <c r="D138" s="26">
        <f t="shared" si="51"/>
        <v>4.0000000000000036E-2</v>
      </c>
      <c r="E138" s="27">
        <f t="shared" si="48"/>
        <v>1.0261194076675479</v>
      </c>
      <c r="F138" s="27">
        <f t="shared" si="30"/>
        <v>0</v>
      </c>
      <c r="G138" s="26">
        <f t="shared" si="31"/>
        <v>86.330642235952439</v>
      </c>
      <c r="H138" s="26">
        <f t="shared" si="32"/>
        <v>0</v>
      </c>
      <c r="I138" s="26">
        <f t="shared" si="49"/>
        <v>92.414681944394275</v>
      </c>
      <c r="J138" s="26">
        <f t="shared" si="50"/>
        <v>25.670744984553963</v>
      </c>
      <c r="K138" s="26">
        <f t="shared" si="33"/>
        <v>36.138888888888886</v>
      </c>
      <c r="L138" s="27">
        <f t="shared" si="34"/>
        <v>0.88567928736301682</v>
      </c>
      <c r="M138" s="27">
        <f t="shared" si="40"/>
        <v>0.88567928736301682</v>
      </c>
      <c r="N138" s="26">
        <f t="shared" si="41"/>
        <v>0</v>
      </c>
      <c r="O138" s="141">
        <f t="shared" si="35"/>
        <v>80</v>
      </c>
      <c r="P138" s="28">
        <f t="shared" si="42"/>
        <v>48000</v>
      </c>
      <c r="Q138" s="28">
        <f t="shared" si="43"/>
        <v>1869.8327621142864</v>
      </c>
      <c r="R138" s="28">
        <f t="shared" si="36"/>
        <v>0</v>
      </c>
      <c r="S138" s="28">
        <f t="shared" si="37"/>
        <v>225</v>
      </c>
      <c r="T138" s="28">
        <f t="shared" si="38"/>
        <v>316.31383106976119</v>
      </c>
      <c r="U138" s="28">
        <f t="shared" si="44"/>
        <v>541.31383106976114</v>
      </c>
      <c r="V138" s="29">
        <f t="shared" si="45"/>
        <v>1328.5189310445253</v>
      </c>
      <c r="W138" s="35"/>
      <c r="X138" s="138">
        <f>IF($I138&lt;=TABELLER!$Z$68,IF($I137&gt;=TABELLER!$Z$68,$G138,0),0)</f>
        <v>0</v>
      </c>
      <c r="Y138" s="139">
        <f>IF($I138&gt;=TABELLER!$Z$68,IF($I137&lt;=TABELLER!$Z$68,$G138,0),0)</f>
        <v>0</v>
      </c>
      <c r="Z138" s="140">
        <f>IF($I138&gt;=TABELLER!$Z$68,IF($I137&lt;=TABELLER!$Z$68,$C138,0),0)</f>
        <v>0</v>
      </c>
      <c r="AA138" s="140">
        <f t="shared" si="46"/>
        <v>92.414681944394275</v>
      </c>
      <c r="AB138" s="106">
        <f t="shared" si="47"/>
        <v>0</v>
      </c>
    </row>
    <row r="139" spans="2:28" x14ac:dyDescent="0.2">
      <c r="B139" s="25">
        <v>91</v>
      </c>
      <c r="C139" s="26">
        <f t="shared" si="39"/>
        <v>3.6400000000000023</v>
      </c>
      <c r="D139" s="26">
        <f t="shared" si="51"/>
        <v>4.0000000000000036E-2</v>
      </c>
      <c r="E139" s="27">
        <f t="shared" si="48"/>
        <v>1.0275383428120497</v>
      </c>
      <c r="F139" s="27">
        <f t="shared" si="30"/>
        <v>0</v>
      </c>
      <c r="G139" s="26">
        <f t="shared" si="31"/>
        <v>87.35818057876449</v>
      </c>
      <c r="H139" s="26">
        <f t="shared" si="32"/>
        <v>0</v>
      </c>
      <c r="I139" s="26">
        <f t="shared" si="49"/>
        <v>92.542219761774547</v>
      </c>
      <c r="J139" s="26">
        <f t="shared" si="50"/>
        <v>25.706172156048485</v>
      </c>
      <c r="K139" s="26">
        <f t="shared" si="33"/>
        <v>36.138888888888886</v>
      </c>
      <c r="L139" s="27">
        <f t="shared" si="34"/>
        <v>0.88337889271574899</v>
      </c>
      <c r="M139" s="27">
        <f t="shared" si="40"/>
        <v>0.88337889271574899</v>
      </c>
      <c r="N139" s="26">
        <f t="shared" si="41"/>
        <v>0</v>
      </c>
      <c r="O139" s="141">
        <f t="shared" si="35"/>
        <v>80</v>
      </c>
      <c r="P139" s="28">
        <f t="shared" si="42"/>
        <v>48000</v>
      </c>
      <c r="Q139" s="28">
        <f t="shared" si="43"/>
        <v>1867.2558367934967</v>
      </c>
      <c r="R139" s="28">
        <f t="shared" si="36"/>
        <v>0</v>
      </c>
      <c r="S139" s="28">
        <f t="shared" si="37"/>
        <v>225</v>
      </c>
      <c r="T139" s="28">
        <f t="shared" si="38"/>
        <v>317.18749771987314</v>
      </c>
      <c r="U139" s="28">
        <f t="shared" si="44"/>
        <v>542.18749771987314</v>
      </c>
      <c r="V139" s="29">
        <f t="shared" si="45"/>
        <v>1325.0683390736235</v>
      </c>
      <c r="W139" s="35"/>
      <c r="X139" s="138">
        <f>IF($I139&lt;=TABELLER!$Z$68,IF($I138&gt;=TABELLER!$Z$68,$G139,0),0)</f>
        <v>0</v>
      </c>
      <c r="Y139" s="139">
        <f>IF($I139&gt;=TABELLER!$Z$68,IF($I138&lt;=TABELLER!$Z$68,$G139,0),0)</f>
        <v>0</v>
      </c>
      <c r="Z139" s="140">
        <f>IF($I139&gt;=TABELLER!$Z$68,IF($I138&lt;=TABELLER!$Z$68,$C139,0),0)</f>
        <v>0</v>
      </c>
      <c r="AA139" s="140">
        <f t="shared" si="46"/>
        <v>92.542219761774547</v>
      </c>
      <c r="AB139" s="106">
        <f t="shared" si="47"/>
        <v>0</v>
      </c>
    </row>
    <row r="140" spans="2:28" x14ac:dyDescent="0.2">
      <c r="B140" s="25">
        <v>92</v>
      </c>
      <c r="C140" s="26">
        <f t="shared" si="39"/>
        <v>3.6800000000000024</v>
      </c>
      <c r="D140" s="26">
        <f t="shared" si="51"/>
        <v>4.0000000000000036E-2</v>
      </c>
      <c r="E140" s="27">
        <f t="shared" si="48"/>
        <v>1.0289535893561128</v>
      </c>
      <c r="F140" s="27">
        <f t="shared" si="30"/>
        <v>0</v>
      </c>
      <c r="G140" s="26">
        <f t="shared" si="31"/>
        <v>88.387134168120596</v>
      </c>
      <c r="H140" s="26">
        <f t="shared" si="32"/>
        <v>0</v>
      </c>
      <c r="I140" s="26">
        <f t="shared" si="49"/>
        <v>92.66942632232562</v>
      </c>
      <c r="J140" s="26">
        <f t="shared" si="50"/>
        <v>25.741507311757115</v>
      </c>
      <c r="K140" s="26">
        <f t="shared" si="33"/>
        <v>36.138888888888886</v>
      </c>
      <c r="L140" s="27">
        <f t="shared" si="34"/>
        <v>0.88108838311495796</v>
      </c>
      <c r="M140" s="27">
        <f t="shared" si="40"/>
        <v>0.88108838311495796</v>
      </c>
      <c r="N140" s="26">
        <f t="shared" si="41"/>
        <v>0</v>
      </c>
      <c r="O140" s="141">
        <f t="shared" si="35"/>
        <v>80</v>
      </c>
      <c r="P140" s="28">
        <f t="shared" si="42"/>
        <v>48000</v>
      </c>
      <c r="Q140" s="28">
        <f t="shared" si="43"/>
        <v>1864.6926700394345</v>
      </c>
      <c r="R140" s="28">
        <f t="shared" si="36"/>
        <v>0</v>
      </c>
      <c r="S140" s="28">
        <f t="shared" si="37"/>
        <v>225</v>
      </c>
      <c r="T140" s="28">
        <f t="shared" si="38"/>
        <v>318.06009536699759</v>
      </c>
      <c r="U140" s="28">
        <f t="shared" si="44"/>
        <v>543.06009536699753</v>
      </c>
      <c r="V140" s="29">
        <f t="shared" si="45"/>
        <v>1321.6325746724369</v>
      </c>
      <c r="W140" s="35"/>
      <c r="X140" s="138">
        <f>IF($I140&lt;=TABELLER!$Z$68,IF($I139&gt;=TABELLER!$Z$68,$G140,0),0)</f>
        <v>0</v>
      </c>
      <c r="Y140" s="139">
        <f>IF($I140&gt;=TABELLER!$Z$68,IF($I139&lt;=TABELLER!$Z$68,$G140,0),0)</f>
        <v>0</v>
      </c>
      <c r="Z140" s="140">
        <f>IF($I140&gt;=TABELLER!$Z$68,IF($I139&lt;=TABELLER!$Z$68,$C140,0),0)</f>
        <v>0</v>
      </c>
      <c r="AA140" s="140">
        <f t="shared" si="46"/>
        <v>92.66942632232562</v>
      </c>
      <c r="AB140" s="106">
        <f t="shared" si="47"/>
        <v>0</v>
      </c>
    </row>
    <row r="141" spans="2:28" x14ac:dyDescent="0.2">
      <c r="B141" s="25">
        <v>93</v>
      </c>
      <c r="C141" s="26">
        <f t="shared" si="39"/>
        <v>3.7200000000000024</v>
      </c>
      <c r="D141" s="26">
        <f t="shared" si="51"/>
        <v>4.0000000000000036E-2</v>
      </c>
      <c r="E141" s="27">
        <f t="shared" si="48"/>
        <v>1.0303651631767776</v>
      </c>
      <c r="F141" s="27">
        <f t="shared" si="30"/>
        <v>0</v>
      </c>
      <c r="G141" s="26">
        <f t="shared" si="31"/>
        <v>89.417499331297378</v>
      </c>
      <c r="H141" s="26">
        <f t="shared" si="32"/>
        <v>0</v>
      </c>
      <c r="I141" s="26">
        <f t="shared" si="49"/>
        <v>92.796303049494171</v>
      </c>
      <c r="J141" s="26">
        <f t="shared" si="50"/>
        <v>25.776750847081715</v>
      </c>
      <c r="K141" s="26">
        <f t="shared" si="33"/>
        <v>36.138888888888886</v>
      </c>
      <c r="L141" s="27">
        <f t="shared" si="34"/>
        <v>0.87880768321698177</v>
      </c>
      <c r="M141" s="27">
        <f t="shared" si="40"/>
        <v>0.87880768321698177</v>
      </c>
      <c r="N141" s="26">
        <f t="shared" si="41"/>
        <v>0</v>
      </c>
      <c r="O141" s="141">
        <f t="shared" si="35"/>
        <v>80</v>
      </c>
      <c r="P141" s="28">
        <f t="shared" si="42"/>
        <v>48000</v>
      </c>
      <c r="Q141" s="28">
        <f t="shared" si="43"/>
        <v>1862.143149257086</v>
      </c>
      <c r="R141" s="28">
        <f t="shared" si="36"/>
        <v>0</v>
      </c>
      <c r="S141" s="28">
        <f t="shared" si="37"/>
        <v>225</v>
      </c>
      <c r="T141" s="28">
        <f t="shared" si="38"/>
        <v>318.93162443161339</v>
      </c>
      <c r="U141" s="28">
        <f t="shared" si="44"/>
        <v>543.93162443161339</v>
      </c>
      <c r="V141" s="29">
        <f t="shared" si="45"/>
        <v>1318.2115248254727</v>
      </c>
      <c r="W141" s="35"/>
      <c r="X141" s="138">
        <f>IF($I141&lt;=TABELLER!$Z$68,IF($I140&gt;=TABELLER!$Z$68,$G141,0),0)</f>
        <v>0</v>
      </c>
      <c r="Y141" s="139">
        <f>IF($I141&gt;=TABELLER!$Z$68,IF($I140&lt;=TABELLER!$Z$68,$G141,0),0)</f>
        <v>0</v>
      </c>
      <c r="Z141" s="140">
        <f>IF($I141&gt;=TABELLER!$Z$68,IF($I140&lt;=TABELLER!$Z$68,$C141,0),0)</f>
        <v>0</v>
      </c>
      <c r="AA141" s="140">
        <f t="shared" si="46"/>
        <v>92.796303049494171</v>
      </c>
      <c r="AB141" s="106">
        <f t="shared" si="47"/>
        <v>0</v>
      </c>
    </row>
    <row r="142" spans="2:28" x14ac:dyDescent="0.2">
      <c r="B142" s="25">
        <v>94</v>
      </c>
      <c r="C142" s="26">
        <f t="shared" si="39"/>
        <v>3.7600000000000025</v>
      </c>
      <c r="D142" s="26">
        <f t="shared" si="51"/>
        <v>4.0000000000000036E-2</v>
      </c>
      <c r="E142" s="27">
        <f t="shared" si="48"/>
        <v>1.031773080029843</v>
      </c>
      <c r="F142" s="27">
        <f t="shared" si="30"/>
        <v>0</v>
      </c>
      <c r="G142" s="26">
        <f t="shared" si="31"/>
        <v>90.449272411327215</v>
      </c>
      <c r="H142" s="26">
        <f t="shared" si="32"/>
        <v>0</v>
      </c>
      <c r="I142" s="26">
        <f t="shared" si="49"/>
        <v>92.922851355877427</v>
      </c>
      <c r="J142" s="26">
        <f t="shared" si="50"/>
        <v>25.811903154410395</v>
      </c>
      <c r="K142" s="26">
        <f t="shared" si="33"/>
        <v>36.138888888888886</v>
      </c>
      <c r="L142" s="27">
        <f t="shared" si="34"/>
        <v>0.87653671852952997</v>
      </c>
      <c r="M142" s="27">
        <f t="shared" si="40"/>
        <v>0.87653671852952997</v>
      </c>
      <c r="N142" s="26">
        <f t="shared" si="41"/>
        <v>0</v>
      </c>
      <c r="O142" s="141">
        <f t="shared" si="35"/>
        <v>80</v>
      </c>
      <c r="P142" s="28">
        <f t="shared" si="42"/>
        <v>48000</v>
      </c>
      <c r="Q142" s="28">
        <f t="shared" si="43"/>
        <v>1859.6071631315724</v>
      </c>
      <c r="R142" s="28">
        <f t="shared" si="36"/>
        <v>0</v>
      </c>
      <c r="S142" s="28">
        <f t="shared" si="37"/>
        <v>225</v>
      </c>
      <c r="T142" s="28">
        <f t="shared" si="38"/>
        <v>319.80208533727739</v>
      </c>
      <c r="U142" s="28">
        <f t="shared" si="44"/>
        <v>544.80208533727739</v>
      </c>
      <c r="V142" s="29">
        <f t="shared" si="45"/>
        <v>1314.8050777942949</v>
      </c>
      <c r="W142" s="35"/>
      <c r="X142" s="138">
        <f>IF($I142&lt;=TABELLER!$Z$68,IF($I141&gt;=TABELLER!$Z$68,$G142,0),0)</f>
        <v>0</v>
      </c>
      <c r="Y142" s="139">
        <f>IF($I142&gt;=TABELLER!$Z$68,IF($I141&lt;=TABELLER!$Z$68,$G142,0),0)</f>
        <v>0</v>
      </c>
      <c r="Z142" s="140">
        <f>IF($I142&gt;=TABELLER!$Z$68,IF($I141&lt;=TABELLER!$Z$68,$C142,0),0)</f>
        <v>0</v>
      </c>
      <c r="AA142" s="140">
        <f t="shared" si="46"/>
        <v>92.922851355877427</v>
      </c>
      <c r="AB142" s="106">
        <f t="shared" si="47"/>
        <v>0</v>
      </c>
    </row>
    <row r="143" spans="2:28" x14ac:dyDescent="0.2">
      <c r="B143" s="25">
        <v>95</v>
      </c>
      <c r="C143" s="26">
        <f t="shared" si="39"/>
        <v>3.8000000000000025</v>
      </c>
      <c r="D143" s="26">
        <f t="shared" si="51"/>
        <v>4.0000000000000036E-2</v>
      </c>
      <c r="E143" s="27">
        <f t="shared" si="48"/>
        <v>1.0331773555512402</v>
      </c>
      <c r="F143" s="27">
        <f t="shared" si="30"/>
        <v>0</v>
      </c>
      <c r="G143" s="26">
        <f t="shared" si="31"/>
        <v>91.48244976687846</v>
      </c>
      <c r="H143" s="26">
        <f t="shared" si="32"/>
        <v>0</v>
      </c>
      <c r="I143" s="26">
        <f t="shared" si="49"/>
        <v>93.049072643345667</v>
      </c>
      <c r="J143" s="26">
        <f t="shared" si="50"/>
        <v>25.846964623151575</v>
      </c>
      <c r="K143" s="26">
        <f t="shared" si="33"/>
        <v>36.138888888888886</v>
      </c>
      <c r="L143" s="27">
        <f t="shared" si="34"/>
        <v>0.87427541539924902</v>
      </c>
      <c r="M143" s="27">
        <f t="shared" si="40"/>
        <v>0.87427541539924902</v>
      </c>
      <c r="N143" s="26">
        <f t="shared" si="41"/>
        <v>0</v>
      </c>
      <c r="O143" s="141">
        <f t="shared" si="35"/>
        <v>80</v>
      </c>
      <c r="P143" s="28">
        <f t="shared" si="42"/>
        <v>48000</v>
      </c>
      <c r="Q143" s="28">
        <f t="shared" si="43"/>
        <v>1857.084601609489</v>
      </c>
      <c r="R143" s="28">
        <f t="shared" si="36"/>
        <v>0</v>
      </c>
      <c r="S143" s="28">
        <f t="shared" si="37"/>
        <v>225</v>
      </c>
      <c r="T143" s="28">
        <f t="shared" si="38"/>
        <v>320.67147851061549</v>
      </c>
      <c r="U143" s="28">
        <f t="shared" si="44"/>
        <v>545.67147851061554</v>
      </c>
      <c r="V143" s="29">
        <f t="shared" si="45"/>
        <v>1311.4131230988735</v>
      </c>
      <c r="W143" s="35"/>
      <c r="X143" s="138">
        <f>IF($I143&lt;=TABELLER!$Z$68,IF($I142&gt;=TABELLER!$Z$68,$G143,0),0)</f>
        <v>0</v>
      </c>
      <c r="Y143" s="139">
        <f>IF($I143&gt;=TABELLER!$Z$68,IF($I142&lt;=TABELLER!$Z$68,$G143,0),0)</f>
        <v>0</v>
      </c>
      <c r="Z143" s="140">
        <f>IF($I143&gt;=TABELLER!$Z$68,IF($I142&lt;=TABELLER!$Z$68,$C143,0),0)</f>
        <v>0</v>
      </c>
      <c r="AA143" s="140">
        <f t="shared" si="46"/>
        <v>93.049072643345667</v>
      </c>
      <c r="AB143" s="106">
        <f t="shared" si="47"/>
        <v>0</v>
      </c>
    </row>
    <row r="144" spans="2:28" x14ac:dyDescent="0.2">
      <c r="B144" s="25">
        <v>96</v>
      </c>
      <c r="C144" s="26">
        <f t="shared" si="39"/>
        <v>3.8400000000000025</v>
      </c>
      <c r="D144" s="26">
        <f t="shared" si="51"/>
        <v>4.0000000000000036E-2</v>
      </c>
      <c r="E144" s="27">
        <f t="shared" si="48"/>
        <v>1.0345780052583833</v>
      </c>
      <c r="F144" s="27">
        <f t="shared" si="30"/>
        <v>0</v>
      </c>
      <c r="G144" s="26">
        <f t="shared" si="31"/>
        <v>92.517027772136842</v>
      </c>
      <c r="H144" s="26">
        <f t="shared" si="32"/>
        <v>0</v>
      </c>
      <c r="I144" s="26">
        <f t="shared" si="49"/>
        <v>93.174968303163155</v>
      </c>
      <c r="J144" s="26">
        <f t="shared" si="50"/>
        <v>25.881935639767544</v>
      </c>
      <c r="K144" s="26">
        <f t="shared" si="33"/>
        <v>36.138888888888886</v>
      </c>
      <c r="L144" s="27">
        <f t="shared" ref="L144:L167" si="52">+V144/$E$23</f>
        <v>0.8720237009995071</v>
      </c>
      <c r="M144" s="27">
        <f t="shared" si="40"/>
        <v>0.8720237009995071</v>
      </c>
      <c r="N144" s="26">
        <f t="shared" si="41"/>
        <v>0</v>
      </c>
      <c r="O144" s="141">
        <f t="shared" si="35"/>
        <v>80</v>
      </c>
      <c r="P144" s="28">
        <f t="shared" si="42"/>
        <v>48000</v>
      </c>
      <c r="Q144" s="28">
        <f t="shared" si="43"/>
        <v>1854.5753558805739</v>
      </c>
      <c r="R144" s="28">
        <f t="shared" ref="R144:R167" si="53">0.1*$E$23*N144</f>
        <v>0</v>
      </c>
      <c r="S144" s="28">
        <f t="shared" si="37"/>
        <v>225</v>
      </c>
      <c r="T144" s="28">
        <f t="shared" ref="T144:T167" si="54">0.5*$E$9*$E$13*$E$14*(J144+$E$10)^2</f>
        <v>321.53980438131327</v>
      </c>
      <c r="U144" s="28">
        <f t="shared" si="44"/>
        <v>546.53980438131327</v>
      </c>
      <c r="V144" s="29">
        <f t="shared" si="45"/>
        <v>1308.0355514992607</v>
      </c>
      <c r="W144" s="35"/>
      <c r="X144" s="138">
        <f>IF($I144&lt;=TABELLER!$Z$68,IF($I143&gt;=TABELLER!$Z$68,$G144,0),0)</f>
        <v>0</v>
      </c>
      <c r="Y144" s="139">
        <f>IF($I144&gt;=TABELLER!$Z$68,IF($I143&lt;=TABELLER!$Z$68,$G144,0),0)</f>
        <v>0</v>
      </c>
      <c r="Z144" s="140">
        <f>IF($I144&gt;=TABELLER!$Z$68,IF($I143&lt;=TABELLER!$Z$68,$C144,0),0)</f>
        <v>0</v>
      </c>
      <c r="AA144" s="140">
        <f t="shared" si="46"/>
        <v>93.174968303163155</v>
      </c>
      <c r="AB144" s="106">
        <f t="shared" si="47"/>
        <v>0</v>
      </c>
    </row>
    <row r="145" spans="2:28" x14ac:dyDescent="0.2">
      <c r="B145" s="25">
        <v>97</v>
      </c>
      <c r="C145" s="26">
        <f t="shared" ref="C145:C208" si="55">+C144+$E$7</f>
        <v>3.8800000000000026</v>
      </c>
      <c r="D145" s="26">
        <f t="shared" si="51"/>
        <v>4.0000000000000036E-2</v>
      </c>
      <c r="E145" s="27">
        <f t="shared" si="48"/>
        <v>1.0359750445515024</v>
      </c>
      <c r="F145" s="27">
        <f t="shared" si="30"/>
        <v>0</v>
      </c>
      <c r="G145" s="26">
        <f t="shared" si="31"/>
        <v>93.553002816688348</v>
      </c>
      <c r="H145" s="26">
        <f t="shared" si="32"/>
        <v>0</v>
      </c>
      <c r="I145" s="26">
        <f t="shared" si="49"/>
        <v>93.300539716107096</v>
      </c>
      <c r="J145" s="26">
        <f t="shared" si="50"/>
        <v>25.916816587807524</v>
      </c>
      <c r="K145" s="26">
        <f t="shared" si="33"/>
        <v>36.138888888888886</v>
      </c>
      <c r="L145" s="27">
        <f t="shared" si="52"/>
        <v>0.86978150331839754</v>
      </c>
      <c r="M145" s="27">
        <f t="shared" si="40"/>
        <v>0.86978150331839754</v>
      </c>
      <c r="N145" s="26">
        <f t="shared" si="41"/>
        <v>0</v>
      </c>
      <c r="O145" s="141">
        <f t="shared" si="35"/>
        <v>80</v>
      </c>
      <c r="P145" s="28">
        <f t="shared" si="42"/>
        <v>48000</v>
      </c>
      <c r="Q145" s="28">
        <f t="shared" si="43"/>
        <v>1852.0793183597029</v>
      </c>
      <c r="R145" s="28">
        <f t="shared" si="53"/>
        <v>0</v>
      </c>
      <c r="S145" s="28">
        <f t="shared" si="37"/>
        <v>225</v>
      </c>
      <c r="T145" s="28">
        <f t="shared" si="54"/>
        <v>322.40706338210651</v>
      </c>
      <c r="U145" s="28">
        <f t="shared" si="44"/>
        <v>547.40706338210657</v>
      </c>
      <c r="V145" s="29">
        <f t="shared" si="45"/>
        <v>1304.6722549775964</v>
      </c>
      <c r="W145" s="35"/>
      <c r="X145" s="138">
        <f>IF($I145&lt;=TABELLER!$Z$68,IF($I144&gt;=TABELLER!$Z$68,$G145,0),0)</f>
        <v>0</v>
      </c>
      <c r="Y145" s="139">
        <f>IF($I145&gt;=TABELLER!$Z$68,IF($I144&lt;=TABELLER!$Z$68,$G145,0),0)</f>
        <v>0</v>
      </c>
      <c r="Z145" s="140">
        <f>IF($I145&gt;=TABELLER!$Z$68,IF($I144&lt;=TABELLER!$Z$68,$C145,0),0)</f>
        <v>0</v>
      </c>
      <c r="AA145" s="140">
        <f t="shared" si="46"/>
        <v>93.300539716107096</v>
      </c>
      <c r="AB145" s="106">
        <f t="shared" si="47"/>
        <v>0</v>
      </c>
    </row>
    <row r="146" spans="2:28" x14ac:dyDescent="0.2">
      <c r="B146" s="25">
        <v>98</v>
      </c>
      <c r="C146" s="26">
        <f t="shared" si="55"/>
        <v>3.9200000000000026</v>
      </c>
      <c r="D146" s="26">
        <f t="shared" si="51"/>
        <v>4.0000000000000036E-2</v>
      </c>
      <c r="E146" s="27">
        <f t="shared" si="48"/>
        <v>1.0373684887149566</v>
      </c>
      <c r="F146" s="27">
        <f t="shared" si="30"/>
        <v>0</v>
      </c>
      <c r="G146" s="26">
        <f t="shared" si="31"/>
        <v>94.590371305403309</v>
      </c>
      <c r="H146" s="26">
        <f t="shared" si="32"/>
        <v>0</v>
      </c>
      <c r="I146" s="26">
        <f t="shared" si="49"/>
        <v>93.425788252584937</v>
      </c>
      <c r="J146" s="26">
        <f t="shared" si="50"/>
        <v>25.951607847940259</v>
      </c>
      <c r="K146" s="26">
        <f t="shared" si="33"/>
        <v>36.138888888888886</v>
      </c>
      <c r="L146" s="27">
        <f t="shared" si="52"/>
        <v>0.86754875114695396</v>
      </c>
      <c r="M146" s="27">
        <f t="shared" si="40"/>
        <v>0.86754875114695396</v>
      </c>
      <c r="N146" s="26">
        <f t="shared" si="41"/>
        <v>0</v>
      </c>
      <c r="O146" s="141">
        <f t="shared" si="35"/>
        <v>80</v>
      </c>
      <c r="P146" s="28">
        <f t="shared" si="42"/>
        <v>48000</v>
      </c>
      <c r="Q146" s="28">
        <f t="shared" si="43"/>
        <v>1849.5963826692027</v>
      </c>
      <c r="R146" s="28">
        <f t="shared" si="53"/>
        <v>0</v>
      </c>
      <c r="S146" s="28">
        <f t="shared" si="37"/>
        <v>225</v>
      </c>
      <c r="T146" s="28">
        <f t="shared" si="54"/>
        <v>323.27325594877169</v>
      </c>
      <c r="U146" s="28">
        <f t="shared" si="44"/>
        <v>548.27325594877175</v>
      </c>
      <c r="V146" s="29">
        <f t="shared" si="45"/>
        <v>1301.323126720431</v>
      </c>
      <c r="W146" s="35"/>
      <c r="X146" s="138">
        <f>IF($I146&lt;=TABELLER!$Z$68,IF($I145&gt;=TABELLER!$Z$68,$G146,0),0)</f>
        <v>0</v>
      </c>
      <c r="Y146" s="139">
        <f>IF($I146&gt;=TABELLER!$Z$68,IF($I145&lt;=TABELLER!$Z$68,$G146,0),0)</f>
        <v>0</v>
      </c>
      <c r="Z146" s="140">
        <f>IF($I146&gt;=TABELLER!$Z$68,IF($I145&lt;=TABELLER!$Z$68,$C146,0),0)</f>
        <v>0</v>
      </c>
      <c r="AA146" s="140">
        <f t="shared" si="46"/>
        <v>93.425788252584937</v>
      </c>
      <c r="AB146" s="106">
        <f t="shared" si="47"/>
        <v>0</v>
      </c>
    </row>
    <row r="147" spans="2:28" x14ac:dyDescent="0.2">
      <c r="B147" s="25">
        <v>99</v>
      </c>
      <c r="C147" s="26">
        <f t="shared" si="55"/>
        <v>3.9600000000000026</v>
      </c>
      <c r="D147" s="26">
        <f t="shared" si="51"/>
        <v>4.0000000000000036E-2</v>
      </c>
      <c r="E147" s="27">
        <f t="shared" si="48"/>
        <v>1.0387583529185289</v>
      </c>
      <c r="F147" s="27">
        <f t="shared" si="30"/>
        <v>0</v>
      </c>
      <c r="G147" s="26">
        <f t="shared" si="31"/>
        <v>95.629129658321844</v>
      </c>
      <c r="H147" s="26">
        <f t="shared" si="32"/>
        <v>0</v>
      </c>
      <c r="I147" s="26">
        <f t="shared" si="49"/>
        <v>93.550715272750097</v>
      </c>
      <c r="J147" s="26">
        <f t="shared" si="50"/>
        <v>25.986309797986138</v>
      </c>
      <c r="K147" s="26">
        <f t="shared" si="33"/>
        <v>36.138888888888886</v>
      </c>
      <c r="L147" s="27">
        <f t="shared" si="52"/>
        <v>0.86532537406757137</v>
      </c>
      <c r="M147" s="27">
        <f t="shared" si="40"/>
        <v>0.86532537406757137</v>
      </c>
      <c r="N147" s="26">
        <f t="shared" si="41"/>
        <v>0</v>
      </c>
      <c r="O147" s="141">
        <f t="shared" si="35"/>
        <v>80</v>
      </c>
      <c r="P147" s="28">
        <f t="shared" si="42"/>
        <v>48000</v>
      </c>
      <c r="Q147" s="28">
        <f t="shared" si="43"/>
        <v>1847.126443621474</v>
      </c>
      <c r="R147" s="28">
        <f t="shared" si="53"/>
        <v>0</v>
      </c>
      <c r="S147" s="28">
        <f t="shared" si="37"/>
        <v>225</v>
      </c>
      <c r="T147" s="28">
        <f t="shared" si="54"/>
        <v>324.13838252011692</v>
      </c>
      <c r="U147" s="28">
        <f t="shared" si="44"/>
        <v>549.13838252011692</v>
      </c>
      <c r="V147" s="29">
        <f t="shared" si="45"/>
        <v>1297.9880611013571</v>
      </c>
      <c r="W147" s="35"/>
      <c r="X147" s="138">
        <f>IF($I147&lt;=TABELLER!$Z$68,IF($I146&gt;=TABELLER!$Z$68,$G147,0),0)</f>
        <v>0</v>
      </c>
      <c r="Y147" s="139">
        <f>IF($I147&gt;=TABELLER!$Z$68,IF($I146&lt;=TABELLER!$Z$68,$G147,0),0)</f>
        <v>0</v>
      </c>
      <c r="Z147" s="140">
        <f>IF($I147&gt;=TABELLER!$Z$68,IF($I146&lt;=TABELLER!$Z$68,$C147,0),0)</f>
        <v>0</v>
      </c>
      <c r="AA147" s="140">
        <f t="shared" si="46"/>
        <v>93.550715272750097</v>
      </c>
      <c r="AB147" s="106">
        <f t="shared" si="47"/>
        <v>0</v>
      </c>
    </row>
    <row r="148" spans="2:28" x14ac:dyDescent="0.2">
      <c r="B148" s="25">
        <v>100</v>
      </c>
      <c r="C148" s="26">
        <f t="shared" si="55"/>
        <v>4.0000000000000027</v>
      </c>
      <c r="D148" s="26">
        <f t="shared" si="51"/>
        <v>4.0000000000000036E-2</v>
      </c>
      <c r="E148" s="27">
        <f t="shared" si="48"/>
        <v>1.0401446522187006</v>
      </c>
      <c r="F148" s="27">
        <f t="shared" si="30"/>
        <v>0</v>
      </c>
      <c r="G148" s="26">
        <f t="shared" si="31"/>
        <v>96.669274310540544</v>
      </c>
      <c r="H148" s="26">
        <f t="shared" si="32"/>
        <v>0</v>
      </c>
      <c r="I148" s="26">
        <f t="shared" si="49"/>
        <v>93.675322126615825</v>
      </c>
      <c r="J148" s="26">
        <f t="shared" si="50"/>
        <v>26.020922812948839</v>
      </c>
      <c r="K148" s="26">
        <f t="shared" si="33"/>
        <v>36.138888888888886</v>
      </c>
      <c r="L148" s="27">
        <f t="shared" si="52"/>
        <v>0.86311130244263146</v>
      </c>
      <c r="M148" s="27">
        <f t="shared" si="40"/>
        <v>0.86311130244263146</v>
      </c>
      <c r="N148" s="26">
        <f t="shared" si="41"/>
        <v>0</v>
      </c>
      <c r="O148" s="141">
        <f t="shared" si="35"/>
        <v>80</v>
      </c>
      <c r="P148" s="28">
        <f t="shared" si="42"/>
        <v>48000</v>
      </c>
      <c r="Q148" s="28">
        <f t="shared" si="43"/>
        <v>1844.6693972019191</v>
      </c>
      <c r="R148" s="28">
        <f t="shared" si="53"/>
        <v>0</v>
      </c>
      <c r="S148" s="28">
        <f t="shared" si="37"/>
        <v>225</v>
      </c>
      <c r="T148" s="28">
        <f t="shared" si="54"/>
        <v>325.00244353797183</v>
      </c>
      <c r="U148" s="28">
        <f t="shared" si="44"/>
        <v>550.00244353797189</v>
      </c>
      <c r="V148" s="29">
        <f t="shared" si="45"/>
        <v>1294.6669536639472</v>
      </c>
      <c r="W148" s="35"/>
      <c r="X148" s="138">
        <f>IF($I148&lt;=TABELLER!$Z$68,IF($I147&gt;=TABELLER!$Z$68,$G148,0),0)</f>
        <v>0</v>
      </c>
      <c r="Y148" s="139">
        <f>IF($I148&gt;=TABELLER!$Z$68,IF($I147&lt;=TABELLER!$Z$68,$G148,0),0)</f>
        <v>0</v>
      </c>
      <c r="Z148" s="140">
        <f>IF($I148&gt;=TABELLER!$Z$68,IF($I147&lt;=TABELLER!$Z$68,$C148,0),0)</f>
        <v>0</v>
      </c>
      <c r="AA148" s="140">
        <f t="shared" si="46"/>
        <v>93.675322126615825</v>
      </c>
      <c r="AB148" s="106">
        <f t="shared" si="47"/>
        <v>0</v>
      </c>
    </row>
    <row r="149" spans="2:28" x14ac:dyDescent="0.2">
      <c r="B149" s="25">
        <v>101</v>
      </c>
      <c r="C149" s="26">
        <f t="shared" si="55"/>
        <v>4.0400000000000027</v>
      </c>
      <c r="D149" s="26">
        <f t="shared" si="51"/>
        <v>4.0000000000000036E-2</v>
      </c>
      <c r="E149" s="27">
        <f t="shared" ref="E149:E167" si="56">+J148*D149+0.5*M148*D149*D149</f>
        <v>1.0415274015599085</v>
      </c>
      <c r="F149" s="27">
        <f t="shared" ref="F149:F167" si="57">+E149*N149/100</f>
        <v>0</v>
      </c>
      <c r="G149" s="26">
        <f t="shared" ref="G149:G167" si="58">+G148+E149</f>
        <v>97.710801712100448</v>
      </c>
      <c r="H149" s="26">
        <f t="shared" ref="H149:H167" si="59">+H148+F149</f>
        <v>0</v>
      </c>
      <c r="I149" s="26">
        <f t="shared" si="49"/>
        <v>93.799610154167567</v>
      </c>
      <c r="J149" s="26">
        <f t="shared" ref="J149:J167" si="60">+J148+M148*D149</f>
        <v>26.055447265046546</v>
      </c>
      <c r="K149" s="26">
        <f t="shared" si="33"/>
        <v>36.138888888888886</v>
      </c>
      <c r="L149" s="27">
        <f t="shared" si="52"/>
        <v>0.86090646740332721</v>
      </c>
      <c r="M149" s="27">
        <f t="shared" si="40"/>
        <v>0.86090646740332721</v>
      </c>
      <c r="N149" s="26">
        <f t="shared" si="41"/>
        <v>0</v>
      </c>
      <c r="O149" s="141">
        <f t="shared" si="35"/>
        <v>80</v>
      </c>
      <c r="P149" s="28">
        <f t="shared" si="42"/>
        <v>48000</v>
      </c>
      <c r="Q149" s="28">
        <f t="shared" ref="Q149:Q167" si="61">+P149/J149</f>
        <v>1842.225140552169</v>
      </c>
      <c r="R149" s="28">
        <f t="shared" si="53"/>
        <v>0</v>
      </c>
      <c r="S149" s="28">
        <f t="shared" si="37"/>
        <v>225</v>
      </c>
      <c r="T149" s="28">
        <f t="shared" si="54"/>
        <v>325.86543944717829</v>
      </c>
      <c r="U149" s="28">
        <f t="shared" ref="U149:U167" si="62">+R149+S149+T149</f>
        <v>550.86543944717823</v>
      </c>
      <c r="V149" s="29">
        <f t="shared" ref="V149:V167" si="63">+Q149-U149</f>
        <v>1291.3597011049908</v>
      </c>
      <c r="W149" s="35"/>
      <c r="X149" s="138">
        <f>IF($I149&lt;=TABELLER!$Z$68,IF($I148&gt;=TABELLER!$Z$68,$G149,0),0)</f>
        <v>0</v>
      </c>
      <c r="Y149" s="139">
        <f>IF($I149&gt;=TABELLER!$Z$68,IF($I148&lt;=TABELLER!$Z$68,$G149,0),0)</f>
        <v>0</v>
      </c>
      <c r="Z149" s="140">
        <f>IF($I149&gt;=TABELLER!$Z$68,IF($I148&lt;=TABELLER!$Z$68,$C149,0),0)</f>
        <v>0</v>
      </c>
      <c r="AA149" s="140">
        <f t="shared" si="46"/>
        <v>93.799610154167567</v>
      </c>
      <c r="AB149" s="106">
        <f t="shared" si="47"/>
        <v>0</v>
      </c>
    </row>
    <row r="150" spans="2:28" x14ac:dyDescent="0.2">
      <c r="B150" s="25">
        <v>102</v>
      </c>
      <c r="C150" s="26">
        <f t="shared" si="55"/>
        <v>4.0800000000000027</v>
      </c>
      <c r="D150" s="26">
        <f t="shared" si="51"/>
        <v>4.0000000000000036E-2</v>
      </c>
      <c r="E150" s="27">
        <f t="shared" si="56"/>
        <v>1.0429066157757854</v>
      </c>
      <c r="F150" s="27">
        <f t="shared" si="57"/>
        <v>0</v>
      </c>
      <c r="G150" s="26">
        <f t="shared" si="58"/>
        <v>98.75370832787624</v>
      </c>
      <c r="H150" s="26">
        <f t="shared" si="59"/>
        <v>0</v>
      </c>
      <c r="I150" s="26">
        <f t="shared" si="49"/>
        <v>93.923580685473638</v>
      </c>
      <c r="J150" s="26">
        <f t="shared" si="60"/>
        <v>26.089883523742678</v>
      </c>
      <c r="K150" s="26">
        <f t="shared" si="33"/>
        <v>36.138888888888886</v>
      </c>
      <c r="L150" s="27">
        <f t="shared" si="52"/>
        <v>0.85871080083868156</v>
      </c>
      <c r="M150" s="27">
        <f t="shared" si="40"/>
        <v>0.85871080083868156</v>
      </c>
      <c r="N150" s="26">
        <f t="shared" si="41"/>
        <v>0</v>
      </c>
      <c r="O150" s="141">
        <f t="shared" si="35"/>
        <v>80</v>
      </c>
      <c r="P150" s="28">
        <f t="shared" si="42"/>
        <v>48000</v>
      </c>
      <c r="Q150" s="28">
        <f t="shared" si="61"/>
        <v>1839.7935719536031</v>
      </c>
      <c r="R150" s="28">
        <f t="shared" si="53"/>
        <v>0</v>
      </c>
      <c r="S150" s="28">
        <f t="shared" si="37"/>
        <v>225</v>
      </c>
      <c r="T150" s="28">
        <f t="shared" si="54"/>
        <v>326.72737069558065</v>
      </c>
      <c r="U150" s="28">
        <f t="shared" si="62"/>
        <v>551.7273706955807</v>
      </c>
      <c r="V150" s="29">
        <f t="shared" si="63"/>
        <v>1288.0662012580224</v>
      </c>
      <c r="W150" s="35"/>
      <c r="X150" s="138">
        <f>IF($I150&lt;=TABELLER!$Z$68,IF($I149&gt;=TABELLER!$Z$68,$G150,0),0)</f>
        <v>0</v>
      </c>
      <c r="Y150" s="139">
        <f>IF($I150&gt;=TABELLER!$Z$68,IF($I149&lt;=TABELLER!$Z$68,$G150,0),0)</f>
        <v>0</v>
      </c>
      <c r="Z150" s="140">
        <f>IF($I150&gt;=TABELLER!$Z$68,IF($I149&lt;=TABELLER!$Z$68,$C150,0),0)</f>
        <v>0</v>
      </c>
      <c r="AA150" s="140">
        <f t="shared" si="46"/>
        <v>93.923580685473638</v>
      </c>
      <c r="AB150" s="106">
        <f t="shared" si="47"/>
        <v>0</v>
      </c>
    </row>
    <row r="151" spans="2:28" x14ac:dyDescent="0.2">
      <c r="B151" s="25">
        <v>103</v>
      </c>
      <c r="C151" s="26">
        <f t="shared" si="55"/>
        <v>4.1200000000000028</v>
      </c>
      <c r="D151" s="26">
        <f t="shared" si="51"/>
        <v>4.0000000000000036E-2</v>
      </c>
      <c r="E151" s="27">
        <f t="shared" si="56"/>
        <v>1.044282309590379</v>
      </c>
      <c r="F151" s="27">
        <f t="shared" si="57"/>
        <v>0</v>
      </c>
      <c r="G151" s="26">
        <f t="shared" si="58"/>
        <v>99.797990637466626</v>
      </c>
      <c r="H151" s="26">
        <f t="shared" si="59"/>
        <v>0</v>
      </c>
      <c r="I151" s="26">
        <f t="shared" si="49"/>
        <v>94.047235040794405</v>
      </c>
      <c r="J151" s="26">
        <f t="shared" si="60"/>
        <v>26.124231955776224</v>
      </c>
      <c r="K151" s="26">
        <f t="shared" si="33"/>
        <v>36.138888888888886</v>
      </c>
      <c r="L151" s="27">
        <f t="shared" si="52"/>
        <v>0.85652423538475841</v>
      </c>
      <c r="M151" s="27">
        <f t="shared" si="40"/>
        <v>0.85652423538475841</v>
      </c>
      <c r="N151" s="26">
        <f t="shared" si="41"/>
        <v>0</v>
      </c>
      <c r="O151" s="141">
        <f t="shared" si="35"/>
        <v>80</v>
      </c>
      <c r="P151" s="28">
        <f t="shared" si="42"/>
        <v>48000</v>
      </c>
      <c r="Q151" s="28">
        <f t="shared" si="61"/>
        <v>1837.3745908111534</v>
      </c>
      <c r="R151" s="28">
        <f t="shared" si="53"/>
        <v>0</v>
      </c>
      <c r="S151" s="28">
        <f t="shared" si="37"/>
        <v>225</v>
      </c>
      <c r="T151" s="28">
        <f t="shared" si="54"/>
        <v>327.58823773401582</v>
      </c>
      <c r="U151" s="28">
        <f t="shared" si="62"/>
        <v>552.58823773401582</v>
      </c>
      <c r="V151" s="29">
        <f t="shared" si="63"/>
        <v>1284.7863530771376</v>
      </c>
      <c r="W151" s="35"/>
      <c r="X151" s="138">
        <f>IF($I151&lt;=TABELLER!$Z$68,IF($I150&gt;=TABELLER!$Z$68,$G151,0),0)</f>
        <v>0</v>
      </c>
      <c r="Y151" s="139">
        <f>IF($I151&gt;=TABELLER!$Z$68,IF($I150&lt;=TABELLER!$Z$68,$G151,0),0)</f>
        <v>0</v>
      </c>
      <c r="Z151" s="140">
        <f>IF($I151&gt;=TABELLER!$Z$68,IF($I150&lt;=TABELLER!$Z$68,$C151,0),0)</f>
        <v>0</v>
      </c>
      <c r="AA151" s="140">
        <f t="shared" si="46"/>
        <v>94.047235040794405</v>
      </c>
      <c r="AB151" s="106">
        <f t="shared" si="47"/>
        <v>0</v>
      </c>
    </row>
    <row r="152" spans="2:28" x14ac:dyDescent="0.2">
      <c r="B152" s="25">
        <v>104</v>
      </c>
      <c r="C152" s="26">
        <f t="shared" si="55"/>
        <v>4.1600000000000028</v>
      </c>
      <c r="D152" s="26">
        <f t="shared" si="51"/>
        <v>4.0000000000000036E-2</v>
      </c>
      <c r="E152" s="27">
        <f t="shared" si="56"/>
        <v>1.0456544976193576</v>
      </c>
      <c r="F152" s="27">
        <f t="shared" si="57"/>
        <v>0</v>
      </c>
      <c r="G152" s="26">
        <f t="shared" si="58"/>
        <v>100.84364513508598</v>
      </c>
      <c r="H152" s="26">
        <f t="shared" si="59"/>
        <v>0</v>
      </c>
      <c r="I152" s="26">
        <f t="shared" si="49"/>
        <v>94.170574530689819</v>
      </c>
      <c r="J152" s="26">
        <f t="shared" si="60"/>
        <v>26.158492925191617</v>
      </c>
      <c r="K152" s="26">
        <f t="shared" si="33"/>
        <v>36.138888888888886</v>
      </c>
      <c r="L152" s="27">
        <f t="shared" si="52"/>
        <v>0.8543467044140578</v>
      </c>
      <c r="M152" s="27">
        <f t="shared" si="40"/>
        <v>0.8543467044140578</v>
      </c>
      <c r="N152" s="26">
        <f t="shared" si="41"/>
        <v>0</v>
      </c>
      <c r="O152" s="141">
        <f t="shared" si="35"/>
        <v>80</v>
      </c>
      <c r="P152" s="28">
        <f t="shared" si="42"/>
        <v>48000</v>
      </c>
      <c r="Q152" s="28">
        <f t="shared" si="61"/>
        <v>1834.9680976373907</v>
      </c>
      <c r="R152" s="28">
        <f t="shared" si="53"/>
        <v>0</v>
      </c>
      <c r="S152" s="28">
        <f t="shared" si="37"/>
        <v>225</v>
      </c>
      <c r="T152" s="28">
        <f t="shared" si="54"/>
        <v>328.44804101630388</v>
      </c>
      <c r="U152" s="28">
        <f t="shared" si="62"/>
        <v>553.44804101630393</v>
      </c>
      <c r="V152" s="29">
        <f t="shared" si="63"/>
        <v>1281.5200566210867</v>
      </c>
      <c r="W152" s="35"/>
      <c r="X152" s="138">
        <f>IF($I152&lt;=TABELLER!$Z$68,IF($I151&gt;=TABELLER!$Z$68,$G152,0),0)</f>
        <v>0</v>
      </c>
      <c r="Y152" s="139">
        <f>IF($I152&gt;=TABELLER!$Z$68,IF($I151&lt;=TABELLER!$Z$68,$G152,0),0)</f>
        <v>0</v>
      </c>
      <c r="Z152" s="140">
        <f>IF($I152&gt;=TABELLER!$Z$68,IF($I151&lt;=TABELLER!$Z$68,$C152,0),0)</f>
        <v>0</v>
      </c>
      <c r="AA152" s="140">
        <f t="shared" si="46"/>
        <v>94.170574530689819</v>
      </c>
      <c r="AB152" s="106">
        <f t="shared" si="47"/>
        <v>0</v>
      </c>
    </row>
    <row r="153" spans="2:28" x14ac:dyDescent="0.2">
      <c r="B153" s="25">
        <v>105</v>
      </c>
      <c r="C153" s="26">
        <f t="shared" si="55"/>
        <v>4.2000000000000028</v>
      </c>
      <c r="D153" s="26">
        <f t="shared" si="51"/>
        <v>4.0000000000000036E-2</v>
      </c>
      <c r="E153" s="27">
        <f t="shared" si="56"/>
        <v>1.0470231943711967</v>
      </c>
      <c r="F153" s="27">
        <f t="shared" si="57"/>
        <v>0</v>
      </c>
      <c r="G153" s="26">
        <f t="shared" si="58"/>
        <v>101.89066832945717</v>
      </c>
      <c r="H153" s="26">
        <f t="shared" si="59"/>
        <v>0</v>
      </c>
      <c r="I153" s="26">
        <f t="shared" si="49"/>
        <v>94.293600456125446</v>
      </c>
      <c r="J153" s="26">
        <f t="shared" si="60"/>
        <v>26.192666793368179</v>
      </c>
      <c r="K153" s="26">
        <f t="shared" si="33"/>
        <v>36.138888888888886</v>
      </c>
      <c r="L153" s="27">
        <f t="shared" si="52"/>
        <v>0.85217814202509767</v>
      </c>
      <c r="M153" s="27">
        <f t="shared" si="40"/>
        <v>0.85217814202509767</v>
      </c>
      <c r="N153" s="26">
        <f t="shared" si="41"/>
        <v>0</v>
      </c>
      <c r="O153" s="141">
        <f t="shared" si="35"/>
        <v>80</v>
      </c>
      <c r="P153" s="28">
        <f t="shared" si="42"/>
        <v>48000</v>
      </c>
      <c r="Q153" s="28">
        <f t="shared" si="61"/>
        <v>1832.5739940368844</v>
      </c>
      <c r="R153" s="28">
        <f t="shared" si="53"/>
        <v>0</v>
      </c>
      <c r="S153" s="28">
        <f t="shared" si="37"/>
        <v>225</v>
      </c>
      <c r="T153" s="28">
        <f t="shared" si="54"/>
        <v>329.30678099923779</v>
      </c>
      <c r="U153" s="28">
        <f t="shared" si="62"/>
        <v>554.30678099923784</v>
      </c>
      <c r="V153" s="29">
        <f t="shared" si="63"/>
        <v>1278.2672130376466</v>
      </c>
      <c r="W153" s="35"/>
      <c r="X153" s="138">
        <f>IF($I153&lt;=TABELLER!$Z$68,IF($I152&gt;=TABELLER!$Z$68,$G153,0),0)</f>
        <v>0</v>
      </c>
      <c r="Y153" s="139">
        <f>IF($I153&gt;=TABELLER!$Z$68,IF($I152&lt;=TABELLER!$Z$68,$G153,0),0)</f>
        <v>0</v>
      </c>
      <c r="Z153" s="140">
        <f>IF($I153&gt;=TABELLER!$Z$68,IF($I152&lt;=TABELLER!$Z$68,$C153,0),0)</f>
        <v>0</v>
      </c>
      <c r="AA153" s="140">
        <f t="shared" si="46"/>
        <v>94.293600456125446</v>
      </c>
      <c r="AB153" s="106">
        <f t="shared" si="47"/>
        <v>0</v>
      </c>
    </row>
    <row r="154" spans="2:28" x14ac:dyDescent="0.2">
      <c r="B154" s="25">
        <v>106</v>
      </c>
      <c r="C154" s="26">
        <f t="shared" si="55"/>
        <v>4.2400000000000029</v>
      </c>
      <c r="D154" s="26">
        <f t="shared" si="51"/>
        <v>4.0000000000000036E-2</v>
      </c>
      <c r="E154" s="27">
        <f t="shared" si="56"/>
        <v>1.0483884142483482</v>
      </c>
      <c r="F154" s="27">
        <f t="shared" si="57"/>
        <v>0</v>
      </c>
      <c r="G154" s="26">
        <f t="shared" si="58"/>
        <v>102.93905674370552</v>
      </c>
      <c r="H154" s="26">
        <f t="shared" si="59"/>
        <v>0</v>
      </c>
      <c r="I154" s="26">
        <f t="shared" si="49"/>
        <v>94.416314108577069</v>
      </c>
      <c r="J154" s="26">
        <f t="shared" si="60"/>
        <v>26.226753919049184</v>
      </c>
      <c r="K154" s="26">
        <f t="shared" si="33"/>
        <v>36.138888888888886</v>
      </c>
      <c r="L154" s="27">
        <f t="shared" si="52"/>
        <v>0.8500184830321732</v>
      </c>
      <c r="M154" s="27">
        <f t="shared" si="40"/>
        <v>0.8500184830321732</v>
      </c>
      <c r="N154" s="26">
        <f t="shared" si="41"/>
        <v>0</v>
      </c>
      <c r="O154" s="141">
        <f t="shared" si="35"/>
        <v>80</v>
      </c>
      <c r="P154" s="28">
        <f t="shared" si="42"/>
        <v>48000</v>
      </c>
      <c r="Q154" s="28">
        <f t="shared" si="61"/>
        <v>1830.1921826908335</v>
      </c>
      <c r="R154" s="28">
        <f t="shared" si="53"/>
        <v>0</v>
      </c>
      <c r="S154" s="28">
        <f t="shared" si="37"/>
        <v>225</v>
      </c>
      <c r="T154" s="28">
        <f t="shared" si="54"/>
        <v>330.16445814257361</v>
      </c>
      <c r="U154" s="28">
        <f t="shared" si="62"/>
        <v>555.16445814257361</v>
      </c>
      <c r="V154" s="29">
        <f t="shared" si="63"/>
        <v>1275.0277245482598</v>
      </c>
      <c r="W154" s="35"/>
      <c r="X154" s="138">
        <f>IF($I154&lt;=TABELLER!$Z$68,IF($I153&gt;=TABELLER!$Z$68,$G154,0),0)</f>
        <v>0</v>
      </c>
      <c r="Y154" s="139">
        <f>IF($I154&gt;=TABELLER!$Z$68,IF($I153&lt;=TABELLER!$Z$68,$G154,0),0)</f>
        <v>0</v>
      </c>
      <c r="Z154" s="140">
        <f>IF($I154&gt;=TABELLER!$Z$68,IF($I153&lt;=TABELLER!$Z$68,$C154,0),0)</f>
        <v>0</v>
      </c>
      <c r="AA154" s="140">
        <f t="shared" si="46"/>
        <v>94.416314108577069</v>
      </c>
      <c r="AB154" s="106">
        <f t="shared" si="47"/>
        <v>0</v>
      </c>
    </row>
    <row r="155" spans="2:28" x14ac:dyDescent="0.2">
      <c r="B155" s="25">
        <v>107</v>
      </c>
      <c r="C155" s="26">
        <f t="shared" si="55"/>
        <v>4.2800000000000029</v>
      </c>
      <c r="D155" s="26">
        <f t="shared" si="51"/>
        <v>4.0000000000000036E-2</v>
      </c>
      <c r="E155" s="27">
        <f t="shared" si="56"/>
        <v>1.0497501715483939</v>
      </c>
      <c r="F155" s="27">
        <f t="shared" si="57"/>
        <v>0</v>
      </c>
      <c r="G155" s="26">
        <f t="shared" si="58"/>
        <v>103.98880691525392</v>
      </c>
      <c r="H155" s="26">
        <f t="shared" si="59"/>
        <v>0</v>
      </c>
      <c r="I155" s="26">
        <f t="shared" si="49"/>
        <v>94.538716770133689</v>
      </c>
      <c r="J155" s="26">
        <f t="shared" si="60"/>
        <v>26.26075465837047</v>
      </c>
      <c r="K155" s="26">
        <f t="shared" si="33"/>
        <v>36.138888888888886</v>
      </c>
      <c r="L155" s="27">
        <f t="shared" si="52"/>
        <v>0.8478676629552917</v>
      </c>
      <c r="M155" s="27">
        <f t="shared" si="40"/>
        <v>0.8478676629552917</v>
      </c>
      <c r="N155" s="26">
        <f t="shared" si="41"/>
        <v>0</v>
      </c>
      <c r="O155" s="141">
        <f t="shared" si="35"/>
        <v>80</v>
      </c>
      <c r="P155" s="28">
        <f t="shared" si="42"/>
        <v>48000</v>
      </c>
      <c r="Q155" s="28">
        <f t="shared" si="61"/>
        <v>1827.8225673419581</v>
      </c>
      <c r="R155" s="28">
        <f t="shared" si="53"/>
        <v>0</v>
      </c>
      <c r="S155" s="28">
        <f t="shared" si="37"/>
        <v>225</v>
      </c>
      <c r="T155" s="28">
        <f t="shared" si="54"/>
        <v>331.02107290902063</v>
      </c>
      <c r="U155" s="28">
        <f t="shared" si="62"/>
        <v>556.02107290902063</v>
      </c>
      <c r="V155" s="29">
        <f t="shared" si="63"/>
        <v>1271.8014944329375</v>
      </c>
      <c r="W155" s="35"/>
      <c r="X155" s="138">
        <f>IF($I155&lt;=TABELLER!$Z$68,IF($I154&gt;=TABELLER!$Z$68,$G155,0),0)</f>
        <v>0</v>
      </c>
      <c r="Y155" s="139">
        <f>IF($I155&gt;=TABELLER!$Z$68,IF($I154&lt;=TABELLER!$Z$68,$G155,0),0)</f>
        <v>0</v>
      </c>
      <c r="Z155" s="140">
        <f>IF($I155&gt;=TABELLER!$Z$68,IF($I154&lt;=TABELLER!$Z$68,$C155,0),0)</f>
        <v>0</v>
      </c>
      <c r="AA155" s="140">
        <f t="shared" si="46"/>
        <v>94.538716770133689</v>
      </c>
      <c r="AB155" s="106">
        <f t="shared" si="47"/>
        <v>0</v>
      </c>
    </row>
    <row r="156" spans="2:28" x14ac:dyDescent="0.2">
      <c r="B156" s="25">
        <v>108</v>
      </c>
      <c r="C156" s="26">
        <f t="shared" si="55"/>
        <v>4.3200000000000029</v>
      </c>
      <c r="D156" s="26">
        <f t="shared" si="51"/>
        <v>4.0000000000000036E-2</v>
      </c>
      <c r="E156" s="27">
        <f t="shared" si="56"/>
        <v>1.051108480465184</v>
      </c>
      <c r="F156" s="27">
        <f t="shared" si="57"/>
        <v>0</v>
      </c>
      <c r="G156" s="26">
        <f t="shared" si="58"/>
        <v>105.03991539571911</v>
      </c>
      <c r="H156" s="26">
        <f t="shared" si="59"/>
        <v>0</v>
      </c>
      <c r="I156" s="26">
        <f t="shared" si="49"/>
        <v>94.660809713599249</v>
      </c>
      <c r="J156" s="26">
        <f t="shared" si="60"/>
        <v>26.29466936488868</v>
      </c>
      <c r="K156" s="26">
        <f t="shared" si="33"/>
        <v>36.138888888888886</v>
      </c>
      <c r="L156" s="27">
        <f t="shared" si="52"/>
        <v>0.84572561801028012</v>
      </c>
      <c r="M156" s="27">
        <f t="shared" si="40"/>
        <v>0.84572561801028012</v>
      </c>
      <c r="N156" s="26">
        <f t="shared" si="41"/>
        <v>0</v>
      </c>
      <c r="O156" s="141">
        <f t="shared" si="35"/>
        <v>80</v>
      </c>
      <c r="P156" s="28">
        <f t="shared" si="42"/>
        <v>48000</v>
      </c>
      <c r="Q156" s="28">
        <f t="shared" si="61"/>
        <v>1825.4650527796516</v>
      </c>
      <c r="R156" s="28">
        <f t="shared" si="53"/>
        <v>0</v>
      </c>
      <c r="S156" s="28">
        <f t="shared" si="37"/>
        <v>225</v>
      </c>
      <c r="T156" s="28">
        <f t="shared" si="54"/>
        <v>331.87662576423133</v>
      </c>
      <c r="U156" s="28">
        <f t="shared" si="62"/>
        <v>556.87662576423133</v>
      </c>
      <c r="V156" s="29">
        <f t="shared" si="63"/>
        <v>1268.5884270154202</v>
      </c>
      <c r="W156" s="35"/>
      <c r="X156" s="138">
        <f>IF($I156&lt;=TABELLER!$Z$68,IF($I155&gt;=TABELLER!$Z$68,$G156,0),0)</f>
        <v>0</v>
      </c>
      <c r="Y156" s="139">
        <f>IF($I156&gt;=TABELLER!$Z$68,IF($I155&lt;=TABELLER!$Z$68,$G156,0),0)</f>
        <v>0</v>
      </c>
      <c r="Z156" s="140">
        <f>IF($I156&gt;=TABELLER!$Z$68,IF($I155&lt;=TABELLER!$Z$68,$C156,0),0)</f>
        <v>0</v>
      </c>
      <c r="AA156" s="140">
        <f t="shared" si="46"/>
        <v>94.660809713599249</v>
      </c>
      <c r="AB156" s="106">
        <f t="shared" si="47"/>
        <v>0</v>
      </c>
    </row>
    <row r="157" spans="2:28" x14ac:dyDescent="0.2">
      <c r="B157" s="25">
        <v>109</v>
      </c>
      <c r="C157" s="26">
        <f t="shared" si="55"/>
        <v>4.360000000000003</v>
      </c>
      <c r="D157" s="26">
        <f t="shared" si="51"/>
        <v>4.0000000000000036E-2</v>
      </c>
      <c r="E157" s="27">
        <f t="shared" si="56"/>
        <v>1.0524633550899563</v>
      </c>
      <c r="F157" s="27">
        <f t="shared" si="57"/>
        <v>0</v>
      </c>
      <c r="G157" s="26">
        <f t="shared" si="58"/>
        <v>106.09237875080906</v>
      </c>
      <c r="H157" s="26">
        <f t="shared" si="59"/>
        <v>0</v>
      </c>
      <c r="I157" s="26">
        <f t="shared" si="49"/>
        <v>94.782594202592733</v>
      </c>
      <c r="J157" s="26">
        <f t="shared" si="60"/>
        <v>26.328498389609091</v>
      </c>
      <c r="K157" s="26">
        <f t="shared" si="33"/>
        <v>36.138888888888886</v>
      </c>
      <c r="L157" s="27">
        <f t="shared" si="52"/>
        <v>0.84359228509906237</v>
      </c>
      <c r="M157" s="27">
        <f t="shared" si="40"/>
        <v>0.84359228509906237</v>
      </c>
      <c r="N157" s="26">
        <f t="shared" si="41"/>
        <v>0</v>
      </c>
      <c r="O157" s="141">
        <f t="shared" si="35"/>
        <v>80</v>
      </c>
      <c r="P157" s="28">
        <f t="shared" si="42"/>
        <v>48000</v>
      </c>
      <c r="Q157" s="28">
        <f t="shared" si="61"/>
        <v>1823.1195448253848</v>
      </c>
      <c r="R157" s="28">
        <f t="shared" si="53"/>
        <v>0</v>
      </c>
      <c r="S157" s="28">
        <f t="shared" si="37"/>
        <v>225</v>
      </c>
      <c r="T157" s="28">
        <f t="shared" si="54"/>
        <v>332.73111717679126</v>
      </c>
      <c r="U157" s="28">
        <f t="shared" si="62"/>
        <v>557.73111717679126</v>
      </c>
      <c r="V157" s="29">
        <f t="shared" si="63"/>
        <v>1265.3884276485935</v>
      </c>
      <c r="W157" s="35"/>
      <c r="X157" s="138">
        <f>IF($I157&lt;=TABELLER!$Z$68,IF($I156&gt;=TABELLER!$Z$68,$G157,0),0)</f>
        <v>0</v>
      </c>
      <c r="Y157" s="139">
        <f>IF($I157&gt;=TABELLER!$Z$68,IF($I156&lt;=TABELLER!$Z$68,$G157,0),0)</f>
        <v>0</v>
      </c>
      <c r="Z157" s="140">
        <f>IF($I157&gt;=TABELLER!$Z$68,IF($I156&lt;=TABELLER!$Z$68,$C157,0),0)</f>
        <v>0</v>
      </c>
      <c r="AA157" s="140">
        <f t="shared" si="46"/>
        <v>94.782594202592733</v>
      </c>
      <c r="AB157" s="106">
        <f t="shared" si="47"/>
        <v>0</v>
      </c>
    </row>
    <row r="158" spans="2:28" x14ac:dyDescent="0.2">
      <c r="B158" s="25">
        <v>110</v>
      </c>
      <c r="C158" s="26">
        <f t="shared" si="55"/>
        <v>4.400000000000003</v>
      </c>
      <c r="D158" s="26">
        <f t="shared" si="51"/>
        <v>4.0000000000000036E-2</v>
      </c>
      <c r="E158" s="27">
        <f t="shared" si="56"/>
        <v>1.053814809412444</v>
      </c>
      <c r="F158" s="27">
        <f t="shared" si="57"/>
        <v>0</v>
      </c>
      <c r="G158" s="26">
        <f t="shared" si="58"/>
        <v>107.1461935602215</v>
      </c>
      <c r="H158" s="26">
        <f t="shared" si="59"/>
        <v>0</v>
      </c>
      <c r="I158" s="26">
        <f t="shared" si="49"/>
        <v>94.904071491647002</v>
      </c>
      <c r="J158" s="26">
        <f t="shared" si="60"/>
        <v>26.362242081013054</v>
      </c>
      <c r="K158" s="26">
        <f t="shared" si="33"/>
        <v>36.138888888888886</v>
      </c>
      <c r="L158" s="27">
        <f t="shared" si="52"/>
        <v>0.84146760180010038</v>
      </c>
      <c r="M158" s="27">
        <f t="shared" si="40"/>
        <v>0.84146760180010038</v>
      </c>
      <c r="N158" s="26">
        <f t="shared" si="41"/>
        <v>0</v>
      </c>
      <c r="O158" s="141">
        <f t="shared" si="35"/>
        <v>80</v>
      </c>
      <c r="P158" s="28">
        <f t="shared" si="42"/>
        <v>48000</v>
      </c>
      <c r="Q158" s="28">
        <f t="shared" si="61"/>
        <v>1820.7859503183595</v>
      </c>
      <c r="R158" s="28">
        <f t="shared" si="53"/>
        <v>0</v>
      </c>
      <c r="S158" s="28">
        <f t="shared" si="37"/>
        <v>225</v>
      </c>
      <c r="T158" s="28">
        <f t="shared" si="54"/>
        <v>333.58454761820906</v>
      </c>
      <c r="U158" s="28">
        <f t="shared" si="62"/>
        <v>558.58454761820906</v>
      </c>
      <c r="V158" s="29">
        <f t="shared" si="63"/>
        <v>1262.2014027001505</v>
      </c>
      <c r="W158" s="35"/>
      <c r="X158" s="138">
        <f>IF($I158&lt;=TABELLER!$Z$68,IF($I157&gt;=TABELLER!$Z$68,$G158,0),0)</f>
        <v>0</v>
      </c>
      <c r="Y158" s="139">
        <f>IF($I158&gt;=TABELLER!$Z$68,IF($I157&lt;=TABELLER!$Z$68,$G158,0),0)</f>
        <v>0</v>
      </c>
      <c r="Z158" s="140">
        <f>IF($I158&gt;=TABELLER!$Z$68,IF($I157&lt;=TABELLER!$Z$68,$C158,0),0)</f>
        <v>0</v>
      </c>
      <c r="AA158" s="140">
        <f t="shared" si="46"/>
        <v>94.904071491647002</v>
      </c>
      <c r="AB158" s="106">
        <f t="shared" si="47"/>
        <v>0</v>
      </c>
    </row>
    <row r="159" spans="2:28" x14ac:dyDescent="0.2">
      <c r="B159" s="25">
        <v>111</v>
      </c>
      <c r="C159" s="26">
        <f t="shared" si="55"/>
        <v>4.4400000000000031</v>
      </c>
      <c r="D159" s="26">
        <f t="shared" si="51"/>
        <v>4.0000000000000036E-2</v>
      </c>
      <c r="E159" s="27">
        <f t="shared" si="56"/>
        <v>1.0551628573219631</v>
      </c>
      <c r="F159" s="27">
        <f t="shared" si="57"/>
        <v>0</v>
      </c>
      <c r="G159" s="26">
        <f t="shared" si="58"/>
        <v>108.20135641754347</v>
      </c>
      <c r="H159" s="26">
        <f t="shared" si="59"/>
        <v>0</v>
      </c>
      <c r="I159" s="26">
        <f t="shared" si="49"/>
        <v>95.025242826306211</v>
      </c>
      <c r="J159" s="26">
        <f t="shared" si="60"/>
        <v>26.395900785085058</v>
      </c>
      <c r="K159" s="26">
        <f t="shared" si="33"/>
        <v>36.138888888888886</v>
      </c>
      <c r="L159" s="27">
        <f t="shared" si="52"/>
        <v>0.8393515063589988</v>
      </c>
      <c r="M159" s="27">
        <f t="shared" si="40"/>
        <v>0.8393515063589988</v>
      </c>
      <c r="N159" s="26">
        <f t="shared" si="41"/>
        <v>0</v>
      </c>
      <c r="O159" s="141">
        <f t="shared" si="35"/>
        <v>80</v>
      </c>
      <c r="P159" s="28">
        <f t="shared" si="42"/>
        <v>48000</v>
      </c>
      <c r="Q159" s="28">
        <f t="shared" si="61"/>
        <v>1818.4641771014039</v>
      </c>
      <c r="R159" s="28">
        <f t="shared" si="53"/>
        <v>0</v>
      </c>
      <c r="S159" s="28">
        <f t="shared" si="37"/>
        <v>225</v>
      </c>
      <c r="T159" s="28">
        <f t="shared" si="54"/>
        <v>334.43691756290588</v>
      </c>
      <c r="U159" s="28">
        <f t="shared" si="62"/>
        <v>559.43691756290582</v>
      </c>
      <c r="V159" s="29">
        <f t="shared" si="63"/>
        <v>1259.0272595384981</v>
      </c>
      <c r="W159" s="35"/>
      <c r="X159" s="138">
        <f>IF($I159&lt;=TABELLER!$Z$68,IF($I158&gt;=TABELLER!$Z$68,$G159,0),0)</f>
        <v>0</v>
      </c>
      <c r="Y159" s="139">
        <f>IF($I159&gt;=TABELLER!$Z$68,IF($I158&lt;=TABELLER!$Z$68,$G159,0),0)</f>
        <v>0</v>
      </c>
      <c r="Z159" s="140">
        <f>IF($I159&gt;=TABELLER!$Z$68,IF($I158&lt;=TABELLER!$Z$68,$C159,0),0)</f>
        <v>0</v>
      </c>
      <c r="AA159" s="140">
        <f t="shared" si="46"/>
        <v>95.025242826306211</v>
      </c>
      <c r="AB159" s="106">
        <f t="shared" si="47"/>
        <v>0</v>
      </c>
    </row>
    <row r="160" spans="2:28" x14ac:dyDescent="0.2">
      <c r="B160" s="25">
        <v>112</v>
      </c>
      <c r="C160" s="26">
        <f t="shared" si="55"/>
        <v>4.4800000000000031</v>
      </c>
      <c r="D160" s="26">
        <f t="shared" si="51"/>
        <v>4.0000000000000036E-2</v>
      </c>
      <c r="E160" s="27">
        <f t="shared" si="56"/>
        <v>1.0565075126084904</v>
      </c>
      <c r="F160" s="27">
        <f t="shared" si="57"/>
        <v>0</v>
      </c>
      <c r="G160" s="26">
        <f t="shared" si="58"/>
        <v>109.25786393015196</v>
      </c>
      <c r="H160" s="26">
        <f t="shared" si="59"/>
        <v>0</v>
      </c>
      <c r="I160" s="26">
        <f t="shared" si="49"/>
        <v>95.146109443221903</v>
      </c>
      <c r="J160" s="26">
        <f t="shared" si="60"/>
        <v>26.429474845339417</v>
      </c>
      <c r="K160" s="26">
        <f t="shared" si="33"/>
        <v>36.138888888888886</v>
      </c>
      <c r="L160" s="27">
        <f t="shared" si="52"/>
        <v>0.83724393767926675</v>
      </c>
      <c r="M160" s="27">
        <f t="shared" si="40"/>
        <v>0.83724393767926675</v>
      </c>
      <c r="N160" s="26">
        <f t="shared" si="41"/>
        <v>0</v>
      </c>
      <c r="O160" s="141">
        <f t="shared" si="35"/>
        <v>80</v>
      </c>
      <c r="P160" s="28">
        <f t="shared" si="42"/>
        <v>48000</v>
      </c>
      <c r="Q160" s="28">
        <f t="shared" si="61"/>
        <v>1816.154134007106</v>
      </c>
      <c r="R160" s="28">
        <f t="shared" si="53"/>
        <v>0</v>
      </c>
      <c r="S160" s="28">
        <f t="shared" si="37"/>
        <v>225</v>
      </c>
      <c r="T160" s="28">
        <f t="shared" si="54"/>
        <v>335.28822748820591</v>
      </c>
      <c r="U160" s="28">
        <f t="shared" si="62"/>
        <v>560.28822748820585</v>
      </c>
      <c r="V160" s="29">
        <f t="shared" si="63"/>
        <v>1255.8659065189001</v>
      </c>
      <c r="W160" s="35"/>
      <c r="X160" s="138">
        <f>IF($I160&lt;=TABELLER!$Z$68,IF($I159&gt;=TABELLER!$Z$68,$G160,0),0)</f>
        <v>0</v>
      </c>
      <c r="Y160" s="139">
        <f>IF($I160&gt;=TABELLER!$Z$68,IF($I159&lt;=TABELLER!$Z$68,$G160,0),0)</f>
        <v>0</v>
      </c>
      <c r="Z160" s="140">
        <f>IF($I160&gt;=TABELLER!$Z$68,IF($I159&lt;=TABELLER!$Z$68,$C160,0),0)</f>
        <v>0</v>
      </c>
      <c r="AA160" s="140">
        <f t="shared" si="46"/>
        <v>95.146109443221903</v>
      </c>
      <c r="AB160" s="106">
        <f t="shared" si="47"/>
        <v>0</v>
      </c>
    </row>
    <row r="161" spans="2:28" x14ac:dyDescent="0.2">
      <c r="B161" s="25">
        <v>113</v>
      </c>
      <c r="C161" s="26">
        <f t="shared" si="55"/>
        <v>4.5200000000000031</v>
      </c>
      <c r="D161" s="26">
        <f t="shared" si="51"/>
        <v>4.0000000000000036E-2</v>
      </c>
      <c r="E161" s="27">
        <f t="shared" si="56"/>
        <v>1.0578487889637209</v>
      </c>
      <c r="F161" s="27">
        <f t="shared" si="57"/>
        <v>0</v>
      </c>
      <c r="G161" s="26">
        <f t="shared" si="58"/>
        <v>110.31571271911568</v>
      </c>
      <c r="H161" s="26">
        <f t="shared" si="59"/>
        <v>0</v>
      </c>
      <c r="I161" s="26">
        <f t="shared" si="49"/>
        <v>95.266672570247707</v>
      </c>
      <c r="J161" s="26">
        <f t="shared" si="60"/>
        <v>26.462964602846586</v>
      </c>
      <c r="K161" s="26">
        <f t="shared" si="33"/>
        <v>36.138888888888886</v>
      </c>
      <c r="L161" s="27">
        <f t="shared" si="52"/>
        <v>0.83514483531323747</v>
      </c>
      <c r="M161" s="27">
        <f t="shared" si="40"/>
        <v>0.83514483531323747</v>
      </c>
      <c r="N161" s="26">
        <f t="shared" si="41"/>
        <v>0</v>
      </c>
      <c r="O161" s="141">
        <f t="shared" si="35"/>
        <v>80</v>
      </c>
      <c r="P161" s="28">
        <f t="shared" si="42"/>
        <v>48000</v>
      </c>
      <c r="Q161" s="28">
        <f t="shared" si="61"/>
        <v>1813.8557308441816</v>
      </c>
      <c r="R161" s="28">
        <f t="shared" si="53"/>
        <v>0</v>
      </c>
      <c r="S161" s="28">
        <f t="shared" si="37"/>
        <v>225</v>
      </c>
      <c r="T161" s="28">
        <f t="shared" si="54"/>
        <v>336.13847787432542</v>
      </c>
      <c r="U161" s="28">
        <f t="shared" si="62"/>
        <v>561.13847787432542</v>
      </c>
      <c r="V161" s="29">
        <f t="shared" si="63"/>
        <v>1252.7172529698562</v>
      </c>
      <c r="W161" s="35"/>
      <c r="X161" s="138">
        <f>IF($I161&lt;=TABELLER!$Z$68,IF($I160&gt;=TABELLER!$Z$68,$G161,0),0)</f>
        <v>0</v>
      </c>
      <c r="Y161" s="139">
        <f>IF($I161&gt;=TABELLER!$Z$68,IF($I160&lt;=TABELLER!$Z$68,$G161,0),0)</f>
        <v>0</v>
      </c>
      <c r="Z161" s="140">
        <f>IF($I161&gt;=TABELLER!$Z$68,IF($I160&lt;=TABELLER!$Z$68,$C161,0),0)</f>
        <v>0</v>
      </c>
      <c r="AA161" s="140">
        <f t="shared" si="46"/>
        <v>95.266672570247707</v>
      </c>
      <c r="AB161" s="106">
        <f t="shared" si="47"/>
        <v>0</v>
      </c>
    </row>
    <row r="162" spans="2:28" x14ac:dyDescent="0.2">
      <c r="B162" s="25">
        <v>114</v>
      </c>
      <c r="C162" s="26">
        <f t="shared" si="55"/>
        <v>4.5600000000000032</v>
      </c>
      <c r="D162" s="26">
        <f t="shared" si="51"/>
        <v>4.0000000000000036E-2</v>
      </c>
      <c r="E162" s="27">
        <f t="shared" si="56"/>
        <v>1.0591866999821151</v>
      </c>
      <c r="F162" s="27">
        <f t="shared" si="57"/>
        <v>0</v>
      </c>
      <c r="G162" s="26">
        <f t="shared" si="58"/>
        <v>111.3748994190978</v>
      </c>
      <c r="H162" s="26">
        <f t="shared" si="59"/>
        <v>0</v>
      </c>
      <c r="I162" s="26">
        <f t="shared" si="49"/>
        <v>95.386933426532821</v>
      </c>
      <c r="J162" s="26">
        <f t="shared" si="60"/>
        <v>26.496370396259117</v>
      </c>
      <c r="K162" s="26">
        <f t="shared" si="33"/>
        <v>36.138888888888886</v>
      </c>
      <c r="L162" s="27">
        <f t="shared" si="52"/>
        <v>0.83305413945313789</v>
      </c>
      <c r="M162" s="27">
        <f t="shared" si="40"/>
        <v>0.83305413945313789</v>
      </c>
      <c r="N162" s="26">
        <f t="shared" si="41"/>
        <v>0</v>
      </c>
      <c r="O162" s="141">
        <f t="shared" si="35"/>
        <v>80</v>
      </c>
      <c r="P162" s="28">
        <f t="shared" si="42"/>
        <v>48000</v>
      </c>
      <c r="Q162" s="28">
        <f t="shared" si="61"/>
        <v>1811.5688783840699</v>
      </c>
      <c r="R162" s="28">
        <f t="shared" si="53"/>
        <v>0</v>
      </c>
      <c r="S162" s="28">
        <f t="shared" si="37"/>
        <v>225</v>
      </c>
      <c r="T162" s="28">
        <f t="shared" si="54"/>
        <v>336.9876692043631</v>
      </c>
      <c r="U162" s="28">
        <f t="shared" si="62"/>
        <v>561.9876692043631</v>
      </c>
      <c r="V162" s="29">
        <f t="shared" si="63"/>
        <v>1249.5812091797068</v>
      </c>
      <c r="W162" s="35"/>
      <c r="X162" s="138">
        <f>IF($I162&lt;=TABELLER!$Z$68,IF($I161&gt;=TABELLER!$Z$68,$G162,0),0)</f>
        <v>0</v>
      </c>
      <c r="Y162" s="139">
        <f>IF($I162&gt;=TABELLER!$Z$68,IF($I161&lt;=TABELLER!$Z$68,$G162,0),0)</f>
        <v>0</v>
      </c>
      <c r="Z162" s="140">
        <f>IF($I162&gt;=TABELLER!$Z$68,IF($I161&lt;=TABELLER!$Z$68,$C162,0),0)</f>
        <v>0</v>
      </c>
      <c r="AA162" s="140">
        <f t="shared" si="46"/>
        <v>95.386933426532821</v>
      </c>
      <c r="AB162" s="106">
        <f t="shared" si="47"/>
        <v>0</v>
      </c>
    </row>
    <row r="163" spans="2:28" x14ac:dyDescent="0.2">
      <c r="B163" s="25">
        <v>115</v>
      </c>
      <c r="C163" s="26">
        <f t="shared" si="55"/>
        <v>4.6000000000000032</v>
      </c>
      <c r="D163" s="26">
        <f t="shared" si="51"/>
        <v>4.0000000000000036E-2</v>
      </c>
      <c r="E163" s="27">
        <f t="shared" si="56"/>
        <v>1.060521259161928</v>
      </c>
      <c r="F163" s="27">
        <f t="shared" si="57"/>
        <v>0</v>
      </c>
      <c r="G163" s="26">
        <f t="shared" si="58"/>
        <v>112.43542067825973</v>
      </c>
      <c r="H163" s="26">
        <f t="shared" si="59"/>
        <v>0</v>
      </c>
      <c r="I163" s="26">
        <f t="shared" si="49"/>
        <v>95.506893222614082</v>
      </c>
      <c r="J163" s="26">
        <f t="shared" si="60"/>
        <v>26.529692561837244</v>
      </c>
      <c r="K163" s="26">
        <f t="shared" si="33"/>
        <v>36.138888888888886</v>
      </c>
      <c r="L163" s="27">
        <f t="shared" si="52"/>
        <v>0.83097179092231055</v>
      </c>
      <c r="M163" s="27">
        <f t="shared" si="40"/>
        <v>0.83097179092231055</v>
      </c>
      <c r="N163" s="26">
        <f t="shared" si="41"/>
        <v>0</v>
      </c>
      <c r="O163" s="141">
        <f t="shared" si="35"/>
        <v>80</v>
      </c>
      <c r="P163" s="28">
        <f t="shared" si="42"/>
        <v>48000</v>
      </c>
      <c r="Q163" s="28">
        <f t="shared" si="61"/>
        <v>1809.2934883477551</v>
      </c>
      <c r="R163" s="28">
        <f t="shared" si="53"/>
        <v>0</v>
      </c>
      <c r="S163" s="28">
        <f t="shared" si="37"/>
        <v>225</v>
      </c>
      <c r="T163" s="28">
        <f t="shared" si="54"/>
        <v>337.83580196428915</v>
      </c>
      <c r="U163" s="28">
        <f t="shared" si="62"/>
        <v>562.8358019642892</v>
      </c>
      <c r="V163" s="29">
        <f t="shared" si="63"/>
        <v>1246.4576863834659</v>
      </c>
      <c r="W163" s="35"/>
      <c r="X163" s="138">
        <f>IF($I163&lt;=TABELLER!$Z$68,IF($I162&gt;=TABELLER!$Z$68,$G163,0),0)</f>
        <v>0</v>
      </c>
      <c r="Y163" s="139">
        <f>IF($I163&gt;=TABELLER!$Z$68,IF($I162&lt;=TABELLER!$Z$68,$G163,0),0)</f>
        <v>0</v>
      </c>
      <c r="Z163" s="140">
        <f>IF($I163&gt;=TABELLER!$Z$68,IF($I162&lt;=TABELLER!$Z$68,$C163,0),0)</f>
        <v>0</v>
      </c>
      <c r="AA163" s="140">
        <f t="shared" si="46"/>
        <v>95.506893222614082</v>
      </c>
      <c r="AB163" s="106">
        <f t="shared" si="47"/>
        <v>0</v>
      </c>
    </row>
    <row r="164" spans="2:28" x14ac:dyDescent="0.2">
      <c r="B164" s="25">
        <v>116</v>
      </c>
      <c r="C164" s="26">
        <f t="shared" si="55"/>
        <v>4.6400000000000032</v>
      </c>
      <c r="D164" s="26">
        <f t="shared" si="51"/>
        <v>4.0000000000000036E-2</v>
      </c>
      <c r="E164" s="27">
        <f t="shared" si="56"/>
        <v>1.0618524799062286</v>
      </c>
      <c r="F164" s="27">
        <f t="shared" si="57"/>
        <v>0</v>
      </c>
      <c r="G164" s="26">
        <f t="shared" si="58"/>
        <v>113.49727315816597</v>
      </c>
      <c r="H164" s="26">
        <f t="shared" si="59"/>
        <v>0</v>
      </c>
      <c r="I164" s="26">
        <f t="shared" si="49"/>
        <v>95.626553160506901</v>
      </c>
      <c r="J164" s="26">
        <f t="shared" si="60"/>
        <v>26.562931433474137</v>
      </c>
      <c r="K164" s="26">
        <f t="shared" si="33"/>
        <v>36.138888888888886</v>
      </c>
      <c r="L164" s="27">
        <f t="shared" si="52"/>
        <v>0.82889773116658094</v>
      </c>
      <c r="M164" s="27">
        <f t="shared" si="40"/>
        <v>0.82889773116658094</v>
      </c>
      <c r="N164" s="26">
        <f t="shared" si="41"/>
        <v>0</v>
      </c>
      <c r="O164" s="141">
        <f t="shared" si="35"/>
        <v>80</v>
      </c>
      <c r="P164" s="28">
        <f t="shared" si="42"/>
        <v>48000</v>
      </c>
      <c r="Q164" s="28">
        <f t="shared" si="61"/>
        <v>1807.0294733928067</v>
      </c>
      <c r="R164" s="28">
        <f t="shared" si="53"/>
        <v>0</v>
      </c>
      <c r="S164" s="28">
        <f t="shared" si="37"/>
        <v>225</v>
      </c>
      <c r="T164" s="28">
        <f t="shared" si="54"/>
        <v>338.68287664293518</v>
      </c>
      <c r="U164" s="28">
        <f t="shared" si="62"/>
        <v>563.68287664293518</v>
      </c>
      <c r="V164" s="29">
        <f t="shared" si="63"/>
        <v>1243.3465967498714</v>
      </c>
      <c r="W164" s="35"/>
      <c r="X164" s="138">
        <f>IF($I164&lt;=TABELLER!$Z$68,IF($I163&gt;=TABELLER!$Z$68,$G164,0),0)</f>
        <v>0</v>
      </c>
      <c r="Y164" s="139">
        <f>IF($I164&gt;=TABELLER!$Z$68,IF($I163&lt;=TABELLER!$Z$68,$G164,0),0)</f>
        <v>0</v>
      </c>
      <c r="Z164" s="140">
        <f>IF($I164&gt;=TABELLER!$Z$68,IF($I163&lt;=TABELLER!$Z$68,$C164,0),0)</f>
        <v>0</v>
      </c>
      <c r="AA164" s="140">
        <f t="shared" si="46"/>
        <v>95.626553160506901</v>
      </c>
      <c r="AB164" s="106">
        <f t="shared" si="47"/>
        <v>0</v>
      </c>
    </row>
    <row r="165" spans="2:28" x14ac:dyDescent="0.2">
      <c r="B165" s="25">
        <v>117</v>
      </c>
      <c r="C165" s="26">
        <f t="shared" si="55"/>
        <v>4.6800000000000033</v>
      </c>
      <c r="D165" s="26">
        <f t="shared" si="51"/>
        <v>4.0000000000000036E-2</v>
      </c>
      <c r="E165" s="27">
        <f t="shared" si="56"/>
        <v>1.0631803755238998</v>
      </c>
      <c r="F165" s="27">
        <f t="shared" si="57"/>
        <v>0</v>
      </c>
      <c r="G165" s="26">
        <f t="shared" si="58"/>
        <v>114.56045353368987</v>
      </c>
      <c r="H165" s="26">
        <f t="shared" si="59"/>
        <v>0</v>
      </c>
      <c r="I165" s="26">
        <f t="shared" si="49"/>
        <v>95.74591443379488</v>
      </c>
      <c r="J165" s="26">
        <f t="shared" si="60"/>
        <v>26.5960873427208</v>
      </c>
      <c r="K165" s="26">
        <f t="shared" si="33"/>
        <v>36.138888888888886</v>
      </c>
      <c r="L165" s="27">
        <f t="shared" si="52"/>
        <v>0.82683190224576686</v>
      </c>
      <c r="M165" s="27">
        <f t="shared" si="40"/>
        <v>0.82683190224576686</v>
      </c>
      <c r="N165" s="26">
        <f t="shared" si="41"/>
        <v>0</v>
      </c>
      <c r="O165" s="141">
        <f t="shared" si="35"/>
        <v>80</v>
      </c>
      <c r="P165" s="28">
        <f t="shared" si="42"/>
        <v>48000</v>
      </c>
      <c r="Q165" s="28">
        <f t="shared" si="61"/>
        <v>1804.7767471006343</v>
      </c>
      <c r="R165" s="28">
        <f t="shared" si="53"/>
        <v>0</v>
      </c>
      <c r="S165" s="28">
        <f t="shared" si="37"/>
        <v>225</v>
      </c>
      <c r="T165" s="28">
        <f t="shared" si="54"/>
        <v>339.52889373198406</v>
      </c>
      <c r="U165" s="28">
        <f t="shared" si="62"/>
        <v>564.528893731984</v>
      </c>
      <c r="V165" s="29">
        <f t="shared" si="63"/>
        <v>1240.2478533686503</v>
      </c>
      <c r="W165" s="35"/>
      <c r="X165" s="138">
        <f>IF($I165&lt;=TABELLER!$Z$68,IF($I164&gt;=TABELLER!$Z$68,$G165,0),0)</f>
        <v>0</v>
      </c>
      <c r="Y165" s="139">
        <f>IF($I165&gt;=TABELLER!$Z$68,IF($I164&lt;=TABELLER!$Z$68,$G165,0),0)</f>
        <v>0</v>
      </c>
      <c r="Z165" s="140">
        <f>IF($I165&gt;=TABELLER!$Z$68,IF($I164&lt;=TABELLER!$Z$68,$C165,0),0)</f>
        <v>0</v>
      </c>
      <c r="AA165" s="140">
        <f t="shared" si="46"/>
        <v>95.74591443379488</v>
      </c>
      <c r="AB165" s="106">
        <f t="shared" si="47"/>
        <v>0</v>
      </c>
    </row>
    <row r="166" spans="2:28" x14ac:dyDescent="0.2">
      <c r="B166" s="25">
        <v>118</v>
      </c>
      <c r="C166" s="26">
        <f t="shared" si="55"/>
        <v>4.7200000000000033</v>
      </c>
      <c r="D166" s="26">
        <f t="shared" si="51"/>
        <v>4.0000000000000036E-2</v>
      </c>
      <c r="E166" s="27">
        <f t="shared" si="56"/>
        <v>1.0645049592306297</v>
      </c>
      <c r="F166" s="27">
        <f t="shared" si="57"/>
        <v>0</v>
      </c>
      <c r="G166" s="26">
        <f t="shared" si="58"/>
        <v>115.6249584929205</v>
      </c>
      <c r="H166" s="26">
        <f t="shared" si="59"/>
        <v>0</v>
      </c>
      <c r="I166" s="26">
        <f t="shared" si="49"/>
        <v>95.864978227718268</v>
      </c>
      <c r="J166" s="26">
        <f t="shared" si="60"/>
        <v>26.62916061881063</v>
      </c>
      <c r="K166" s="26">
        <f t="shared" si="33"/>
        <v>36.138888888888886</v>
      </c>
      <c r="L166" s="27">
        <f t="shared" si="52"/>
        <v>0.82477424682533185</v>
      </c>
      <c r="M166" s="27">
        <f t="shared" si="40"/>
        <v>0.82477424682533185</v>
      </c>
      <c r="N166" s="26">
        <f t="shared" si="41"/>
        <v>0</v>
      </c>
      <c r="O166" s="141">
        <f t="shared" si="35"/>
        <v>80</v>
      </c>
      <c r="P166" s="28">
        <f t="shared" si="42"/>
        <v>48000</v>
      </c>
      <c r="Q166" s="28">
        <f t="shared" si="61"/>
        <v>1802.5352239639569</v>
      </c>
      <c r="R166" s="28">
        <f t="shared" si="53"/>
        <v>0</v>
      </c>
      <c r="S166" s="28">
        <f t="shared" si="37"/>
        <v>225</v>
      </c>
      <c r="T166" s="28">
        <f t="shared" si="54"/>
        <v>340.37385372595918</v>
      </c>
      <c r="U166" s="28">
        <f t="shared" si="62"/>
        <v>565.37385372595918</v>
      </c>
      <c r="V166" s="29">
        <f t="shared" si="63"/>
        <v>1237.1613702379977</v>
      </c>
      <c r="W166" s="35"/>
      <c r="X166" s="138">
        <f>IF($I166&lt;=TABELLER!$Z$68,IF($I165&gt;=TABELLER!$Z$68,$G166,0),0)</f>
        <v>0</v>
      </c>
      <c r="Y166" s="139">
        <f>IF($I166&gt;=TABELLER!$Z$68,IF($I165&lt;=TABELLER!$Z$68,$G166,0),0)</f>
        <v>0</v>
      </c>
      <c r="Z166" s="140">
        <f>IF($I166&gt;=TABELLER!$Z$68,IF($I165&lt;=TABELLER!$Z$68,$C166,0),0)</f>
        <v>0</v>
      </c>
      <c r="AA166" s="140">
        <f t="shared" si="46"/>
        <v>95.864978227718268</v>
      </c>
      <c r="AB166" s="106">
        <f t="shared" si="47"/>
        <v>0</v>
      </c>
    </row>
    <row r="167" spans="2:28" x14ac:dyDescent="0.2">
      <c r="B167" s="25">
        <v>119</v>
      </c>
      <c r="C167" s="26">
        <f t="shared" si="55"/>
        <v>4.7600000000000033</v>
      </c>
      <c r="D167" s="26">
        <f t="shared" si="51"/>
        <v>4.0000000000000036E-2</v>
      </c>
      <c r="E167" s="27">
        <f t="shared" si="56"/>
        <v>1.0658262441498865</v>
      </c>
      <c r="F167" s="27">
        <f t="shared" si="57"/>
        <v>0</v>
      </c>
      <c r="G167" s="26">
        <f t="shared" si="58"/>
        <v>116.69078473707039</v>
      </c>
      <c r="H167" s="26">
        <f t="shared" si="59"/>
        <v>0</v>
      </c>
      <c r="I167" s="26">
        <f t="shared" si="49"/>
        <v>95.983745719261108</v>
      </c>
      <c r="J167" s="26">
        <f t="shared" si="60"/>
        <v>26.662151588683642</v>
      </c>
      <c r="K167" s="26">
        <f t="shared" si="33"/>
        <v>36.138888888888886</v>
      </c>
      <c r="L167" s="27">
        <f t="shared" si="52"/>
        <v>0.82272470816817467</v>
      </c>
      <c r="M167" s="27">
        <f t="shared" si="40"/>
        <v>0.82272470816817467</v>
      </c>
      <c r="N167" s="26">
        <f t="shared" si="41"/>
        <v>0</v>
      </c>
      <c r="O167" s="141">
        <f t="shared" si="35"/>
        <v>80</v>
      </c>
      <c r="P167" s="28">
        <f t="shared" si="42"/>
        <v>48000</v>
      </c>
      <c r="Q167" s="28">
        <f t="shared" si="61"/>
        <v>1800.304819374476</v>
      </c>
      <c r="R167" s="28">
        <f t="shared" si="53"/>
        <v>0</v>
      </c>
      <c r="S167" s="28">
        <f t="shared" si="37"/>
        <v>225</v>
      </c>
      <c r="T167" s="28">
        <f t="shared" si="54"/>
        <v>341.21775712221392</v>
      </c>
      <c r="U167" s="28">
        <f t="shared" si="62"/>
        <v>566.21775712221392</v>
      </c>
      <c r="V167" s="29">
        <f t="shared" si="63"/>
        <v>1234.0870622522621</v>
      </c>
      <c r="W167" s="35"/>
      <c r="X167" s="138">
        <f>IF($I167&lt;=TABELLER!$Z$68,IF($I166&gt;=TABELLER!$Z$68,$G167,0),0)</f>
        <v>0</v>
      </c>
      <c r="Y167" s="139">
        <f>IF($I167&gt;=TABELLER!$Z$68,IF($I166&lt;=TABELLER!$Z$68,$G167,0),0)</f>
        <v>0</v>
      </c>
      <c r="Z167" s="140">
        <f>IF($I167&gt;=TABELLER!$Z$68,IF($I166&lt;=TABELLER!$Z$68,$C167,0),0)</f>
        <v>0</v>
      </c>
      <c r="AA167" s="140">
        <f t="shared" si="46"/>
        <v>95.983745719261108</v>
      </c>
      <c r="AB167" s="106">
        <f t="shared" si="47"/>
        <v>0</v>
      </c>
    </row>
    <row r="168" spans="2:28" x14ac:dyDescent="0.2">
      <c r="B168" s="25">
        <v>120</v>
      </c>
      <c r="C168" s="26">
        <f t="shared" si="55"/>
        <v>4.8000000000000034</v>
      </c>
      <c r="D168" s="26">
        <f>+C168-C167</f>
        <v>4.0000000000000036E-2</v>
      </c>
      <c r="E168" s="27">
        <f>+J167*D168+0.5*M167*D168*D168</f>
        <v>1.0671442433138811</v>
      </c>
      <c r="F168" s="27">
        <f>+E168*N168/100</f>
        <v>0</v>
      </c>
      <c r="G168" s="26">
        <f t="shared" ref="G168:H170" si="64">+G167+E168</f>
        <v>117.75792898038426</v>
      </c>
      <c r="H168" s="26">
        <f t="shared" si="64"/>
        <v>0</v>
      </c>
      <c r="I168" s="26">
        <f>+J168*3.6</f>
        <v>96.102218077237339</v>
      </c>
      <c r="J168" s="26">
        <f>+J167+M167*D168</f>
        <v>26.69506057701037</v>
      </c>
      <c r="K168" s="26">
        <f t="shared" si="33"/>
        <v>36.138888888888886</v>
      </c>
      <c r="L168" s="27">
        <f>+V168/$E$23</f>
        <v>0.82068323012655486</v>
      </c>
      <c r="M168" s="27">
        <f>MIN(IF((J168+L168*D169)&gt;K168,+(K168-J168)/D169,L168),$E$21)</f>
        <v>0.82068323012655486</v>
      </c>
      <c r="N168" s="26">
        <f t="shared" si="41"/>
        <v>0</v>
      </c>
      <c r="O168" s="141">
        <f t="shared" si="35"/>
        <v>80</v>
      </c>
      <c r="P168" s="28">
        <f t="shared" si="42"/>
        <v>48000</v>
      </c>
      <c r="Q168" s="28">
        <f>+P168/J168</f>
        <v>1798.0854496107538</v>
      </c>
      <c r="R168" s="28">
        <f>0.1*$E$23*N168</f>
        <v>0</v>
      </c>
      <c r="S168" s="28">
        <f t="shared" si="37"/>
        <v>225</v>
      </c>
      <c r="T168" s="28">
        <f>0.5*$E$9*$E$13*$E$14*(J168+$E$10)^2</f>
        <v>342.06060442092155</v>
      </c>
      <c r="U168" s="28">
        <f>+R168+S168+T168</f>
        <v>567.06060442092155</v>
      </c>
      <c r="V168" s="29">
        <f>+Q168-U168</f>
        <v>1231.0248451898324</v>
      </c>
      <c r="W168" s="35"/>
      <c r="X168" s="138">
        <f>IF($I168&lt;=TABELLER!$Z$68,IF($I167&gt;=TABELLER!$Z$68,$G168,0),0)</f>
        <v>0</v>
      </c>
      <c r="Y168" s="139">
        <f>IF($I168&gt;=TABELLER!$Z$68,IF($I167&lt;=TABELLER!$Z$68,$G168,0),0)</f>
        <v>0</v>
      </c>
      <c r="Z168" s="140">
        <f>IF($I168&gt;=TABELLER!$Z$68,IF($I167&lt;=TABELLER!$Z$68,$C168,0),0)</f>
        <v>0</v>
      </c>
      <c r="AA168" s="140">
        <f t="shared" si="46"/>
        <v>96.102218077237339</v>
      </c>
      <c r="AB168" s="106">
        <f t="shared" si="47"/>
        <v>0</v>
      </c>
    </row>
    <row r="169" spans="2:28" x14ac:dyDescent="0.2">
      <c r="B169" s="25">
        <v>121</v>
      </c>
      <c r="C169" s="26">
        <f t="shared" si="55"/>
        <v>4.8400000000000034</v>
      </c>
      <c r="D169" s="26">
        <f>+C169-C168</f>
        <v>4.0000000000000036E-2</v>
      </c>
      <c r="E169" s="27">
        <f>+J168*D169+0.5*M168*D169*D169</f>
        <v>1.068458969664517</v>
      </c>
      <c r="F169" s="27">
        <f>+E169*N169/100</f>
        <v>0</v>
      </c>
      <c r="G169" s="26">
        <f t="shared" si="64"/>
        <v>118.82638795004878</v>
      </c>
      <c r="H169" s="26">
        <f t="shared" si="64"/>
        <v>0</v>
      </c>
      <c r="I169" s="26">
        <f>+J169*3.6</f>
        <v>96.220396462375561</v>
      </c>
      <c r="J169" s="26">
        <f>+J168+M168*D169</f>
        <v>26.727887906215432</v>
      </c>
      <c r="K169" s="26">
        <f t="shared" si="33"/>
        <v>36.138888888888886</v>
      </c>
      <c r="L169" s="27">
        <f>+V169/$E$23</f>
        <v>0.81864975713415156</v>
      </c>
      <c r="M169" s="27">
        <f>MIN(IF((J169+L169*D170)&gt;K169,+(K169-J169)/D170,L169),$E$21)</f>
        <v>0.81864975713415156</v>
      </c>
      <c r="N169" s="26">
        <f t="shared" si="41"/>
        <v>0</v>
      </c>
      <c r="O169" s="141">
        <f t="shared" si="35"/>
        <v>80</v>
      </c>
      <c r="P169" s="28">
        <f t="shared" si="42"/>
        <v>48000</v>
      </c>
      <c r="Q169" s="28">
        <f>+P169/J169</f>
        <v>1795.8770318262914</v>
      </c>
      <c r="R169" s="28">
        <f>0.1*$E$23*N169</f>
        <v>0</v>
      </c>
      <c r="S169" s="28">
        <f t="shared" si="37"/>
        <v>225</v>
      </c>
      <c r="T169" s="28">
        <f>0.5*$E$9*$E$13*$E$14*(J169+$E$10)^2</f>
        <v>342.90239612506423</v>
      </c>
      <c r="U169" s="28">
        <f>+R169+S169+T169</f>
        <v>567.90239612506423</v>
      </c>
      <c r="V169" s="29">
        <f>+Q169-U169</f>
        <v>1227.9746357012273</v>
      </c>
      <c r="W169" s="35"/>
      <c r="X169" s="138">
        <f>IF($I169&lt;=TABELLER!$Z$68,IF($I168&gt;=TABELLER!$Z$68,$G169,0),0)</f>
        <v>0</v>
      </c>
      <c r="Y169" s="139">
        <f>IF($I169&gt;=TABELLER!$Z$68,IF($I168&lt;=TABELLER!$Z$68,$G169,0),0)</f>
        <v>0</v>
      </c>
      <c r="Z169" s="140">
        <f>IF($I169&gt;=TABELLER!$Z$68,IF($I168&lt;=TABELLER!$Z$68,$C169,0),0)</f>
        <v>0</v>
      </c>
      <c r="AA169" s="140">
        <f t="shared" si="46"/>
        <v>96.220396462375561</v>
      </c>
      <c r="AB169" s="106">
        <f t="shared" si="47"/>
        <v>0</v>
      </c>
    </row>
    <row r="170" spans="2:28" x14ac:dyDescent="0.2">
      <c r="B170" s="25">
        <v>122</v>
      </c>
      <c r="C170" s="26">
        <f t="shared" si="55"/>
        <v>4.8800000000000034</v>
      </c>
      <c r="D170" s="26">
        <f>+C170-C169</f>
        <v>4.0000000000000036E-2</v>
      </c>
      <c r="E170" s="27">
        <f>+J169*D170+0.5*M169*D170*D170</f>
        <v>1.0697704360543256</v>
      </c>
      <c r="F170" s="27">
        <f>+E170*N170/100</f>
        <v>0</v>
      </c>
      <c r="G170" s="26">
        <f t="shared" si="64"/>
        <v>119.89615838610311</v>
      </c>
      <c r="H170" s="26">
        <f t="shared" si="64"/>
        <v>0</v>
      </c>
      <c r="I170" s="26">
        <f>+J170*3.6</f>
        <v>96.338282027402883</v>
      </c>
      <c r="J170" s="26">
        <f>+J169+M169*D170</f>
        <v>26.760633896500799</v>
      </c>
      <c r="K170" s="26">
        <f t="shared" si="33"/>
        <v>36.138888888888886</v>
      </c>
      <c r="L170" s="27">
        <f>+V170/$E$23</f>
        <v>0.81662423419825114</v>
      </c>
      <c r="M170" s="27">
        <f>MIN(IF((J170+L170*D171)&gt;K170,+(K170-J170)/D171,L170),$E$21)</f>
        <v>0.81662423419825114</v>
      </c>
      <c r="N170" s="26">
        <f t="shared" si="41"/>
        <v>0</v>
      </c>
      <c r="O170" s="141">
        <f t="shared" si="35"/>
        <v>80</v>
      </c>
      <c r="P170" s="28">
        <f t="shared" si="42"/>
        <v>48000</v>
      </c>
      <c r="Q170" s="28">
        <f>+P170/J170</f>
        <v>1793.6794840377995</v>
      </c>
      <c r="R170" s="28">
        <f>0.1*$E$23*N170</f>
        <v>0</v>
      </c>
      <c r="S170" s="28">
        <f t="shared" si="37"/>
        <v>225</v>
      </c>
      <c r="T170" s="28">
        <f>0.5*$E$9*$E$13*$E$14*(J170+$E$10)^2</f>
        <v>343.74313274042282</v>
      </c>
      <c r="U170" s="28">
        <f>+R170+S170+T170</f>
        <v>568.74313274042288</v>
      </c>
      <c r="V170" s="29">
        <f>+Q170-U170</f>
        <v>1224.9363512973766</v>
      </c>
      <c r="W170" s="35"/>
      <c r="X170" s="138">
        <f>IF($I170&lt;=TABELLER!$Z$68,IF($I169&gt;=TABELLER!$Z$68,$G170,0),0)</f>
        <v>0</v>
      </c>
      <c r="Y170" s="139">
        <f>IF($I170&gt;=TABELLER!$Z$68,IF($I169&lt;=TABELLER!$Z$68,$G170,0),0)</f>
        <v>0</v>
      </c>
      <c r="Z170" s="140">
        <f>IF($I170&gt;=TABELLER!$Z$68,IF($I169&lt;=TABELLER!$Z$68,$C170,0),0)</f>
        <v>0</v>
      </c>
      <c r="AA170" s="140">
        <f t="shared" si="46"/>
        <v>96.338282027402883</v>
      </c>
      <c r="AB170" s="106">
        <f t="shared" si="47"/>
        <v>0</v>
      </c>
    </row>
    <row r="171" spans="2:28" x14ac:dyDescent="0.2">
      <c r="B171" s="25">
        <v>123</v>
      </c>
      <c r="C171" s="26">
        <f t="shared" si="55"/>
        <v>4.9200000000000035</v>
      </c>
      <c r="D171" s="26">
        <f t="shared" ref="D171:D234" si="65">+C171-C170</f>
        <v>4.0000000000000036E-2</v>
      </c>
      <c r="E171" s="27">
        <f t="shared" ref="E171:E234" si="66">+J170*D171+0.5*M170*D171*D171</f>
        <v>1.0710786552473917</v>
      </c>
      <c r="F171" s="27">
        <f t="shared" ref="F171:F234" si="67">+E171*N171/100</f>
        <v>0</v>
      </c>
      <c r="G171" s="26">
        <f t="shared" ref="G171:G234" si="68">+G170+E171</f>
        <v>120.9672370413505</v>
      </c>
      <c r="H171" s="26">
        <f t="shared" ref="H171:H234" si="69">+H170+F171</f>
        <v>0</v>
      </c>
      <c r="I171" s="26">
        <f t="shared" ref="I171:I234" si="70">+J171*3.6</f>
        <v>96.455875917127429</v>
      </c>
      <c r="J171" s="26">
        <f t="shared" ref="J171:J234" si="71">+J170+M170*D171</f>
        <v>26.793298865868728</v>
      </c>
      <c r="K171" s="26">
        <f t="shared" si="33"/>
        <v>36.138888888888886</v>
      </c>
      <c r="L171" s="27">
        <f t="shared" ref="L171:L234" si="72">+V171/$E$23</f>
        <v>0.8146066068920651</v>
      </c>
      <c r="M171" s="27">
        <f t="shared" ref="M171:M234" si="73">MIN(IF((J171+L171*D172)&gt;K171,+(K171-J171)/D172,L171),$E$21)</f>
        <v>0.8146066068920651</v>
      </c>
      <c r="N171" s="26">
        <f t="shared" si="41"/>
        <v>0</v>
      </c>
      <c r="O171" s="141">
        <f t="shared" si="35"/>
        <v>80</v>
      </c>
      <c r="P171" s="28">
        <f t="shared" si="42"/>
        <v>48000</v>
      </c>
      <c r="Q171" s="28">
        <f t="shared" ref="Q171:Q234" si="74">+P171/J171</f>
        <v>1791.4927251136637</v>
      </c>
      <c r="R171" s="28">
        <f t="shared" ref="R171:R234" si="75">0.1*$E$23*N171</f>
        <v>0</v>
      </c>
      <c r="S171" s="28">
        <f t="shared" si="37"/>
        <v>225</v>
      </c>
      <c r="T171" s="28">
        <f t="shared" ref="T171:T234" si="76">0.5*$E$9*$E$13*$E$14*(J171+$E$10)^2</f>
        <v>344.58281477556596</v>
      </c>
      <c r="U171" s="28">
        <f t="shared" ref="U171:U234" si="77">+R171+S171+T171</f>
        <v>569.58281477556602</v>
      </c>
      <c r="V171" s="29">
        <f t="shared" ref="V171:V234" si="78">+Q171-U171</f>
        <v>1221.9099103380977</v>
      </c>
      <c r="W171" s="35"/>
      <c r="X171" s="138">
        <f>IF($I171&lt;=TABELLER!$Z$68,IF($I170&gt;=TABELLER!$Z$68,$G171,0),0)</f>
        <v>0</v>
      </c>
      <c r="Y171" s="139">
        <f>IF($I171&gt;=TABELLER!$Z$68,IF($I170&lt;=TABELLER!$Z$68,$G171,0),0)</f>
        <v>0</v>
      </c>
      <c r="Z171" s="140">
        <f>IF($I171&gt;=TABELLER!$Z$68,IF($I170&lt;=TABELLER!$Z$68,$C171,0),0)</f>
        <v>0</v>
      </c>
      <c r="AA171" s="140">
        <f t="shared" si="46"/>
        <v>96.455875917127429</v>
      </c>
      <c r="AB171" s="106">
        <f t="shared" si="47"/>
        <v>0</v>
      </c>
    </row>
    <row r="172" spans="2:28" x14ac:dyDescent="0.2">
      <c r="B172" s="25">
        <v>124</v>
      </c>
      <c r="C172" s="26">
        <f t="shared" si="55"/>
        <v>4.9600000000000035</v>
      </c>
      <c r="D172" s="26">
        <f t="shared" si="65"/>
        <v>4.0000000000000036E-2</v>
      </c>
      <c r="E172" s="27">
        <f t="shared" si="66"/>
        <v>1.0723836399202638</v>
      </c>
      <c r="F172" s="27">
        <f t="shared" si="67"/>
        <v>0</v>
      </c>
      <c r="G172" s="26">
        <f t="shared" si="68"/>
        <v>122.03962068127076</v>
      </c>
      <c r="H172" s="26">
        <f t="shared" si="69"/>
        <v>0</v>
      </c>
      <c r="I172" s="26">
        <f t="shared" si="70"/>
        <v>96.57317926851988</v>
      </c>
      <c r="J172" s="26">
        <f t="shared" si="71"/>
        <v>26.825883130144412</v>
      </c>
      <c r="K172" s="26">
        <f t="shared" si="33"/>
        <v>36.138888888888886</v>
      </c>
      <c r="L172" s="27">
        <f t="shared" si="72"/>
        <v>0.81259682134717026</v>
      </c>
      <c r="M172" s="27">
        <f t="shared" si="73"/>
        <v>0.81259682134717026</v>
      </c>
      <c r="N172" s="26">
        <f t="shared" si="41"/>
        <v>0</v>
      </c>
      <c r="O172" s="141">
        <f t="shared" si="35"/>
        <v>80</v>
      </c>
      <c r="P172" s="28">
        <f t="shared" si="42"/>
        <v>48000</v>
      </c>
      <c r="Q172" s="28">
        <f t="shared" si="74"/>
        <v>1789.3166747625953</v>
      </c>
      <c r="R172" s="28">
        <f t="shared" si="75"/>
        <v>0</v>
      </c>
      <c r="S172" s="28">
        <f t="shared" si="37"/>
        <v>225</v>
      </c>
      <c r="T172" s="28">
        <f t="shared" si="76"/>
        <v>345.42144274183994</v>
      </c>
      <c r="U172" s="28">
        <f t="shared" si="77"/>
        <v>570.42144274183988</v>
      </c>
      <c r="V172" s="29">
        <f t="shared" si="78"/>
        <v>1218.8952320207554</v>
      </c>
      <c r="W172" s="35"/>
      <c r="X172" s="138">
        <f>IF($I172&lt;=TABELLER!$Z$68,IF($I171&gt;=TABELLER!$Z$68,$G172,0),0)</f>
        <v>0</v>
      </c>
      <c r="Y172" s="139">
        <f>IF($I172&gt;=TABELLER!$Z$68,IF($I171&lt;=TABELLER!$Z$68,$G172,0),0)</f>
        <v>0</v>
      </c>
      <c r="Z172" s="140">
        <f>IF($I172&gt;=TABELLER!$Z$68,IF($I171&lt;=TABELLER!$Z$68,$C172,0),0)</f>
        <v>0</v>
      </c>
      <c r="AA172" s="140">
        <f t="shared" si="46"/>
        <v>96.57317926851988</v>
      </c>
      <c r="AB172" s="106">
        <f t="shared" si="47"/>
        <v>0</v>
      </c>
    </row>
    <row r="173" spans="2:28" x14ac:dyDescent="0.2">
      <c r="B173" s="25">
        <v>125</v>
      </c>
      <c r="C173" s="26">
        <f t="shared" si="55"/>
        <v>5.0000000000000036</v>
      </c>
      <c r="D173" s="26">
        <f t="shared" si="65"/>
        <v>4.0000000000000036E-2</v>
      </c>
      <c r="E173" s="27">
        <f t="shared" si="66"/>
        <v>1.0736854026628551</v>
      </c>
      <c r="F173" s="27">
        <f t="shared" si="67"/>
        <v>0</v>
      </c>
      <c r="G173" s="26">
        <f t="shared" si="68"/>
        <v>123.11330608393362</v>
      </c>
      <c r="H173" s="26">
        <f t="shared" si="69"/>
        <v>0</v>
      </c>
      <c r="I173" s="26">
        <f t="shared" si="70"/>
        <v>96.690193210793879</v>
      </c>
      <c r="J173" s="26">
        <f t="shared" si="71"/>
        <v>26.858387002998299</v>
      </c>
      <c r="K173" s="26">
        <f t="shared" si="33"/>
        <v>36.138888888888886</v>
      </c>
      <c r="L173" s="27">
        <f t="shared" si="72"/>
        <v>0.81059482424607432</v>
      </c>
      <c r="M173" s="27">
        <f t="shared" si="73"/>
        <v>0.81059482424607432</v>
      </c>
      <c r="N173" s="26">
        <f t="shared" si="41"/>
        <v>0</v>
      </c>
      <c r="O173" s="141">
        <f t="shared" si="35"/>
        <v>80</v>
      </c>
      <c r="P173" s="28">
        <f t="shared" si="42"/>
        <v>48000</v>
      </c>
      <c r="Q173" s="28">
        <f t="shared" si="74"/>
        <v>1787.151253522469</v>
      </c>
      <c r="R173" s="28">
        <f t="shared" si="75"/>
        <v>0</v>
      </c>
      <c r="S173" s="28">
        <f t="shared" si="37"/>
        <v>225</v>
      </c>
      <c r="T173" s="28">
        <f t="shared" si="76"/>
        <v>346.25901715335743</v>
      </c>
      <c r="U173" s="28">
        <f t="shared" si="77"/>
        <v>571.25901715335749</v>
      </c>
      <c r="V173" s="29">
        <f t="shared" si="78"/>
        <v>1215.8922363691115</v>
      </c>
      <c r="W173" s="35"/>
      <c r="X173" s="138">
        <f>IF($I173&lt;=TABELLER!$Z$68,IF($I172&gt;=TABELLER!$Z$68,$G173,0),0)</f>
        <v>0</v>
      </c>
      <c r="Y173" s="139">
        <f>IF($I173&gt;=TABELLER!$Z$68,IF($I172&lt;=TABELLER!$Z$68,$G173,0),0)</f>
        <v>0</v>
      </c>
      <c r="Z173" s="140">
        <f>IF($I173&gt;=TABELLER!$Z$68,IF($I172&lt;=TABELLER!$Z$68,$C173,0),0)</f>
        <v>0</v>
      </c>
      <c r="AA173" s="140">
        <f t="shared" si="46"/>
        <v>96.690193210793879</v>
      </c>
      <c r="AB173" s="106">
        <f t="shared" si="47"/>
        <v>0</v>
      </c>
    </row>
    <row r="174" spans="2:28" x14ac:dyDescent="0.2">
      <c r="B174" s="25">
        <v>126</v>
      </c>
      <c r="C174" s="26">
        <f t="shared" si="55"/>
        <v>5.0400000000000036</v>
      </c>
      <c r="D174" s="26">
        <f t="shared" si="65"/>
        <v>4.0000000000000036E-2</v>
      </c>
      <c r="E174" s="27">
        <f t="shared" si="66"/>
        <v>1.0749839559793297</v>
      </c>
      <c r="F174" s="27">
        <f t="shared" si="67"/>
        <v>0</v>
      </c>
      <c r="G174" s="26">
        <f t="shared" si="68"/>
        <v>124.18829003991296</v>
      </c>
      <c r="H174" s="26">
        <f t="shared" si="69"/>
        <v>0</v>
      </c>
      <c r="I174" s="26">
        <f t="shared" si="70"/>
        <v>96.806918865485315</v>
      </c>
      <c r="J174" s="26">
        <f t="shared" si="71"/>
        <v>26.890810795968143</v>
      </c>
      <c r="K174" s="26">
        <f t="shared" si="33"/>
        <v>36.138888888888886</v>
      </c>
      <c r="L174" s="27">
        <f t="shared" si="72"/>
        <v>0.808600562814901</v>
      </c>
      <c r="M174" s="27">
        <f t="shared" si="73"/>
        <v>0.808600562814901</v>
      </c>
      <c r="N174" s="26">
        <f t="shared" si="41"/>
        <v>0</v>
      </c>
      <c r="O174" s="141">
        <f t="shared" si="35"/>
        <v>80</v>
      </c>
      <c r="P174" s="28">
        <f t="shared" si="42"/>
        <v>48000</v>
      </c>
      <c r="Q174" s="28">
        <f t="shared" si="74"/>
        <v>1784.9963827493386</v>
      </c>
      <c r="R174" s="28">
        <f t="shared" si="75"/>
        <v>0</v>
      </c>
      <c r="S174" s="28">
        <f t="shared" si="37"/>
        <v>225</v>
      </c>
      <c r="T174" s="28">
        <f t="shared" si="76"/>
        <v>347.09553852698724</v>
      </c>
      <c r="U174" s="28">
        <f t="shared" si="77"/>
        <v>572.09553852698718</v>
      </c>
      <c r="V174" s="29">
        <f t="shared" si="78"/>
        <v>1212.9008442223515</v>
      </c>
      <c r="W174" s="35"/>
      <c r="X174" s="138">
        <f>IF($I174&lt;=TABELLER!$Z$68,IF($I173&gt;=TABELLER!$Z$68,$G174,0),0)</f>
        <v>0</v>
      </c>
      <c r="Y174" s="139">
        <f>IF($I174&gt;=TABELLER!$Z$68,IF($I173&lt;=TABELLER!$Z$68,$G174,0),0)</f>
        <v>0</v>
      </c>
      <c r="Z174" s="140">
        <f>IF($I174&gt;=TABELLER!$Z$68,IF($I173&lt;=TABELLER!$Z$68,$C174,0),0)</f>
        <v>0</v>
      </c>
      <c r="AA174" s="140">
        <f t="shared" si="46"/>
        <v>96.806918865485315</v>
      </c>
      <c r="AB174" s="106">
        <f t="shared" si="47"/>
        <v>0</v>
      </c>
    </row>
    <row r="175" spans="2:28" x14ac:dyDescent="0.2">
      <c r="B175" s="25">
        <v>127</v>
      </c>
      <c r="C175" s="26">
        <f t="shared" si="55"/>
        <v>5.0800000000000036</v>
      </c>
      <c r="D175" s="26">
        <f t="shared" si="65"/>
        <v>4.0000000000000036E-2</v>
      </c>
      <c r="E175" s="27">
        <f t="shared" si="66"/>
        <v>1.0762793122889787</v>
      </c>
      <c r="F175" s="27">
        <f t="shared" si="67"/>
        <v>0</v>
      </c>
      <c r="G175" s="26">
        <f t="shared" si="68"/>
        <v>125.26456935220193</v>
      </c>
      <c r="H175" s="26">
        <f t="shared" si="69"/>
        <v>0</v>
      </c>
      <c r="I175" s="26">
        <f t="shared" si="70"/>
        <v>96.923357346530665</v>
      </c>
      <c r="J175" s="26">
        <f t="shared" si="71"/>
        <v>26.923154818480739</v>
      </c>
      <c r="K175" s="26">
        <f t="shared" si="33"/>
        <v>36.138888888888886</v>
      </c>
      <c r="L175" s="27">
        <f t="shared" si="72"/>
        <v>0.80661398481619229</v>
      </c>
      <c r="M175" s="27">
        <f t="shared" si="73"/>
        <v>0.80661398481619229</v>
      </c>
      <c r="N175" s="26">
        <f t="shared" si="41"/>
        <v>0</v>
      </c>
      <c r="O175" s="141">
        <f t="shared" si="35"/>
        <v>80</v>
      </c>
      <c r="P175" s="28">
        <f t="shared" si="42"/>
        <v>48000</v>
      </c>
      <c r="Q175" s="28">
        <f t="shared" si="74"/>
        <v>1782.8519846066322</v>
      </c>
      <c r="R175" s="28">
        <f t="shared" si="75"/>
        <v>0</v>
      </c>
      <c r="S175" s="28">
        <f t="shared" si="37"/>
        <v>225</v>
      </c>
      <c r="T175" s="28">
        <f t="shared" si="76"/>
        <v>347.93100738234364</v>
      </c>
      <c r="U175" s="28">
        <f t="shared" si="77"/>
        <v>572.93100738234364</v>
      </c>
      <c r="V175" s="29">
        <f t="shared" si="78"/>
        <v>1209.9209772242884</v>
      </c>
      <c r="W175" s="35"/>
      <c r="X175" s="138">
        <f>IF($I175&lt;=TABELLER!$Z$68,IF($I174&gt;=TABELLER!$Z$68,$G175,0),0)</f>
        <v>0</v>
      </c>
      <c r="Y175" s="139">
        <f>IF($I175&gt;=TABELLER!$Z$68,IF($I174&lt;=TABELLER!$Z$68,$G175,0),0)</f>
        <v>0</v>
      </c>
      <c r="Z175" s="140">
        <f>IF($I175&gt;=TABELLER!$Z$68,IF($I174&lt;=TABELLER!$Z$68,$C175,0),0)</f>
        <v>0</v>
      </c>
      <c r="AA175" s="140">
        <f t="shared" si="46"/>
        <v>96.923357346530665</v>
      </c>
      <c r="AB175" s="106">
        <f t="shared" si="47"/>
        <v>0</v>
      </c>
    </row>
    <row r="176" spans="2:28" x14ac:dyDescent="0.2">
      <c r="B176" s="25">
        <v>128</v>
      </c>
      <c r="C176" s="26">
        <f t="shared" si="55"/>
        <v>5.1200000000000037</v>
      </c>
      <c r="D176" s="26">
        <f t="shared" si="65"/>
        <v>4.0000000000000036E-2</v>
      </c>
      <c r="E176" s="27">
        <f t="shared" si="66"/>
        <v>1.0775714839270836</v>
      </c>
      <c r="F176" s="27">
        <f t="shared" si="67"/>
        <v>0</v>
      </c>
      <c r="G176" s="26">
        <f t="shared" si="68"/>
        <v>126.34214083612902</v>
      </c>
      <c r="H176" s="26">
        <f t="shared" si="69"/>
        <v>0</v>
      </c>
      <c r="I176" s="26">
        <f t="shared" si="70"/>
        <v>97.039509760344188</v>
      </c>
      <c r="J176" s="26">
        <f t="shared" si="71"/>
        <v>26.955419377873387</v>
      </c>
      <c r="K176" s="26">
        <f t="shared" ref="K176:K239" si="79">+$E$20/3.6</f>
        <v>36.138888888888886</v>
      </c>
      <c r="L176" s="27">
        <f t="shared" si="72"/>
        <v>0.80463503854182972</v>
      </c>
      <c r="M176" s="27">
        <f t="shared" si="73"/>
        <v>0.80463503854182972</v>
      </c>
      <c r="N176" s="26">
        <f t="shared" si="41"/>
        <v>0</v>
      </c>
      <c r="O176" s="141">
        <f t="shared" ref="O176:O239" si="80">IF(I176&lt;$J$25,$K$25,IF(I176&lt;$J$26,+$K$25+$K$27*(I176-$J$25),$K$26))</f>
        <v>80</v>
      </c>
      <c r="P176" s="28">
        <f t="shared" si="42"/>
        <v>48000</v>
      </c>
      <c r="Q176" s="28">
        <f t="shared" si="74"/>
        <v>1780.71798205452</v>
      </c>
      <c r="R176" s="28">
        <f t="shared" si="75"/>
        <v>0</v>
      </c>
      <c r="S176" s="28">
        <f t="shared" ref="S176:S239" si="81">10*$E$23*$E$12</f>
        <v>225</v>
      </c>
      <c r="T176" s="28">
        <f t="shared" si="76"/>
        <v>348.76542424177541</v>
      </c>
      <c r="U176" s="28">
        <f t="shared" si="77"/>
        <v>573.76542424177546</v>
      </c>
      <c r="V176" s="29">
        <f t="shared" si="78"/>
        <v>1206.9525578127445</v>
      </c>
      <c r="W176" s="35"/>
      <c r="X176" s="138">
        <f>IF($I176&lt;=TABELLER!$Z$68,IF($I175&gt;=TABELLER!$Z$68,$G176,0),0)</f>
        <v>0</v>
      </c>
      <c r="Y176" s="139">
        <f>IF($I176&gt;=TABELLER!$Z$68,IF($I175&lt;=TABELLER!$Z$68,$G176,0),0)</f>
        <v>0</v>
      </c>
      <c r="Z176" s="140">
        <f>IF($I176&gt;=TABELLER!$Z$68,IF($I175&lt;=TABELLER!$Z$68,$C176,0),0)</f>
        <v>0</v>
      </c>
      <c r="AA176" s="140">
        <f t="shared" si="46"/>
        <v>97.039509760344188</v>
      </c>
      <c r="AB176" s="106">
        <f t="shared" si="47"/>
        <v>0</v>
      </c>
    </row>
    <row r="177" spans="2:28" x14ac:dyDescent="0.2">
      <c r="B177" s="25">
        <v>129</v>
      </c>
      <c r="C177" s="26">
        <f t="shared" si="55"/>
        <v>5.1600000000000037</v>
      </c>
      <c r="D177" s="26">
        <f t="shared" si="65"/>
        <v>4.0000000000000036E-2</v>
      </c>
      <c r="E177" s="27">
        <f t="shared" si="66"/>
        <v>1.07886048314577</v>
      </c>
      <c r="F177" s="27">
        <f t="shared" si="67"/>
        <v>0</v>
      </c>
      <c r="G177" s="26">
        <f t="shared" si="68"/>
        <v>127.42100131927479</v>
      </c>
      <c r="H177" s="26">
        <f t="shared" si="69"/>
        <v>0</v>
      </c>
      <c r="I177" s="26">
        <f t="shared" si="70"/>
        <v>97.155377205894226</v>
      </c>
      <c r="J177" s="26">
        <f t="shared" si="71"/>
        <v>26.987604779415062</v>
      </c>
      <c r="K177" s="26">
        <f t="shared" si="79"/>
        <v>36.138888888888886</v>
      </c>
      <c r="L177" s="27">
        <f t="shared" si="72"/>
        <v>0.8026636728060651</v>
      </c>
      <c r="M177" s="27">
        <f t="shared" si="73"/>
        <v>0.8026636728060651</v>
      </c>
      <c r="N177" s="26">
        <f t="shared" ref="N177:N240" si="82">+$J$29</f>
        <v>0</v>
      </c>
      <c r="O177" s="141">
        <f t="shared" si="80"/>
        <v>80</v>
      </c>
      <c r="P177" s="28">
        <f t="shared" ref="P177:P240" si="83">+O177/100*$E$24*1000</f>
        <v>48000</v>
      </c>
      <c r="Q177" s="28">
        <f t="shared" si="74"/>
        <v>1778.5942988394529</v>
      </c>
      <c r="R177" s="28">
        <f t="shared" si="75"/>
        <v>0</v>
      </c>
      <c r="S177" s="28">
        <f t="shared" si="81"/>
        <v>225</v>
      </c>
      <c r="T177" s="28">
        <f t="shared" si="76"/>
        <v>349.59878963035521</v>
      </c>
      <c r="U177" s="28">
        <f t="shared" si="77"/>
        <v>574.59878963035521</v>
      </c>
      <c r="V177" s="29">
        <f t="shared" si="78"/>
        <v>1203.9955092090977</v>
      </c>
      <c r="W177" s="35"/>
      <c r="X177" s="138">
        <f>IF($I177&lt;=TABELLER!$Z$68,IF($I176&gt;=TABELLER!$Z$68,$G177,0),0)</f>
        <v>0</v>
      </c>
      <c r="Y177" s="139">
        <f>IF($I177&gt;=TABELLER!$Z$68,IF($I176&lt;=TABELLER!$Z$68,$G177,0),0)</f>
        <v>0</v>
      </c>
      <c r="Z177" s="140">
        <f>IF($I177&gt;=TABELLER!$Z$68,IF($I176&lt;=TABELLER!$Z$68,$C177,0),0)</f>
        <v>0</v>
      </c>
      <c r="AA177" s="140">
        <f t="shared" ref="AA177:AA240" si="84">$I177</f>
        <v>97.155377205894226</v>
      </c>
      <c r="AB177" s="106">
        <f t="shared" ref="AB177:AB240" si="85">IF((G177&lt;$E$32)*AND(G178&gt;$E$32),I177,0)</f>
        <v>0</v>
      </c>
    </row>
    <row r="178" spans="2:28" x14ac:dyDescent="0.2">
      <c r="B178" s="25">
        <v>130</v>
      </c>
      <c r="C178" s="26">
        <f t="shared" si="55"/>
        <v>5.2000000000000037</v>
      </c>
      <c r="D178" s="26">
        <f t="shared" si="65"/>
        <v>4.0000000000000036E-2</v>
      </c>
      <c r="E178" s="27">
        <f t="shared" si="66"/>
        <v>1.0801463221148484</v>
      </c>
      <c r="F178" s="27">
        <f t="shared" si="67"/>
        <v>0</v>
      </c>
      <c r="G178" s="26">
        <f t="shared" si="68"/>
        <v>128.50114764138965</v>
      </c>
      <c r="H178" s="26">
        <f t="shared" si="69"/>
        <v>0</v>
      </c>
      <c r="I178" s="26">
        <f t="shared" si="70"/>
        <v>97.270960774778302</v>
      </c>
      <c r="J178" s="26">
        <f t="shared" si="71"/>
        <v>27.019711326327304</v>
      </c>
      <c r="K178" s="26">
        <f t="shared" si="79"/>
        <v>36.138888888888886</v>
      </c>
      <c r="L178" s="27">
        <f t="shared" si="72"/>
        <v>0.80069983693866786</v>
      </c>
      <c r="M178" s="27">
        <f t="shared" si="73"/>
        <v>0.80069983693866786</v>
      </c>
      <c r="N178" s="26">
        <f t="shared" si="82"/>
        <v>0</v>
      </c>
      <c r="O178" s="141">
        <f t="shared" si="80"/>
        <v>80</v>
      </c>
      <c r="P178" s="28">
        <f t="shared" si="83"/>
        <v>48000</v>
      </c>
      <c r="Q178" s="28">
        <f t="shared" si="74"/>
        <v>1776.4808594838705</v>
      </c>
      <c r="R178" s="28">
        <f t="shared" si="75"/>
        <v>0</v>
      </c>
      <c r="S178" s="28">
        <f t="shared" si="81"/>
        <v>225</v>
      </c>
      <c r="T178" s="28">
        <f t="shared" si="76"/>
        <v>350.43110407586875</v>
      </c>
      <c r="U178" s="28">
        <f t="shared" si="77"/>
        <v>575.43110407586869</v>
      </c>
      <c r="V178" s="29">
        <f t="shared" si="78"/>
        <v>1201.0497554080018</v>
      </c>
      <c r="W178" s="35"/>
      <c r="X178" s="138">
        <f>IF($I178&lt;=TABELLER!$Z$68,IF($I177&gt;=TABELLER!$Z$68,$G178,0),0)</f>
        <v>0</v>
      </c>
      <c r="Y178" s="139">
        <f>IF($I178&gt;=TABELLER!$Z$68,IF($I177&lt;=TABELLER!$Z$68,$G178,0),0)</f>
        <v>0</v>
      </c>
      <c r="Z178" s="140">
        <f>IF($I178&gt;=TABELLER!$Z$68,IF($I177&lt;=TABELLER!$Z$68,$C178,0),0)</f>
        <v>0</v>
      </c>
      <c r="AA178" s="140">
        <f t="shared" si="84"/>
        <v>97.270960774778302</v>
      </c>
      <c r="AB178" s="106">
        <f t="shared" si="85"/>
        <v>0</v>
      </c>
    </row>
    <row r="179" spans="2:28" x14ac:dyDescent="0.2">
      <c r="B179" s="25">
        <v>131</v>
      </c>
      <c r="C179" s="26">
        <f t="shared" si="55"/>
        <v>5.2400000000000038</v>
      </c>
      <c r="D179" s="26">
        <f t="shared" si="65"/>
        <v>4.0000000000000036E-2</v>
      </c>
      <c r="E179" s="27">
        <f t="shared" si="66"/>
        <v>1.081429012922644</v>
      </c>
      <c r="F179" s="27">
        <f t="shared" si="67"/>
        <v>0</v>
      </c>
      <c r="G179" s="26">
        <f t="shared" si="68"/>
        <v>129.58257665431231</v>
      </c>
      <c r="H179" s="26">
        <f t="shared" si="69"/>
        <v>0</v>
      </c>
      <c r="I179" s="26">
        <f t="shared" si="70"/>
        <v>97.386261551297466</v>
      </c>
      <c r="J179" s="26">
        <f t="shared" si="71"/>
        <v>27.051739319804852</v>
      </c>
      <c r="K179" s="26">
        <f t="shared" si="79"/>
        <v>36.138888888888886</v>
      </c>
      <c r="L179" s="27">
        <f t="shared" si="72"/>
        <v>0.79874348077817692</v>
      </c>
      <c r="M179" s="27">
        <f t="shared" si="73"/>
        <v>0.79874348077817692</v>
      </c>
      <c r="N179" s="26">
        <f t="shared" si="82"/>
        <v>0</v>
      </c>
      <c r="O179" s="141">
        <f t="shared" si="80"/>
        <v>80</v>
      </c>
      <c r="P179" s="28">
        <f t="shared" si="83"/>
        <v>48000</v>
      </c>
      <c r="Q179" s="28">
        <f t="shared" si="74"/>
        <v>1774.3775892760698</v>
      </c>
      <c r="R179" s="28">
        <f t="shared" si="75"/>
        <v>0</v>
      </c>
      <c r="S179" s="28">
        <f t="shared" si="81"/>
        <v>225</v>
      </c>
      <c r="T179" s="28">
        <f t="shared" si="76"/>
        <v>351.26236810880442</v>
      </c>
      <c r="U179" s="28">
        <f t="shared" si="77"/>
        <v>576.26236810880437</v>
      </c>
      <c r="V179" s="29">
        <f t="shared" si="78"/>
        <v>1198.1152211672654</v>
      </c>
      <c r="W179" s="35"/>
      <c r="X179" s="138">
        <f>IF($I179&lt;=TABELLER!$Z$68,IF($I178&gt;=TABELLER!$Z$68,$G179,0),0)</f>
        <v>0</v>
      </c>
      <c r="Y179" s="139">
        <f>IF($I179&gt;=TABELLER!$Z$68,IF($I178&lt;=TABELLER!$Z$68,$G179,0),0)</f>
        <v>0</v>
      </c>
      <c r="Z179" s="140">
        <f>IF($I179&gt;=TABELLER!$Z$68,IF($I178&lt;=TABELLER!$Z$68,$C179,0),0)</f>
        <v>0</v>
      </c>
      <c r="AA179" s="140">
        <f t="shared" si="84"/>
        <v>97.386261551297466</v>
      </c>
      <c r="AB179" s="106">
        <f t="shared" si="85"/>
        <v>0</v>
      </c>
    </row>
    <row r="180" spans="2:28" x14ac:dyDescent="0.2">
      <c r="B180" s="25">
        <v>132</v>
      </c>
      <c r="C180" s="26">
        <f t="shared" si="55"/>
        <v>5.2800000000000038</v>
      </c>
      <c r="D180" s="26">
        <f t="shared" si="65"/>
        <v>4.0000000000000036E-2</v>
      </c>
      <c r="E180" s="27">
        <f t="shared" si="66"/>
        <v>1.0827085675768175</v>
      </c>
      <c r="F180" s="27">
        <f t="shared" si="67"/>
        <v>0</v>
      </c>
      <c r="G180" s="26">
        <f t="shared" si="68"/>
        <v>130.66528522188912</v>
      </c>
      <c r="H180" s="26">
        <f t="shared" si="69"/>
        <v>0</v>
      </c>
      <c r="I180" s="26">
        <f t="shared" si="70"/>
        <v>97.501280612529527</v>
      </c>
      <c r="J180" s="26">
        <f t="shared" si="71"/>
        <v>27.083689059035979</v>
      </c>
      <c r="K180" s="26">
        <f t="shared" si="79"/>
        <v>36.138888888888886</v>
      </c>
      <c r="L180" s="27">
        <f t="shared" si="72"/>
        <v>0.79679455466526417</v>
      </c>
      <c r="M180" s="27">
        <f t="shared" si="73"/>
        <v>0.79679455466526417</v>
      </c>
      <c r="N180" s="26">
        <f t="shared" si="82"/>
        <v>0</v>
      </c>
      <c r="O180" s="141">
        <f t="shared" si="80"/>
        <v>80</v>
      </c>
      <c r="P180" s="28">
        <f t="shared" si="83"/>
        <v>48000</v>
      </c>
      <c r="Q180" s="28">
        <f t="shared" si="74"/>
        <v>1772.284414260238</v>
      </c>
      <c r="R180" s="28">
        <f t="shared" si="75"/>
        <v>0</v>
      </c>
      <c r="S180" s="28">
        <f t="shared" si="81"/>
        <v>225</v>
      </c>
      <c r="T180" s="28">
        <f t="shared" si="76"/>
        <v>352.09258226234169</v>
      </c>
      <c r="U180" s="28">
        <f t="shared" si="77"/>
        <v>577.09258226234169</v>
      </c>
      <c r="V180" s="29">
        <f t="shared" si="78"/>
        <v>1195.1918319978963</v>
      </c>
      <c r="W180" s="35"/>
      <c r="X180" s="138">
        <f>IF($I180&lt;=TABELLER!$Z$68,IF($I179&gt;=TABELLER!$Z$68,$G180,0),0)</f>
        <v>0</v>
      </c>
      <c r="Y180" s="139">
        <f>IF($I180&gt;=TABELLER!$Z$68,IF($I179&lt;=TABELLER!$Z$68,$G180,0),0)</f>
        <v>0</v>
      </c>
      <c r="Z180" s="140">
        <f>IF($I180&gt;=TABELLER!$Z$68,IF($I179&lt;=TABELLER!$Z$68,$C180,0),0)</f>
        <v>0</v>
      </c>
      <c r="AA180" s="140">
        <f t="shared" si="84"/>
        <v>97.501280612529527</v>
      </c>
      <c r="AB180" s="106">
        <f t="shared" si="85"/>
        <v>0</v>
      </c>
    </row>
    <row r="181" spans="2:28" x14ac:dyDescent="0.2">
      <c r="B181" s="25">
        <v>133</v>
      </c>
      <c r="C181" s="26">
        <f t="shared" si="55"/>
        <v>5.3200000000000038</v>
      </c>
      <c r="D181" s="26">
        <f t="shared" si="65"/>
        <v>4.0000000000000036E-2</v>
      </c>
      <c r="E181" s="27">
        <f t="shared" si="66"/>
        <v>1.0839849980051723</v>
      </c>
      <c r="F181" s="27">
        <f t="shared" si="67"/>
        <v>0</v>
      </c>
      <c r="G181" s="26">
        <f t="shared" si="68"/>
        <v>131.7492702198943</v>
      </c>
      <c r="H181" s="26">
        <f t="shared" si="69"/>
        <v>0</v>
      </c>
      <c r="I181" s="26">
        <f t="shared" si="70"/>
        <v>97.616019028401325</v>
      </c>
      <c r="J181" s="26">
        <f t="shared" si="71"/>
        <v>27.115560841222589</v>
      </c>
      <c r="K181" s="26">
        <f t="shared" si="79"/>
        <v>36.138888888888886</v>
      </c>
      <c r="L181" s="27">
        <f t="shared" si="72"/>
        <v>0.7948530094362013</v>
      </c>
      <c r="M181" s="27">
        <f t="shared" si="73"/>
        <v>0.7948530094362013</v>
      </c>
      <c r="N181" s="26">
        <f t="shared" si="82"/>
        <v>0</v>
      </c>
      <c r="O181" s="141">
        <f t="shared" si="80"/>
        <v>80</v>
      </c>
      <c r="P181" s="28">
        <f t="shared" si="83"/>
        <v>48000</v>
      </c>
      <c r="Q181" s="28">
        <f t="shared" si="74"/>
        <v>1770.2012612266431</v>
      </c>
      <c r="R181" s="28">
        <f t="shared" si="75"/>
        <v>0</v>
      </c>
      <c r="S181" s="28">
        <f t="shared" si="81"/>
        <v>225</v>
      </c>
      <c r="T181" s="28">
        <f t="shared" si="76"/>
        <v>352.92174707234102</v>
      </c>
      <c r="U181" s="28">
        <f t="shared" si="77"/>
        <v>577.92174707234108</v>
      </c>
      <c r="V181" s="29">
        <f t="shared" si="78"/>
        <v>1192.279514154302</v>
      </c>
      <c r="W181" s="35"/>
      <c r="X181" s="138">
        <f>IF($I181&lt;=TABELLER!$Z$68,IF($I180&gt;=TABELLER!$Z$68,$G181,0),0)</f>
        <v>0</v>
      </c>
      <c r="Y181" s="139">
        <f>IF($I181&gt;=TABELLER!$Z$68,IF($I180&lt;=TABELLER!$Z$68,$G181,0),0)</f>
        <v>0</v>
      </c>
      <c r="Z181" s="140">
        <f>IF($I181&gt;=TABELLER!$Z$68,IF($I180&lt;=TABELLER!$Z$68,$C181,0),0)</f>
        <v>0</v>
      </c>
      <c r="AA181" s="140">
        <f t="shared" si="84"/>
        <v>97.616019028401325</v>
      </c>
      <c r="AB181" s="106">
        <f t="shared" si="85"/>
        <v>0</v>
      </c>
    </row>
    <row r="182" spans="2:28" x14ac:dyDescent="0.2">
      <c r="B182" s="25">
        <v>134</v>
      </c>
      <c r="C182" s="26">
        <f t="shared" si="55"/>
        <v>5.3600000000000039</v>
      </c>
      <c r="D182" s="26">
        <f t="shared" si="65"/>
        <v>4.0000000000000036E-2</v>
      </c>
      <c r="E182" s="27">
        <f t="shared" si="66"/>
        <v>1.0852583160564535</v>
      </c>
      <c r="F182" s="27">
        <f t="shared" si="67"/>
        <v>0</v>
      </c>
      <c r="G182" s="26">
        <f t="shared" si="68"/>
        <v>132.83452853595077</v>
      </c>
      <c r="H182" s="26">
        <f t="shared" si="69"/>
        <v>0</v>
      </c>
      <c r="I182" s="26">
        <f t="shared" si="70"/>
        <v>97.730477861760136</v>
      </c>
      <c r="J182" s="26">
        <f t="shared" si="71"/>
        <v>27.147354961600037</v>
      </c>
      <c r="K182" s="26">
        <f t="shared" si="79"/>
        <v>36.138888888888886</v>
      </c>
      <c r="L182" s="27">
        <f t="shared" si="72"/>
        <v>0.79291879641642937</v>
      </c>
      <c r="M182" s="27">
        <f t="shared" si="73"/>
        <v>0.79291879641642937</v>
      </c>
      <c r="N182" s="26">
        <f t="shared" si="82"/>
        <v>0</v>
      </c>
      <c r="O182" s="141">
        <f t="shared" si="80"/>
        <v>80</v>
      </c>
      <c r="P182" s="28">
        <f t="shared" si="83"/>
        <v>48000</v>
      </c>
      <c r="Q182" s="28">
        <f t="shared" si="74"/>
        <v>1768.128057701977</v>
      </c>
      <c r="R182" s="28">
        <f t="shared" si="75"/>
        <v>0</v>
      </c>
      <c r="S182" s="28">
        <f t="shared" si="81"/>
        <v>225</v>
      </c>
      <c r="T182" s="28">
        <f t="shared" si="76"/>
        <v>353.74986307733286</v>
      </c>
      <c r="U182" s="28">
        <f t="shared" si="77"/>
        <v>578.74986307733286</v>
      </c>
      <c r="V182" s="29">
        <f t="shared" si="78"/>
        <v>1189.378194624644</v>
      </c>
      <c r="W182" s="35"/>
      <c r="X182" s="138">
        <f>IF($I182&lt;=TABELLER!$Z$68,IF($I181&gt;=TABELLER!$Z$68,$G182,0),0)</f>
        <v>0</v>
      </c>
      <c r="Y182" s="139">
        <f>IF($I182&gt;=TABELLER!$Z$68,IF($I181&lt;=TABELLER!$Z$68,$G182,0),0)</f>
        <v>0</v>
      </c>
      <c r="Z182" s="140">
        <f>IF($I182&gt;=TABELLER!$Z$68,IF($I181&lt;=TABELLER!$Z$68,$C182,0),0)</f>
        <v>0</v>
      </c>
      <c r="AA182" s="140">
        <f t="shared" si="84"/>
        <v>97.730477861760136</v>
      </c>
      <c r="AB182" s="106">
        <f t="shared" si="85"/>
        <v>0</v>
      </c>
    </row>
    <row r="183" spans="2:28" x14ac:dyDescent="0.2">
      <c r="B183" s="25">
        <v>135</v>
      </c>
      <c r="C183" s="26">
        <f t="shared" si="55"/>
        <v>5.4000000000000039</v>
      </c>
      <c r="D183" s="26">
        <f t="shared" si="65"/>
        <v>4.0000000000000036E-2</v>
      </c>
      <c r="E183" s="27">
        <f t="shared" si="66"/>
        <v>1.0865285335011357</v>
      </c>
      <c r="F183" s="27">
        <f t="shared" si="67"/>
        <v>0</v>
      </c>
      <c r="G183" s="26">
        <f t="shared" si="68"/>
        <v>133.9210570694519</v>
      </c>
      <c r="H183" s="26">
        <f t="shared" si="69"/>
        <v>0</v>
      </c>
      <c r="I183" s="26">
        <f t="shared" si="70"/>
        <v>97.844658168444099</v>
      </c>
      <c r="J183" s="26">
        <f t="shared" si="71"/>
        <v>27.179071713456693</v>
      </c>
      <c r="K183" s="26">
        <f t="shared" si="79"/>
        <v>36.138888888888886</v>
      </c>
      <c r="L183" s="27">
        <f t="shared" si="72"/>
        <v>0.79099186741423277</v>
      </c>
      <c r="M183" s="27">
        <f t="shared" si="73"/>
        <v>0.79099186741423277</v>
      </c>
      <c r="N183" s="26">
        <f t="shared" si="82"/>
        <v>0</v>
      </c>
      <c r="O183" s="141">
        <f t="shared" si="80"/>
        <v>80</v>
      </c>
      <c r="P183" s="28">
        <f t="shared" si="83"/>
        <v>48000</v>
      </c>
      <c r="Q183" s="28">
        <f t="shared" si="74"/>
        <v>1766.0647319398554</v>
      </c>
      <c r="R183" s="28">
        <f t="shared" si="75"/>
        <v>0</v>
      </c>
      <c r="S183" s="28">
        <f t="shared" si="81"/>
        <v>225</v>
      </c>
      <c r="T183" s="28">
        <f t="shared" si="76"/>
        <v>354.57693081850641</v>
      </c>
      <c r="U183" s="28">
        <f t="shared" si="77"/>
        <v>579.57693081850641</v>
      </c>
      <c r="V183" s="29">
        <f t="shared" si="78"/>
        <v>1186.4878011213491</v>
      </c>
      <c r="W183" s="35"/>
      <c r="X183" s="138">
        <f>IF($I183&lt;=TABELLER!$Z$68,IF($I182&gt;=TABELLER!$Z$68,$G183,0),0)</f>
        <v>0</v>
      </c>
      <c r="Y183" s="139">
        <f>IF($I183&gt;=TABELLER!$Z$68,IF($I182&lt;=TABELLER!$Z$68,$G183,0),0)</f>
        <v>0</v>
      </c>
      <c r="Z183" s="140">
        <f>IF($I183&gt;=TABELLER!$Z$68,IF($I182&lt;=TABELLER!$Z$68,$C183,0),0)</f>
        <v>0</v>
      </c>
      <c r="AA183" s="140">
        <f t="shared" si="84"/>
        <v>97.844658168444099</v>
      </c>
      <c r="AB183" s="106">
        <f t="shared" si="85"/>
        <v>0</v>
      </c>
    </row>
    <row r="184" spans="2:28" x14ac:dyDescent="0.2">
      <c r="B184" s="25">
        <v>136</v>
      </c>
      <c r="C184" s="26">
        <f t="shared" si="55"/>
        <v>5.4400000000000039</v>
      </c>
      <c r="D184" s="26">
        <f t="shared" si="65"/>
        <v>4.0000000000000036E-2</v>
      </c>
      <c r="E184" s="27">
        <f t="shared" si="66"/>
        <v>1.0877956620322</v>
      </c>
      <c r="F184" s="27">
        <f t="shared" si="67"/>
        <v>0</v>
      </c>
      <c r="G184" s="26">
        <f t="shared" si="68"/>
        <v>135.0088527314841</v>
      </c>
      <c r="H184" s="26">
        <f t="shared" si="69"/>
        <v>0</v>
      </c>
      <c r="I184" s="26">
        <f t="shared" si="70"/>
        <v>97.958560997351753</v>
      </c>
      <c r="J184" s="26">
        <f t="shared" si="71"/>
        <v>27.210711388153264</v>
      </c>
      <c r="K184" s="26">
        <f t="shared" si="79"/>
        <v>36.138888888888886</v>
      </c>
      <c r="L184" s="27">
        <f t="shared" si="72"/>
        <v>0.78907217471450908</v>
      </c>
      <c r="M184" s="27">
        <f t="shared" si="73"/>
        <v>0.78907217471450908</v>
      </c>
      <c r="N184" s="26">
        <f t="shared" si="82"/>
        <v>0</v>
      </c>
      <c r="O184" s="141">
        <f t="shared" si="80"/>
        <v>80</v>
      </c>
      <c r="P184" s="28">
        <f t="shared" si="83"/>
        <v>48000</v>
      </c>
      <c r="Q184" s="28">
        <f t="shared" si="74"/>
        <v>1764.011212911463</v>
      </c>
      <c r="R184" s="28">
        <f t="shared" si="75"/>
        <v>0</v>
      </c>
      <c r="S184" s="28">
        <f t="shared" si="81"/>
        <v>225</v>
      </c>
      <c r="T184" s="28">
        <f t="shared" si="76"/>
        <v>355.40295083969937</v>
      </c>
      <c r="U184" s="28">
        <f t="shared" si="77"/>
        <v>580.40295083969932</v>
      </c>
      <c r="V184" s="29">
        <f t="shared" si="78"/>
        <v>1183.6082620717636</v>
      </c>
      <c r="W184" s="35"/>
      <c r="X184" s="138">
        <f>IF($I184&lt;=TABELLER!$Z$68,IF($I183&gt;=TABELLER!$Z$68,$G184,0),0)</f>
        <v>0</v>
      </c>
      <c r="Y184" s="139">
        <f>IF($I184&gt;=TABELLER!$Z$68,IF($I183&lt;=TABELLER!$Z$68,$G184,0),0)</f>
        <v>0</v>
      </c>
      <c r="Z184" s="140">
        <f>IF($I184&gt;=TABELLER!$Z$68,IF($I183&lt;=TABELLER!$Z$68,$C184,0),0)</f>
        <v>0</v>
      </c>
      <c r="AA184" s="140">
        <f t="shared" si="84"/>
        <v>97.958560997351753</v>
      </c>
      <c r="AB184" s="106">
        <f t="shared" si="85"/>
        <v>0</v>
      </c>
    </row>
    <row r="185" spans="2:28" x14ac:dyDescent="0.2">
      <c r="B185" s="25">
        <v>137</v>
      </c>
      <c r="C185" s="26">
        <f t="shared" si="55"/>
        <v>5.480000000000004</v>
      </c>
      <c r="D185" s="26">
        <f t="shared" si="65"/>
        <v>4.0000000000000036E-2</v>
      </c>
      <c r="E185" s="27">
        <f t="shared" si="66"/>
        <v>1.089059713265903</v>
      </c>
      <c r="F185" s="27">
        <f t="shared" si="67"/>
        <v>0</v>
      </c>
      <c r="G185" s="26">
        <f t="shared" si="68"/>
        <v>136.09791244474999</v>
      </c>
      <c r="H185" s="26">
        <f t="shared" si="69"/>
        <v>0</v>
      </c>
      <c r="I185" s="26">
        <f t="shared" si="70"/>
        <v>98.072187390510649</v>
      </c>
      <c r="J185" s="26">
        <f t="shared" si="71"/>
        <v>27.242274275141845</v>
      </c>
      <c r="K185" s="26">
        <f t="shared" si="79"/>
        <v>36.138888888888886</v>
      </c>
      <c r="L185" s="27">
        <f t="shared" si="72"/>
        <v>0.7871596710726414</v>
      </c>
      <c r="M185" s="27">
        <f t="shared" si="73"/>
        <v>0.7871596710726414</v>
      </c>
      <c r="N185" s="26">
        <f t="shared" si="82"/>
        <v>0</v>
      </c>
      <c r="O185" s="141">
        <f t="shared" si="80"/>
        <v>80</v>
      </c>
      <c r="P185" s="28">
        <f t="shared" si="83"/>
        <v>48000</v>
      </c>
      <c r="Q185" s="28">
        <f t="shared" si="74"/>
        <v>1761.9674302963485</v>
      </c>
      <c r="R185" s="28">
        <f t="shared" si="75"/>
        <v>0</v>
      </c>
      <c r="S185" s="28">
        <f t="shared" si="81"/>
        <v>225</v>
      </c>
      <c r="T185" s="28">
        <f t="shared" si="76"/>
        <v>356.22792368738646</v>
      </c>
      <c r="U185" s="28">
        <f t="shared" si="77"/>
        <v>581.22792368738646</v>
      </c>
      <c r="V185" s="29">
        <f t="shared" si="78"/>
        <v>1180.7395066089621</v>
      </c>
      <c r="W185" s="35"/>
      <c r="X185" s="138">
        <f>IF($I185&lt;=TABELLER!$Z$68,IF($I184&gt;=TABELLER!$Z$68,$G185,0),0)</f>
        <v>0</v>
      </c>
      <c r="Y185" s="139">
        <f>IF($I185&gt;=TABELLER!$Z$68,IF($I184&lt;=TABELLER!$Z$68,$G185,0),0)</f>
        <v>0</v>
      </c>
      <c r="Z185" s="140">
        <f>IF($I185&gt;=TABELLER!$Z$68,IF($I184&lt;=TABELLER!$Z$68,$C185,0),0)</f>
        <v>0</v>
      </c>
      <c r="AA185" s="140">
        <f t="shared" si="84"/>
        <v>98.072187390510649</v>
      </c>
      <c r="AB185" s="106">
        <f t="shared" si="85"/>
        <v>0</v>
      </c>
    </row>
    <row r="186" spans="2:28" x14ac:dyDescent="0.2">
      <c r="B186" s="25">
        <v>138</v>
      </c>
      <c r="C186" s="26">
        <f t="shared" si="55"/>
        <v>5.520000000000004</v>
      </c>
      <c r="D186" s="26">
        <f t="shared" si="65"/>
        <v>4.0000000000000036E-2</v>
      </c>
      <c r="E186" s="27">
        <f t="shared" si="66"/>
        <v>1.0903206987425329</v>
      </c>
      <c r="F186" s="27">
        <f t="shared" si="67"/>
        <v>0</v>
      </c>
      <c r="G186" s="26">
        <f t="shared" si="68"/>
        <v>137.18823314349254</v>
      </c>
      <c r="H186" s="26">
        <f t="shared" si="69"/>
        <v>0</v>
      </c>
      <c r="I186" s="26">
        <f t="shared" si="70"/>
        <v>98.185538383145115</v>
      </c>
      <c r="J186" s="26">
        <f t="shared" si="71"/>
        <v>27.273760661984753</v>
      </c>
      <c r="K186" s="26">
        <f t="shared" si="79"/>
        <v>36.138888888888886</v>
      </c>
      <c r="L186" s="27">
        <f t="shared" si="72"/>
        <v>0.78525430970846144</v>
      </c>
      <c r="M186" s="27">
        <f t="shared" si="73"/>
        <v>0.78525430970846144</v>
      </c>
      <c r="N186" s="26">
        <f t="shared" si="82"/>
        <v>0</v>
      </c>
      <c r="O186" s="141">
        <f t="shared" si="80"/>
        <v>80</v>
      </c>
      <c r="P186" s="28">
        <f t="shared" si="83"/>
        <v>48000</v>
      </c>
      <c r="Q186" s="28">
        <f t="shared" si="74"/>
        <v>1759.9333144733612</v>
      </c>
      <c r="R186" s="28">
        <f t="shared" si="75"/>
        <v>0</v>
      </c>
      <c r="S186" s="28">
        <f t="shared" si="81"/>
        <v>225</v>
      </c>
      <c r="T186" s="28">
        <f t="shared" si="76"/>
        <v>357.05184991066898</v>
      </c>
      <c r="U186" s="28">
        <f t="shared" si="77"/>
        <v>582.05184991066903</v>
      </c>
      <c r="V186" s="29">
        <f t="shared" si="78"/>
        <v>1177.8814645626921</v>
      </c>
      <c r="W186" s="35"/>
      <c r="X186" s="138">
        <f>IF($I186&lt;=TABELLER!$Z$68,IF($I185&gt;=TABELLER!$Z$68,$G186,0),0)</f>
        <v>0</v>
      </c>
      <c r="Y186" s="139">
        <f>IF($I186&gt;=TABELLER!$Z$68,IF($I185&lt;=TABELLER!$Z$68,$G186,0),0)</f>
        <v>0</v>
      </c>
      <c r="Z186" s="140">
        <f>IF($I186&gt;=TABELLER!$Z$68,IF($I185&lt;=TABELLER!$Z$68,$C186,0),0)</f>
        <v>0</v>
      </c>
      <c r="AA186" s="140">
        <f t="shared" si="84"/>
        <v>98.185538383145115</v>
      </c>
      <c r="AB186" s="106">
        <f t="shared" si="85"/>
        <v>0</v>
      </c>
    </row>
    <row r="187" spans="2:28" x14ac:dyDescent="0.2">
      <c r="B187" s="25">
        <v>139</v>
      </c>
      <c r="C187" s="26">
        <f t="shared" si="55"/>
        <v>5.5600000000000041</v>
      </c>
      <c r="D187" s="26">
        <f t="shared" si="65"/>
        <v>4.0000000000000036E-2</v>
      </c>
      <c r="E187" s="27">
        <f t="shared" si="66"/>
        <v>1.0915786299271577</v>
      </c>
      <c r="F187" s="27">
        <f t="shared" si="67"/>
        <v>0</v>
      </c>
      <c r="G187" s="26">
        <f t="shared" si="68"/>
        <v>138.27981177341971</v>
      </c>
      <c r="H187" s="26">
        <f t="shared" si="69"/>
        <v>0</v>
      </c>
      <c r="I187" s="26">
        <f t="shared" si="70"/>
        <v>98.298615003743123</v>
      </c>
      <c r="J187" s="26">
        <f t="shared" si="71"/>
        <v>27.30517083437309</v>
      </c>
      <c r="K187" s="26">
        <f t="shared" si="79"/>
        <v>36.138888888888886</v>
      </c>
      <c r="L187" s="27">
        <f t="shared" si="72"/>
        <v>0.78335604430031136</v>
      </c>
      <c r="M187" s="27">
        <f t="shared" si="73"/>
        <v>0.78335604430031136</v>
      </c>
      <c r="N187" s="26">
        <f t="shared" si="82"/>
        <v>0</v>
      </c>
      <c r="O187" s="141">
        <f t="shared" si="80"/>
        <v>80</v>
      </c>
      <c r="P187" s="28">
        <f t="shared" si="83"/>
        <v>48000</v>
      </c>
      <c r="Q187" s="28">
        <f t="shared" si="74"/>
        <v>1757.9087965117303</v>
      </c>
      <c r="R187" s="28">
        <f t="shared" si="75"/>
        <v>0</v>
      </c>
      <c r="S187" s="28">
        <f t="shared" si="81"/>
        <v>225</v>
      </c>
      <c r="T187" s="28">
        <f t="shared" si="76"/>
        <v>357.87473006126345</v>
      </c>
      <c r="U187" s="28">
        <f t="shared" si="77"/>
        <v>582.87473006126345</v>
      </c>
      <c r="V187" s="29">
        <f t="shared" si="78"/>
        <v>1175.034066450467</v>
      </c>
      <c r="W187" s="35"/>
      <c r="X187" s="138">
        <f>IF($I187&lt;=TABELLER!$Z$68,IF($I186&gt;=TABELLER!$Z$68,$G187,0),0)</f>
        <v>0</v>
      </c>
      <c r="Y187" s="139">
        <f>IF($I187&gt;=TABELLER!$Z$68,IF($I186&lt;=TABELLER!$Z$68,$G187,0),0)</f>
        <v>0</v>
      </c>
      <c r="Z187" s="140">
        <f>IF($I187&gt;=TABELLER!$Z$68,IF($I186&lt;=TABELLER!$Z$68,$C187,0),0)</f>
        <v>0</v>
      </c>
      <c r="AA187" s="140">
        <f t="shared" si="84"/>
        <v>98.298615003743123</v>
      </c>
      <c r="AB187" s="106">
        <f t="shared" si="85"/>
        <v>0</v>
      </c>
    </row>
    <row r="188" spans="2:28" x14ac:dyDescent="0.2">
      <c r="B188" s="25">
        <v>140</v>
      </c>
      <c r="C188" s="26">
        <f t="shared" si="55"/>
        <v>5.6000000000000041</v>
      </c>
      <c r="D188" s="26">
        <f t="shared" si="65"/>
        <v>4.0000000000000036E-2</v>
      </c>
      <c r="E188" s="27">
        <f t="shared" si="66"/>
        <v>1.0928335182103648</v>
      </c>
      <c r="F188" s="27">
        <f t="shared" si="67"/>
        <v>0</v>
      </c>
      <c r="G188" s="26">
        <f t="shared" si="68"/>
        <v>139.37264529163008</v>
      </c>
      <c r="H188" s="26">
        <f t="shared" si="69"/>
        <v>0</v>
      </c>
      <c r="I188" s="26">
        <f t="shared" si="70"/>
        <v>98.411418274122369</v>
      </c>
      <c r="J188" s="26">
        <f t="shared" si="71"/>
        <v>27.336505076145102</v>
      </c>
      <c r="K188" s="26">
        <f t="shared" si="79"/>
        <v>36.138888888888886</v>
      </c>
      <c r="L188" s="27">
        <f t="shared" si="72"/>
        <v>0.78146482897919456</v>
      </c>
      <c r="M188" s="27">
        <f t="shared" si="73"/>
        <v>0.78146482897919456</v>
      </c>
      <c r="N188" s="26">
        <f t="shared" si="82"/>
        <v>0</v>
      </c>
      <c r="O188" s="141">
        <f t="shared" si="80"/>
        <v>80</v>
      </c>
      <c r="P188" s="28">
        <f t="shared" si="83"/>
        <v>48000</v>
      </c>
      <c r="Q188" s="28">
        <f t="shared" si="74"/>
        <v>1755.893808162283</v>
      </c>
      <c r="R188" s="28">
        <f t="shared" si="75"/>
        <v>0</v>
      </c>
      <c r="S188" s="28">
        <f t="shared" si="81"/>
        <v>225</v>
      </c>
      <c r="T188" s="28">
        <f t="shared" si="76"/>
        <v>358.69656469349127</v>
      </c>
      <c r="U188" s="28">
        <f t="shared" si="77"/>
        <v>583.69656469349127</v>
      </c>
      <c r="V188" s="29">
        <f t="shared" si="78"/>
        <v>1172.1972434687918</v>
      </c>
      <c r="W188" s="35"/>
      <c r="X188" s="138">
        <f>IF($I188&lt;=TABELLER!$Z$68,IF($I187&gt;=TABELLER!$Z$68,$G188,0),0)</f>
        <v>0</v>
      </c>
      <c r="Y188" s="139">
        <f>IF($I188&gt;=TABELLER!$Z$68,IF($I187&lt;=TABELLER!$Z$68,$G188,0),0)</f>
        <v>0</v>
      </c>
      <c r="Z188" s="140">
        <f>IF($I188&gt;=TABELLER!$Z$68,IF($I187&lt;=TABELLER!$Z$68,$C188,0),0)</f>
        <v>0</v>
      </c>
      <c r="AA188" s="140">
        <f t="shared" si="84"/>
        <v>98.411418274122369</v>
      </c>
      <c r="AB188" s="106">
        <f t="shared" si="85"/>
        <v>0</v>
      </c>
    </row>
    <row r="189" spans="2:28" x14ac:dyDescent="0.2">
      <c r="B189" s="25">
        <v>141</v>
      </c>
      <c r="C189" s="26">
        <f t="shared" si="55"/>
        <v>5.6400000000000041</v>
      </c>
      <c r="D189" s="26">
        <f t="shared" si="65"/>
        <v>4.0000000000000036E-2</v>
      </c>
      <c r="E189" s="27">
        <f t="shared" si="66"/>
        <v>1.0940853749089883</v>
      </c>
      <c r="F189" s="27">
        <f t="shared" si="67"/>
        <v>0</v>
      </c>
      <c r="G189" s="26">
        <f t="shared" si="68"/>
        <v>140.46673066653906</v>
      </c>
      <c r="H189" s="26">
        <f t="shared" si="69"/>
        <v>0</v>
      </c>
      <c r="I189" s="26">
        <f t="shared" si="70"/>
        <v>98.52394920949537</v>
      </c>
      <c r="J189" s="26">
        <f t="shared" si="71"/>
        <v>27.367763669304271</v>
      </c>
      <c r="K189" s="26">
        <f t="shared" si="79"/>
        <v>36.138888888888886</v>
      </c>
      <c r="L189" s="27">
        <f t="shared" si="72"/>
        <v>0.77958061832301973</v>
      </c>
      <c r="M189" s="27">
        <f t="shared" si="73"/>
        <v>0.77958061832301973</v>
      </c>
      <c r="N189" s="26">
        <f t="shared" si="82"/>
        <v>0</v>
      </c>
      <c r="O189" s="141">
        <f t="shared" si="80"/>
        <v>80</v>
      </c>
      <c r="P189" s="28">
        <f t="shared" si="83"/>
        <v>48000</v>
      </c>
      <c r="Q189" s="28">
        <f t="shared" si="74"/>
        <v>1753.8882818487971</v>
      </c>
      <c r="R189" s="28">
        <f t="shared" si="75"/>
        <v>0</v>
      </c>
      <c r="S189" s="28">
        <f t="shared" si="81"/>
        <v>225</v>
      </c>
      <c r="T189" s="28">
        <f t="shared" si="76"/>
        <v>359.51735436426759</v>
      </c>
      <c r="U189" s="28">
        <f t="shared" si="77"/>
        <v>584.51735436426759</v>
      </c>
      <c r="V189" s="29">
        <f t="shared" si="78"/>
        <v>1169.3709274845296</v>
      </c>
      <c r="W189" s="35"/>
      <c r="X189" s="138">
        <f>IF($I189&lt;=TABELLER!$Z$68,IF($I188&gt;=TABELLER!$Z$68,$G189,0),0)</f>
        <v>0</v>
      </c>
      <c r="Y189" s="139">
        <f>IF($I189&gt;=TABELLER!$Z$68,IF($I188&lt;=TABELLER!$Z$68,$G189,0),0)</f>
        <v>0</v>
      </c>
      <c r="Z189" s="140">
        <f>IF($I189&gt;=TABELLER!$Z$68,IF($I188&lt;=TABELLER!$Z$68,$C189,0),0)</f>
        <v>0</v>
      </c>
      <c r="AA189" s="140">
        <f t="shared" si="84"/>
        <v>98.52394920949537</v>
      </c>
      <c r="AB189" s="106">
        <f t="shared" si="85"/>
        <v>0</v>
      </c>
    </row>
    <row r="190" spans="2:28" x14ac:dyDescent="0.2">
      <c r="B190" s="25">
        <v>142</v>
      </c>
      <c r="C190" s="26">
        <f t="shared" si="55"/>
        <v>5.6800000000000042</v>
      </c>
      <c r="D190" s="26">
        <f t="shared" si="65"/>
        <v>4.0000000000000036E-2</v>
      </c>
      <c r="E190" s="27">
        <f t="shared" si="66"/>
        <v>1.0953342112668303</v>
      </c>
      <c r="F190" s="27">
        <f t="shared" si="67"/>
        <v>0</v>
      </c>
      <c r="G190" s="26">
        <f t="shared" si="68"/>
        <v>141.56206487780588</v>
      </c>
      <c r="H190" s="26">
        <f t="shared" si="69"/>
        <v>0</v>
      </c>
      <c r="I190" s="26">
        <f t="shared" si="70"/>
        <v>98.636208818533888</v>
      </c>
      <c r="J190" s="26">
        <f t="shared" si="71"/>
        <v>27.398946894037191</v>
      </c>
      <c r="K190" s="26">
        <f t="shared" si="79"/>
        <v>36.138888888888886</v>
      </c>
      <c r="L190" s="27">
        <f t="shared" si="72"/>
        <v>0.77770336735093426</v>
      </c>
      <c r="M190" s="27">
        <f t="shared" si="73"/>
        <v>0.77770336735093426</v>
      </c>
      <c r="N190" s="26">
        <f t="shared" si="82"/>
        <v>0</v>
      </c>
      <c r="O190" s="141">
        <f t="shared" si="80"/>
        <v>80</v>
      </c>
      <c r="P190" s="28">
        <f t="shared" si="83"/>
        <v>48000</v>
      </c>
      <c r="Q190" s="28">
        <f t="shared" si="74"/>
        <v>1751.8921506594911</v>
      </c>
      <c r="R190" s="28">
        <f t="shared" si="75"/>
        <v>0</v>
      </c>
      <c r="S190" s="28">
        <f t="shared" si="81"/>
        <v>225</v>
      </c>
      <c r="T190" s="28">
        <f t="shared" si="76"/>
        <v>360.33709963308974</v>
      </c>
      <c r="U190" s="28">
        <f t="shared" si="77"/>
        <v>585.33709963308979</v>
      </c>
      <c r="V190" s="29">
        <f t="shared" si="78"/>
        <v>1166.5550510264013</v>
      </c>
      <c r="W190" s="35"/>
      <c r="X190" s="138">
        <f>IF($I190&lt;=TABELLER!$Z$68,IF($I189&gt;=TABELLER!$Z$68,$G190,0),0)</f>
        <v>0</v>
      </c>
      <c r="Y190" s="139">
        <f>IF($I190&gt;=TABELLER!$Z$68,IF($I189&lt;=TABELLER!$Z$68,$G190,0),0)</f>
        <v>0</v>
      </c>
      <c r="Z190" s="140">
        <f>IF($I190&gt;=TABELLER!$Z$68,IF($I189&lt;=TABELLER!$Z$68,$C190,0),0)</f>
        <v>0</v>
      </c>
      <c r="AA190" s="140">
        <f t="shared" si="84"/>
        <v>98.636208818533888</v>
      </c>
      <c r="AB190" s="106">
        <f t="shared" si="85"/>
        <v>0</v>
      </c>
    </row>
    <row r="191" spans="2:28" x14ac:dyDescent="0.2">
      <c r="B191" s="25">
        <v>143</v>
      </c>
      <c r="C191" s="26">
        <f t="shared" si="55"/>
        <v>5.7200000000000042</v>
      </c>
      <c r="D191" s="26">
        <f t="shared" si="65"/>
        <v>4.0000000000000036E-2</v>
      </c>
      <c r="E191" s="27">
        <f t="shared" si="66"/>
        <v>1.0965800384553694</v>
      </c>
      <c r="F191" s="27">
        <f t="shared" si="67"/>
        <v>0</v>
      </c>
      <c r="G191" s="26">
        <f t="shared" si="68"/>
        <v>142.65864491626124</v>
      </c>
      <c r="H191" s="26">
        <f t="shared" si="69"/>
        <v>0</v>
      </c>
      <c r="I191" s="26">
        <f t="shared" si="70"/>
        <v>98.748198103432429</v>
      </c>
      <c r="J191" s="26">
        <f t="shared" si="71"/>
        <v>27.430055028731228</v>
      </c>
      <c r="K191" s="26">
        <f t="shared" si="79"/>
        <v>36.138888888888886</v>
      </c>
      <c r="L191" s="27">
        <f t="shared" si="72"/>
        <v>0.7758330315177423</v>
      </c>
      <c r="M191" s="27">
        <f t="shared" si="73"/>
        <v>0.7758330315177423</v>
      </c>
      <c r="N191" s="26">
        <f t="shared" si="82"/>
        <v>0</v>
      </c>
      <c r="O191" s="141">
        <f t="shared" si="80"/>
        <v>80</v>
      </c>
      <c r="P191" s="28">
        <f t="shared" si="83"/>
        <v>48000</v>
      </c>
      <c r="Q191" s="28">
        <f t="shared" si="74"/>
        <v>1749.9053483386406</v>
      </c>
      <c r="R191" s="28">
        <f t="shared" si="75"/>
        <v>0</v>
      </c>
      <c r="S191" s="28">
        <f t="shared" si="81"/>
        <v>225</v>
      </c>
      <c r="T191" s="28">
        <f t="shared" si="76"/>
        <v>361.15580106202719</v>
      </c>
      <c r="U191" s="28">
        <f t="shared" si="77"/>
        <v>586.15580106202719</v>
      </c>
      <c r="V191" s="29">
        <f t="shared" si="78"/>
        <v>1163.7495472766134</v>
      </c>
      <c r="W191" s="35"/>
      <c r="X191" s="138">
        <f>IF($I191&lt;=TABELLER!$Z$68,IF($I190&gt;=TABELLER!$Z$68,$G191,0),0)</f>
        <v>0</v>
      </c>
      <c r="Y191" s="139">
        <f>IF($I191&gt;=TABELLER!$Z$68,IF($I190&lt;=TABELLER!$Z$68,$G191,0),0)</f>
        <v>0</v>
      </c>
      <c r="Z191" s="140">
        <f>IF($I191&gt;=TABELLER!$Z$68,IF($I190&lt;=TABELLER!$Z$68,$C191,0),0)</f>
        <v>0</v>
      </c>
      <c r="AA191" s="140">
        <f t="shared" si="84"/>
        <v>98.748198103432429</v>
      </c>
      <c r="AB191" s="106">
        <f t="shared" si="85"/>
        <v>0</v>
      </c>
    </row>
    <row r="192" spans="2:28" x14ac:dyDescent="0.2">
      <c r="B192" s="25">
        <v>144</v>
      </c>
      <c r="C192" s="26">
        <f t="shared" si="55"/>
        <v>5.7600000000000042</v>
      </c>
      <c r="D192" s="26">
        <f t="shared" si="65"/>
        <v>4.0000000000000036E-2</v>
      </c>
      <c r="E192" s="27">
        <f t="shared" si="66"/>
        <v>1.0978228675744643</v>
      </c>
      <c r="F192" s="27">
        <f t="shared" si="67"/>
        <v>0</v>
      </c>
      <c r="G192" s="26">
        <f t="shared" si="68"/>
        <v>143.75646778383569</v>
      </c>
      <c r="H192" s="26">
        <f t="shared" si="69"/>
        <v>0</v>
      </c>
      <c r="I192" s="26">
        <f t="shared" si="70"/>
        <v>98.85991805997098</v>
      </c>
      <c r="J192" s="26">
        <f t="shared" si="71"/>
        <v>27.46108834999194</v>
      </c>
      <c r="K192" s="26">
        <f t="shared" si="79"/>
        <v>36.138888888888886</v>
      </c>
      <c r="L192" s="27">
        <f t="shared" si="72"/>
        <v>0.77396956670841122</v>
      </c>
      <c r="M192" s="27">
        <f t="shared" si="73"/>
        <v>0.77396956670841122</v>
      </c>
      <c r="N192" s="26">
        <f t="shared" si="82"/>
        <v>0</v>
      </c>
      <c r="O192" s="141">
        <f t="shared" si="80"/>
        <v>80</v>
      </c>
      <c r="P192" s="28">
        <f t="shared" si="83"/>
        <v>48000</v>
      </c>
      <c r="Q192" s="28">
        <f t="shared" si="74"/>
        <v>1747.927809278327</v>
      </c>
      <c r="R192" s="28">
        <f t="shared" si="75"/>
        <v>0</v>
      </c>
      <c r="S192" s="28">
        <f t="shared" si="81"/>
        <v>225</v>
      </c>
      <c r="T192" s="28">
        <f t="shared" si="76"/>
        <v>361.97345921571025</v>
      </c>
      <c r="U192" s="28">
        <f t="shared" si="77"/>
        <v>586.97345921571025</v>
      </c>
      <c r="V192" s="29">
        <f t="shared" si="78"/>
        <v>1160.9543500626169</v>
      </c>
      <c r="W192" s="35"/>
      <c r="X192" s="138">
        <f>IF($I192&lt;=TABELLER!$Z$68,IF($I191&gt;=TABELLER!$Z$68,$G192,0),0)</f>
        <v>0</v>
      </c>
      <c r="Y192" s="139">
        <f>IF($I192&gt;=TABELLER!$Z$68,IF($I191&lt;=TABELLER!$Z$68,$G192,0),0)</f>
        <v>0</v>
      </c>
      <c r="Z192" s="140">
        <f>IF($I192&gt;=TABELLER!$Z$68,IF($I191&lt;=TABELLER!$Z$68,$C192,0),0)</f>
        <v>0</v>
      </c>
      <c r="AA192" s="140">
        <f t="shared" si="84"/>
        <v>98.85991805997098</v>
      </c>
      <c r="AB192" s="106">
        <f t="shared" si="85"/>
        <v>0</v>
      </c>
    </row>
    <row r="193" spans="2:28" x14ac:dyDescent="0.2">
      <c r="B193" s="25">
        <v>145</v>
      </c>
      <c r="C193" s="26">
        <f t="shared" si="55"/>
        <v>5.8000000000000043</v>
      </c>
      <c r="D193" s="26">
        <f t="shared" si="65"/>
        <v>4.0000000000000036E-2</v>
      </c>
      <c r="E193" s="27">
        <f t="shared" si="66"/>
        <v>1.0990627096530452</v>
      </c>
      <c r="F193" s="27">
        <f t="shared" si="67"/>
        <v>0</v>
      </c>
      <c r="G193" s="26">
        <f t="shared" si="68"/>
        <v>144.85553049348874</v>
      </c>
      <c r="H193" s="26">
        <f t="shared" si="69"/>
        <v>0</v>
      </c>
      <c r="I193" s="26">
        <f t="shared" si="70"/>
        <v>98.971369677576988</v>
      </c>
      <c r="J193" s="26">
        <f t="shared" si="71"/>
        <v>27.492047132660275</v>
      </c>
      <c r="K193" s="26">
        <f t="shared" si="79"/>
        <v>36.138888888888886</v>
      </c>
      <c r="L193" s="27">
        <f t="shared" si="72"/>
        <v>0.77211292923266261</v>
      </c>
      <c r="M193" s="27">
        <f t="shared" si="73"/>
        <v>0.77211292923266261</v>
      </c>
      <c r="N193" s="26">
        <f t="shared" si="82"/>
        <v>0</v>
      </c>
      <c r="O193" s="141">
        <f t="shared" si="80"/>
        <v>80</v>
      </c>
      <c r="P193" s="28">
        <f t="shared" si="83"/>
        <v>48000</v>
      </c>
      <c r="Q193" s="28">
        <f t="shared" si="74"/>
        <v>1745.9594685103127</v>
      </c>
      <c r="R193" s="28">
        <f t="shared" si="75"/>
        <v>0</v>
      </c>
      <c r="S193" s="28">
        <f t="shared" si="81"/>
        <v>225</v>
      </c>
      <c r="T193" s="28">
        <f t="shared" si="76"/>
        <v>362.79007466131873</v>
      </c>
      <c r="U193" s="28">
        <f t="shared" si="77"/>
        <v>587.79007466131873</v>
      </c>
      <c r="V193" s="29">
        <f t="shared" si="78"/>
        <v>1158.1693938489939</v>
      </c>
      <c r="W193" s="35"/>
      <c r="X193" s="138">
        <f>IF($I193&lt;=TABELLER!$Z$68,IF($I192&gt;=TABELLER!$Z$68,$G193,0),0)</f>
        <v>0</v>
      </c>
      <c r="Y193" s="139">
        <f>IF($I193&gt;=TABELLER!$Z$68,IF($I192&lt;=TABELLER!$Z$68,$G193,0),0)</f>
        <v>0</v>
      </c>
      <c r="Z193" s="140">
        <f>IF($I193&gt;=TABELLER!$Z$68,IF($I192&lt;=TABELLER!$Z$68,$C193,0),0)</f>
        <v>0</v>
      </c>
      <c r="AA193" s="140">
        <f t="shared" si="84"/>
        <v>98.971369677576988</v>
      </c>
      <c r="AB193" s="106">
        <f t="shared" si="85"/>
        <v>0</v>
      </c>
    </row>
    <row r="194" spans="2:28" x14ac:dyDescent="0.2">
      <c r="B194" s="25">
        <v>146</v>
      </c>
      <c r="C194" s="26">
        <f t="shared" si="55"/>
        <v>5.8400000000000043</v>
      </c>
      <c r="D194" s="26">
        <f t="shared" si="65"/>
        <v>4.0000000000000036E-2</v>
      </c>
      <c r="E194" s="27">
        <f t="shared" si="66"/>
        <v>1.1002995756497982</v>
      </c>
      <c r="F194" s="27">
        <f t="shared" si="67"/>
        <v>0</v>
      </c>
      <c r="G194" s="26">
        <f t="shared" si="68"/>
        <v>145.95583006913853</v>
      </c>
      <c r="H194" s="26">
        <f t="shared" si="69"/>
        <v>0</v>
      </c>
      <c r="I194" s="26">
        <f t="shared" si="70"/>
        <v>99.082553939386486</v>
      </c>
      <c r="J194" s="26">
        <f t="shared" si="71"/>
        <v>27.52293164982958</v>
      </c>
      <c r="K194" s="26">
        <f t="shared" si="79"/>
        <v>36.138888888888886</v>
      </c>
      <c r="L194" s="27">
        <f t="shared" si="72"/>
        <v>0.77026307581964437</v>
      </c>
      <c r="M194" s="27">
        <f t="shared" si="73"/>
        <v>0.77026307581964437</v>
      </c>
      <c r="N194" s="26">
        <f t="shared" si="82"/>
        <v>0</v>
      </c>
      <c r="O194" s="141">
        <f t="shared" si="80"/>
        <v>80</v>
      </c>
      <c r="P194" s="28">
        <f t="shared" si="83"/>
        <v>48000</v>
      </c>
      <c r="Q194" s="28">
        <f t="shared" si="74"/>
        <v>1744.000261698038</v>
      </c>
      <c r="R194" s="28">
        <f t="shared" si="75"/>
        <v>0</v>
      </c>
      <c r="S194" s="28">
        <f t="shared" si="81"/>
        <v>225</v>
      </c>
      <c r="T194" s="28">
        <f t="shared" si="76"/>
        <v>363.60564796857159</v>
      </c>
      <c r="U194" s="28">
        <f t="shared" si="77"/>
        <v>588.60564796857159</v>
      </c>
      <c r="V194" s="29">
        <f t="shared" si="78"/>
        <v>1155.3946137294665</v>
      </c>
      <c r="W194" s="35"/>
      <c r="X194" s="138">
        <f>IF($I194&lt;=TABELLER!$Z$68,IF($I193&gt;=TABELLER!$Z$68,$G194,0),0)</f>
        <v>0</v>
      </c>
      <c r="Y194" s="139">
        <f>IF($I194&gt;=TABELLER!$Z$68,IF($I193&lt;=TABELLER!$Z$68,$G194,0),0)</f>
        <v>0</v>
      </c>
      <c r="Z194" s="140">
        <f>IF($I194&gt;=TABELLER!$Z$68,IF($I193&lt;=TABELLER!$Z$68,$C194,0),0)</f>
        <v>0</v>
      </c>
      <c r="AA194" s="140">
        <f t="shared" si="84"/>
        <v>99.082553939386486</v>
      </c>
      <c r="AB194" s="106">
        <f t="shared" si="85"/>
        <v>0</v>
      </c>
    </row>
    <row r="195" spans="2:28" x14ac:dyDescent="0.2">
      <c r="B195" s="25">
        <v>147</v>
      </c>
      <c r="C195" s="26">
        <f t="shared" si="55"/>
        <v>5.8800000000000043</v>
      </c>
      <c r="D195" s="26">
        <f t="shared" si="65"/>
        <v>4.0000000000000036E-2</v>
      </c>
      <c r="E195" s="27">
        <f t="shared" si="66"/>
        <v>1.10153347645384</v>
      </c>
      <c r="F195" s="27">
        <f t="shared" si="67"/>
        <v>0</v>
      </c>
      <c r="G195" s="26">
        <f t="shared" si="68"/>
        <v>147.05736354559238</v>
      </c>
      <c r="H195" s="26">
        <f t="shared" si="69"/>
        <v>0</v>
      </c>
      <c r="I195" s="26">
        <f t="shared" si="70"/>
        <v>99.193471822304531</v>
      </c>
      <c r="J195" s="26">
        <f t="shared" si="71"/>
        <v>27.553742172862368</v>
      </c>
      <c r="K195" s="26">
        <f t="shared" si="79"/>
        <v>36.138888888888886</v>
      </c>
      <c r="L195" s="27">
        <f t="shared" si="72"/>
        <v>0.76841996361268472</v>
      </c>
      <c r="M195" s="27">
        <f t="shared" si="73"/>
        <v>0.76841996361268472</v>
      </c>
      <c r="N195" s="26">
        <f t="shared" si="82"/>
        <v>0</v>
      </c>
      <c r="O195" s="141">
        <f t="shared" si="80"/>
        <v>80</v>
      </c>
      <c r="P195" s="28">
        <f t="shared" si="83"/>
        <v>48000</v>
      </c>
      <c r="Q195" s="28">
        <f t="shared" si="74"/>
        <v>1742.0501251287426</v>
      </c>
      <c r="R195" s="28">
        <f t="shared" si="75"/>
        <v>0</v>
      </c>
      <c r="S195" s="28">
        <f t="shared" si="81"/>
        <v>225</v>
      </c>
      <c r="T195" s="28">
        <f t="shared" si="76"/>
        <v>364.42017970971557</v>
      </c>
      <c r="U195" s="28">
        <f t="shared" si="77"/>
        <v>589.42017970971551</v>
      </c>
      <c r="V195" s="29">
        <f t="shared" si="78"/>
        <v>1152.6299454190271</v>
      </c>
      <c r="W195" s="35"/>
      <c r="X195" s="138">
        <f>IF($I195&lt;=TABELLER!$Z$68,IF($I194&gt;=TABELLER!$Z$68,$G195,0),0)</f>
        <v>0</v>
      </c>
      <c r="Y195" s="139">
        <f>IF($I195&gt;=TABELLER!$Z$68,IF($I194&lt;=TABELLER!$Z$68,$G195,0),0)</f>
        <v>0</v>
      </c>
      <c r="Z195" s="140">
        <f>IF($I195&gt;=TABELLER!$Z$68,IF($I194&lt;=TABELLER!$Z$68,$C195,0),0)</f>
        <v>0</v>
      </c>
      <c r="AA195" s="140">
        <f t="shared" si="84"/>
        <v>99.193471822304531</v>
      </c>
      <c r="AB195" s="106">
        <f t="shared" si="85"/>
        <v>0</v>
      </c>
    </row>
    <row r="196" spans="2:28" x14ac:dyDescent="0.2">
      <c r="B196" s="25">
        <v>148</v>
      </c>
      <c r="C196" s="26">
        <f t="shared" si="55"/>
        <v>5.9200000000000044</v>
      </c>
      <c r="D196" s="26">
        <f t="shared" si="65"/>
        <v>4.0000000000000036E-2</v>
      </c>
      <c r="E196" s="27">
        <f t="shared" si="66"/>
        <v>1.1027644228853859</v>
      </c>
      <c r="F196" s="27">
        <f t="shared" si="67"/>
        <v>0</v>
      </c>
      <c r="G196" s="26">
        <f t="shared" si="68"/>
        <v>148.16012796847775</v>
      </c>
      <c r="H196" s="26">
        <f t="shared" si="69"/>
        <v>0</v>
      </c>
      <c r="I196" s="26">
        <f t="shared" si="70"/>
        <v>99.304124297064746</v>
      </c>
      <c r="J196" s="26">
        <f t="shared" si="71"/>
        <v>27.584478971406874</v>
      </c>
      <c r="K196" s="26">
        <f t="shared" si="79"/>
        <v>36.138888888888886</v>
      </c>
      <c r="L196" s="27">
        <f t="shared" si="72"/>
        <v>0.76658355016412827</v>
      </c>
      <c r="M196" s="27">
        <f t="shared" si="73"/>
        <v>0.76658355016412827</v>
      </c>
      <c r="N196" s="26">
        <f t="shared" si="82"/>
        <v>0</v>
      </c>
      <c r="O196" s="141">
        <f t="shared" si="80"/>
        <v>80</v>
      </c>
      <c r="P196" s="28">
        <f t="shared" si="83"/>
        <v>48000</v>
      </c>
      <c r="Q196" s="28">
        <f t="shared" si="74"/>
        <v>1740.1089957057068</v>
      </c>
      <c r="R196" s="28">
        <f t="shared" si="75"/>
        <v>0</v>
      </c>
      <c r="S196" s="28">
        <f t="shared" si="81"/>
        <v>225</v>
      </c>
      <c r="T196" s="28">
        <f t="shared" si="76"/>
        <v>365.23367045951426</v>
      </c>
      <c r="U196" s="28">
        <f t="shared" si="77"/>
        <v>590.23367045951431</v>
      </c>
      <c r="V196" s="29">
        <f t="shared" si="78"/>
        <v>1149.8753252461925</v>
      </c>
      <c r="W196" s="35"/>
      <c r="X196" s="138">
        <f>IF($I196&lt;=TABELLER!$Z$68,IF($I195&gt;=TABELLER!$Z$68,$G196,0),0)</f>
        <v>0</v>
      </c>
      <c r="Y196" s="139">
        <f>IF($I196&gt;=TABELLER!$Z$68,IF($I195&lt;=TABELLER!$Z$68,$G196,0),0)</f>
        <v>0</v>
      </c>
      <c r="Z196" s="140">
        <f>IF($I196&gt;=TABELLER!$Z$68,IF($I195&lt;=TABELLER!$Z$68,$C196,0),0)</f>
        <v>0</v>
      </c>
      <c r="AA196" s="140">
        <f t="shared" si="84"/>
        <v>99.304124297064746</v>
      </c>
      <c r="AB196" s="106">
        <f t="shared" si="85"/>
        <v>0</v>
      </c>
    </row>
    <row r="197" spans="2:28" x14ac:dyDescent="0.2">
      <c r="B197" s="25">
        <v>149</v>
      </c>
      <c r="C197" s="26">
        <f t="shared" si="55"/>
        <v>5.9600000000000044</v>
      </c>
      <c r="D197" s="26">
        <f t="shared" si="65"/>
        <v>4.0000000000000036E-2</v>
      </c>
      <c r="E197" s="27">
        <f t="shared" si="66"/>
        <v>1.1039924256964073</v>
      </c>
      <c r="F197" s="27">
        <f t="shared" si="67"/>
        <v>0</v>
      </c>
      <c r="G197" s="26">
        <f t="shared" si="68"/>
        <v>149.26412039417417</v>
      </c>
      <c r="H197" s="26">
        <f t="shared" si="69"/>
        <v>0</v>
      </c>
      <c r="I197" s="26">
        <f t="shared" si="70"/>
        <v>99.414512328288382</v>
      </c>
      <c r="J197" s="26">
        <f t="shared" si="71"/>
        <v>27.61514231341344</v>
      </c>
      <c r="K197" s="26">
        <f t="shared" si="79"/>
        <v>36.138888888888886</v>
      </c>
      <c r="L197" s="27">
        <f t="shared" si="72"/>
        <v>0.76475379343024674</v>
      </c>
      <c r="M197" s="27">
        <f t="shared" si="73"/>
        <v>0.76475379343024674</v>
      </c>
      <c r="N197" s="26">
        <f t="shared" si="82"/>
        <v>0</v>
      </c>
      <c r="O197" s="141">
        <f t="shared" si="80"/>
        <v>80</v>
      </c>
      <c r="P197" s="28">
        <f t="shared" si="83"/>
        <v>48000</v>
      </c>
      <c r="Q197" s="28">
        <f t="shared" si="74"/>
        <v>1738.1768109406073</v>
      </c>
      <c r="R197" s="28">
        <f t="shared" si="75"/>
        <v>0</v>
      </c>
      <c r="S197" s="28">
        <f t="shared" si="81"/>
        <v>225</v>
      </c>
      <c r="T197" s="28">
        <f t="shared" si="76"/>
        <v>366.04612079523713</v>
      </c>
      <c r="U197" s="28">
        <f t="shared" si="77"/>
        <v>591.04612079523713</v>
      </c>
      <c r="V197" s="29">
        <f t="shared" si="78"/>
        <v>1147.1306901453702</v>
      </c>
      <c r="W197" s="35"/>
      <c r="X197" s="138">
        <f>IF($I197&lt;=TABELLER!$Z$68,IF($I196&gt;=TABELLER!$Z$68,$G197,0),0)</f>
        <v>0</v>
      </c>
      <c r="Y197" s="139">
        <f>IF($I197&gt;=TABELLER!$Z$68,IF($I196&lt;=TABELLER!$Z$68,$G197,0),0)</f>
        <v>0</v>
      </c>
      <c r="Z197" s="140">
        <f>IF($I197&gt;=TABELLER!$Z$68,IF($I196&lt;=TABELLER!$Z$68,$C197,0),0)</f>
        <v>0</v>
      </c>
      <c r="AA197" s="140">
        <f t="shared" si="84"/>
        <v>99.414512328288382</v>
      </c>
      <c r="AB197" s="106">
        <f t="shared" si="85"/>
        <v>99.414512328288382</v>
      </c>
    </row>
    <row r="198" spans="2:28" x14ac:dyDescent="0.2">
      <c r="B198" s="25">
        <v>150</v>
      </c>
      <c r="C198" s="26">
        <f t="shared" si="55"/>
        <v>6.0000000000000044</v>
      </c>
      <c r="D198" s="26">
        <f t="shared" si="65"/>
        <v>4.0000000000000036E-2</v>
      </c>
      <c r="E198" s="27">
        <f t="shared" si="66"/>
        <v>1.1052174955712828</v>
      </c>
      <c r="F198" s="27">
        <f t="shared" si="67"/>
        <v>0</v>
      </c>
      <c r="G198" s="26">
        <f t="shared" si="68"/>
        <v>150.36933788974545</v>
      </c>
      <c r="H198" s="26">
        <f t="shared" si="69"/>
        <v>0</v>
      </c>
      <c r="I198" s="26">
        <f t="shared" si="70"/>
        <v>99.524636874542352</v>
      </c>
      <c r="J198" s="26">
        <f t="shared" si="71"/>
        <v>27.645732465150651</v>
      </c>
      <c r="K198" s="26">
        <f t="shared" si="79"/>
        <v>36.138888888888886</v>
      </c>
      <c r="L198" s="27">
        <f t="shared" si="72"/>
        <v>0.76293065176623021</v>
      </c>
      <c r="M198" s="27">
        <f t="shared" si="73"/>
        <v>0.76293065176623021</v>
      </c>
      <c r="N198" s="26">
        <f t="shared" si="82"/>
        <v>0</v>
      </c>
      <c r="O198" s="141">
        <f t="shared" si="80"/>
        <v>80</v>
      </c>
      <c r="P198" s="28">
        <f t="shared" si="83"/>
        <v>48000</v>
      </c>
      <c r="Q198" s="28">
        <f t="shared" si="74"/>
        <v>1736.2535089459939</v>
      </c>
      <c r="R198" s="28">
        <f t="shared" si="75"/>
        <v>0</v>
      </c>
      <c r="S198" s="28">
        <f t="shared" si="81"/>
        <v>225</v>
      </c>
      <c r="T198" s="28">
        <f t="shared" si="76"/>
        <v>366.85753129664863</v>
      </c>
      <c r="U198" s="28">
        <f t="shared" si="77"/>
        <v>591.85753129664863</v>
      </c>
      <c r="V198" s="29">
        <f t="shared" si="78"/>
        <v>1144.3959776493452</v>
      </c>
      <c r="W198" s="35"/>
      <c r="X198" s="138">
        <f>IF($I198&lt;=TABELLER!$Z$68,IF($I197&gt;=TABELLER!$Z$68,$G198,0),0)</f>
        <v>0</v>
      </c>
      <c r="Y198" s="139">
        <f>IF($I198&gt;=TABELLER!$Z$68,IF($I197&lt;=TABELLER!$Z$68,$G198,0),0)</f>
        <v>0</v>
      </c>
      <c r="Z198" s="140">
        <f>IF($I198&gt;=TABELLER!$Z$68,IF($I197&lt;=TABELLER!$Z$68,$C198,0),0)</f>
        <v>0</v>
      </c>
      <c r="AA198" s="140">
        <f t="shared" si="84"/>
        <v>99.524636874542352</v>
      </c>
      <c r="AB198" s="106">
        <f t="shared" si="85"/>
        <v>0</v>
      </c>
    </row>
    <row r="199" spans="2:28" x14ac:dyDescent="0.2">
      <c r="B199" s="25">
        <v>151</v>
      </c>
      <c r="C199" s="26">
        <f t="shared" si="55"/>
        <v>6.0400000000000045</v>
      </c>
      <c r="D199" s="26">
        <f t="shared" si="65"/>
        <v>4.0000000000000036E-2</v>
      </c>
      <c r="E199" s="27">
        <f t="shared" si="66"/>
        <v>1.1064396431274399</v>
      </c>
      <c r="F199" s="27">
        <f t="shared" si="67"/>
        <v>0</v>
      </c>
      <c r="G199" s="26">
        <f t="shared" si="68"/>
        <v>151.47577753287288</v>
      </c>
      <c r="H199" s="26">
        <f t="shared" si="69"/>
        <v>0</v>
      </c>
      <c r="I199" s="26">
        <f t="shared" si="70"/>
        <v>99.634498888396692</v>
      </c>
      <c r="J199" s="26">
        <f t="shared" si="71"/>
        <v>27.676249691221301</v>
      </c>
      <c r="K199" s="26">
        <f t="shared" si="79"/>
        <v>36.138888888888886</v>
      </c>
      <c r="L199" s="27">
        <f t="shared" si="72"/>
        <v>0.76111408392125124</v>
      </c>
      <c r="M199" s="27">
        <f t="shared" si="73"/>
        <v>0.76111408392125124</v>
      </c>
      <c r="N199" s="26">
        <f t="shared" si="82"/>
        <v>0</v>
      </c>
      <c r="O199" s="141">
        <f t="shared" si="80"/>
        <v>80</v>
      </c>
      <c r="P199" s="28">
        <f t="shared" si="83"/>
        <v>48000</v>
      </c>
      <c r="Q199" s="28">
        <f t="shared" si="74"/>
        <v>1734.3390284278739</v>
      </c>
      <c r="R199" s="28">
        <f t="shared" si="75"/>
        <v>0</v>
      </c>
      <c r="S199" s="28">
        <f t="shared" si="81"/>
        <v>225</v>
      </c>
      <c r="T199" s="28">
        <f t="shared" si="76"/>
        <v>367.66790254599698</v>
      </c>
      <c r="U199" s="28">
        <f t="shared" si="77"/>
        <v>592.66790254599698</v>
      </c>
      <c r="V199" s="29">
        <f t="shared" si="78"/>
        <v>1141.6711258818768</v>
      </c>
      <c r="W199" s="35"/>
      <c r="X199" s="138">
        <f>IF($I199&lt;=TABELLER!$Z$68,IF($I198&gt;=TABELLER!$Z$68,$G199,0),0)</f>
        <v>0</v>
      </c>
      <c r="Y199" s="139">
        <f>IF($I199&gt;=TABELLER!$Z$68,IF($I198&lt;=TABELLER!$Z$68,$G199,0),0)</f>
        <v>0</v>
      </c>
      <c r="Z199" s="140">
        <f>IF($I199&gt;=TABELLER!$Z$68,IF($I198&lt;=TABELLER!$Z$68,$C199,0),0)</f>
        <v>0</v>
      </c>
      <c r="AA199" s="140">
        <f t="shared" si="84"/>
        <v>99.634498888396692</v>
      </c>
      <c r="AB199" s="106">
        <f t="shared" si="85"/>
        <v>0</v>
      </c>
    </row>
    <row r="200" spans="2:28" x14ac:dyDescent="0.2">
      <c r="B200" s="25">
        <v>152</v>
      </c>
      <c r="C200" s="26">
        <f t="shared" si="55"/>
        <v>6.0800000000000045</v>
      </c>
      <c r="D200" s="26">
        <f t="shared" si="65"/>
        <v>4.0000000000000036E-2</v>
      </c>
      <c r="E200" s="27">
        <f t="shared" si="66"/>
        <v>1.10765887891599</v>
      </c>
      <c r="F200" s="27">
        <f t="shared" si="67"/>
        <v>0</v>
      </c>
      <c r="G200" s="26">
        <f t="shared" si="68"/>
        <v>152.58343641178888</v>
      </c>
      <c r="H200" s="26">
        <f t="shared" si="69"/>
        <v>0</v>
      </c>
      <c r="I200" s="26">
        <f t="shared" si="70"/>
        <v>99.744099316481339</v>
      </c>
      <c r="J200" s="26">
        <f t="shared" si="71"/>
        <v>27.706694254578149</v>
      </c>
      <c r="K200" s="26">
        <f t="shared" si="79"/>
        <v>36.138888888888886</v>
      </c>
      <c r="L200" s="27">
        <f t="shared" si="72"/>
        <v>0.75930404903360649</v>
      </c>
      <c r="M200" s="27">
        <f t="shared" si="73"/>
        <v>0.75930404903360649</v>
      </c>
      <c r="N200" s="26">
        <f t="shared" si="82"/>
        <v>0</v>
      </c>
      <c r="O200" s="141">
        <f t="shared" si="80"/>
        <v>80</v>
      </c>
      <c r="P200" s="28">
        <f t="shared" si="83"/>
        <v>48000</v>
      </c>
      <c r="Q200" s="28">
        <f t="shared" si="74"/>
        <v>1732.4333086784131</v>
      </c>
      <c r="R200" s="28">
        <f t="shared" si="75"/>
        <v>0</v>
      </c>
      <c r="S200" s="28">
        <f t="shared" si="81"/>
        <v>225</v>
      </c>
      <c r="T200" s="28">
        <f t="shared" si="76"/>
        <v>368.47723512800337</v>
      </c>
      <c r="U200" s="28">
        <f t="shared" si="77"/>
        <v>593.47723512800337</v>
      </c>
      <c r="V200" s="29">
        <f t="shared" si="78"/>
        <v>1138.9560735504097</v>
      </c>
      <c r="W200" s="35"/>
      <c r="X200" s="138">
        <f>IF($I200&lt;=TABELLER!$Z$68,IF($I199&gt;=TABELLER!$Z$68,$G200,0),0)</f>
        <v>0</v>
      </c>
      <c r="Y200" s="139">
        <f>IF($I200&gt;=TABELLER!$Z$68,IF($I199&lt;=TABELLER!$Z$68,$G200,0),0)</f>
        <v>0</v>
      </c>
      <c r="Z200" s="140">
        <f>IF($I200&gt;=TABELLER!$Z$68,IF($I199&lt;=TABELLER!$Z$68,$C200,0),0)</f>
        <v>0</v>
      </c>
      <c r="AA200" s="140">
        <f t="shared" si="84"/>
        <v>99.744099316481339</v>
      </c>
      <c r="AB200" s="106">
        <f t="shared" si="85"/>
        <v>0</v>
      </c>
    </row>
    <row r="201" spans="2:28" x14ac:dyDescent="0.2">
      <c r="B201" s="25">
        <v>153</v>
      </c>
      <c r="C201" s="26">
        <f t="shared" si="55"/>
        <v>6.1200000000000045</v>
      </c>
      <c r="D201" s="26">
        <f t="shared" si="65"/>
        <v>4.0000000000000036E-2</v>
      </c>
      <c r="E201" s="27">
        <f t="shared" si="66"/>
        <v>1.1088752134223538</v>
      </c>
      <c r="F201" s="27">
        <f t="shared" si="67"/>
        <v>0</v>
      </c>
      <c r="G201" s="26">
        <f t="shared" si="68"/>
        <v>153.69231162521123</v>
      </c>
      <c r="H201" s="26">
        <f t="shared" si="69"/>
        <v>0</v>
      </c>
      <c r="I201" s="26">
        <f t="shared" si="70"/>
        <v>99.853439099542186</v>
      </c>
      <c r="J201" s="26">
        <f t="shared" si="71"/>
        <v>27.737066416539495</v>
      </c>
      <c r="K201" s="26">
        <f t="shared" si="79"/>
        <v>36.138888888888886</v>
      </c>
      <c r="L201" s="27">
        <f t="shared" si="72"/>
        <v>0.75750050662592683</v>
      </c>
      <c r="M201" s="27">
        <f t="shared" si="73"/>
        <v>0.75750050662592683</v>
      </c>
      <c r="N201" s="26">
        <f t="shared" si="82"/>
        <v>0</v>
      </c>
      <c r="O201" s="141">
        <f t="shared" si="80"/>
        <v>80</v>
      </c>
      <c r="P201" s="28">
        <f t="shared" si="83"/>
        <v>48000</v>
      </c>
      <c r="Q201" s="28">
        <f t="shared" si="74"/>
        <v>1730.5362895687413</v>
      </c>
      <c r="R201" s="28">
        <f t="shared" si="75"/>
        <v>0</v>
      </c>
      <c r="S201" s="28">
        <f t="shared" si="81"/>
        <v>225</v>
      </c>
      <c r="T201" s="28">
        <f t="shared" si="76"/>
        <v>369.28552962985106</v>
      </c>
      <c r="U201" s="28">
        <f t="shared" si="77"/>
        <v>594.285529629851</v>
      </c>
      <c r="V201" s="29">
        <f t="shared" si="78"/>
        <v>1136.2507599388903</v>
      </c>
      <c r="W201" s="35"/>
      <c r="X201" s="138">
        <f>IF($I201&lt;=TABELLER!$Z$68,IF($I200&gt;=TABELLER!$Z$68,$G201,0),0)</f>
        <v>0</v>
      </c>
      <c r="Y201" s="139">
        <f>IF($I201&gt;=TABELLER!$Z$68,IF($I200&lt;=TABELLER!$Z$68,$G201,0),0)</f>
        <v>0</v>
      </c>
      <c r="Z201" s="140">
        <f>IF($I201&gt;=TABELLER!$Z$68,IF($I200&lt;=TABELLER!$Z$68,$C201,0),0)</f>
        <v>0</v>
      </c>
      <c r="AA201" s="140">
        <f t="shared" si="84"/>
        <v>99.853439099542186</v>
      </c>
      <c r="AB201" s="106">
        <f t="shared" si="85"/>
        <v>0</v>
      </c>
    </row>
    <row r="202" spans="2:28" x14ac:dyDescent="0.2">
      <c r="B202" s="25">
        <v>154</v>
      </c>
      <c r="C202" s="26">
        <f t="shared" si="55"/>
        <v>6.1600000000000046</v>
      </c>
      <c r="D202" s="26">
        <f t="shared" si="65"/>
        <v>4.0000000000000036E-2</v>
      </c>
      <c r="E202" s="27">
        <f t="shared" si="66"/>
        <v>1.1100886570668815</v>
      </c>
      <c r="F202" s="27">
        <f t="shared" si="67"/>
        <v>0</v>
      </c>
      <c r="G202" s="26">
        <f t="shared" si="68"/>
        <v>154.80240028227811</v>
      </c>
      <c r="H202" s="26">
        <f t="shared" si="69"/>
        <v>0</v>
      </c>
      <c r="I202" s="26">
        <f t="shared" si="70"/>
        <v>99.962519172496314</v>
      </c>
      <c r="J202" s="26">
        <f t="shared" si="71"/>
        <v>27.767366436804533</v>
      </c>
      <c r="K202" s="26">
        <f t="shared" si="79"/>
        <v>36.138888888888886</v>
      </c>
      <c r="L202" s="27">
        <f t="shared" si="72"/>
        <v>0.75570341660046481</v>
      </c>
      <c r="M202" s="27">
        <f t="shared" si="73"/>
        <v>0.75570341660046481</v>
      </c>
      <c r="N202" s="26">
        <f t="shared" si="82"/>
        <v>0</v>
      </c>
      <c r="O202" s="141">
        <f t="shared" si="80"/>
        <v>80</v>
      </c>
      <c r="P202" s="28">
        <f t="shared" si="83"/>
        <v>48000</v>
      </c>
      <c r="Q202" s="28">
        <f t="shared" si="74"/>
        <v>1728.6479115418711</v>
      </c>
      <c r="R202" s="28">
        <f t="shared" si="75"/>
        <v>0</v>
      </c>
      <c r="S202" s="28">
        <f t="shared" si="81"/>
        <v>225</v>
      </c>
      <c r="T202" s="28">
        <f t="shared" si="76"/>
        <v>370.0927866411738</v>
      </c>
      <c r="U202" s="28">
        <f t="shared" si="77"/>
        <v>595.0927866411738</v>
      </c>
      <c r="V202" s="29">
        <f t="shared" si="78"/>
        <v>1133.5551249006971</v>
      </c>
      <c r="W202" s="35"/>
      <c r="X202" s="138">
        <f>IF($I202&lt;=TABELLER!$Z$68,IF($I201&gt;=TABELLER!$Z$68,$G202,0),0)</f>
        <v>0</v>
      </c>
      <c r="Y202" s="139">
        <f>IF($I202&gt;=TABELLER!$Z$68,IF($I201&lt;=TABELLER!$Z$68,$G202,0),0)</f>
        <v>0</v>
      </c>
      <c r="Z202" s="140">
        <f>IF($I202&gt;=TABELLER!$Z$68,IF($I201&lt;=TABELLER!$Z$68,$C202,0),0)</f>
        <v>0</v>
      </c>
      <c r="AA202" s="140">
        <f t="shared" si="84"/>
        <v>99.962519172496314</v>
      </c>
      <c r="AB202" s="106">
        <f t="shared" si="85"/>
        <v>0</v>
      </c>
    </row>
    <row r="203" spans="2:28" x14ac:dyDescent="0.2">
      <c r="B203" s="25">
        <v>155</v>
      </c>
      <c r="C203" s="26">
        <f t="shared" si="55"/>
        <v>6.2000000000000046</v>
      </c>
      <c r="D203" s="26">
        <f t="shared" si="65"/>
        <v>4.0000000000000036E-2</v>
      </c>
      <c r="E203" s="27">
        <f t="shared" si="66"/>
        <v>1.1112992202054628</v>
      </c>
      <c r="F203" s="27">
        <f t="shared" si="67"/>
        <v>0</v>
      </c>
      <c r="G203" s="26">
        <f t="shared" si="68"/>
        <v>155.91369950248358</v>
      </c>
      <c r="H203" s="26">
        <f t="shared" si="69"/>
        <v>0</v>
      </c>
      <c r="I203" s="26">
        <f t="shared" si="70"/>
        <v>100.07134046448678</v>
      </c>
      <c r="J203" s="26">
        <f t="shared" si="71"/>
        <v>27.797594573468551</v>
      </c>
      <c r="K203" s="26">
        <f t="shared" si="79"/>
        <v>36.138888888888886</v>
      </c>
      <c r="L203" s="27">
        <f t="shared" si="72"/>
        <v>0.75391273923444779</v>
      </c>
      <c r="M203" s="27">
        <f t="shared" si="73"/>
        <v>0.75391273923444779</v>
      </c>
      <c r="N203" s="26">
        <f t="shared" si="82"/>
        <v>0</v>
      </c>
      <c r="O203" s="141">
        <f t="shared" si="80"/>
        <v>80</v>
      </c>
      <c r="P203" s="28">
        <f t="shared" si="83"/>
        <v>48000</v>
      </c>
      <c r="Q203" s="28">
        <f t="shared" si="74"/>
        <v>1726.7681156057172</v>
      </c>
      <c r="R203" s="28">
        <f t="shared" si="75"/>
        <v>0</v>
      </c>
      <c r="S203" s="28">
        <f t="shared" si="81"/>
        <v>225</v>
      </c>
      <c r="T203" s="28">
        <f t="shared" si="76"/>
        <v>370.89900675404556</v>
      </c>
      <c r="U203" s="28">
        <f t="shared" si="77"/>
        <v>595.89900675404556</v>
      </c>
      <c r="V203" s="29">
        <f t="shared" si="78"/>
        <v>1130.8691088516716</v>
      </c>
      <c r="W203" s="35"/>
      <c r="X203" s="138">
        <f>IF($I203&lt;=TABELLER!$Z$68,IF($I202&gt;=TABELLER!$Z$68,$G203,0),0)</f>
        <v>0</v>
      </c>
      <c r="Y203" s="139">
        <f>IF($I203&gt;=TABELLER!$Z$68,IF($I202&lt;=TABELLER!$Z$68,$G203,0),0)</f>
        <v>155.91369950248358</v>
      </c>
      <c r="Z203" s="140">
        <f>IF($I203&gt;=TABELLER!$Z$68,IF($I202&lt;=TABELLER!$Z$68,$C203,0),0)</f>
        <v>6.2000000000000046</v>
      </c>
      <c r="AA203" s="140">
        <f t="shared" si="84"/>
        <v>100.07134046448678</v>
      </c>
      <c r="AB203" s="106">
        <f t="shared" si="85"/>
        <v>0</v>
      </c>
    </row>
    <row r="204" spans="2:28" x14ac:dyDescent="0.2">
      <c r="B204" s="25">
        <v>156</v>
      </c>
      <c r="C204" s="26">
        <f t="shared" si="55"/>
        <v>6.2400000000000047</v>
      </c>
      <c r="D204" s="26">
        <f t="shared" si="65"/>
        <v>4.0000000000000036E-2</v>
      </c>
      <c r="E204" s="27">
        <f t="shared" si="66"/>
        <v>1.1125069131301306</v>
      </c>
      <c r="F204" s="27">
        <f t="shared" si="67"/>
        <v>0</v>
      </c>
      <c r="G204" s="26">
        <f t="shared" si="68"/>
        <v>157.0262064156137</v>
      </c>
      <c r="H204" s="26">
        <f t="shared" si="69"/>
        <v>0</v>
      </c>
      <c r="I204" s="26">
        <f t="shared" si="70"/>
        <v>100.17990389893654</v>
      </c>
      <c r="J204" s="26">
        <f t="shared" si="71"/>
        <v>27.827751083037928</v>
      </c>
      <c r="K204" s="26">
        <f t="shared" si="79"/>
        <v>36.138888888888886</v>
      </c>
      <c r="L204" s="27">
        <f t="shared" si="72"/>
        <v>0.75212843517550254</v>
      </c>
      <c r="M204" s="27">
        <f t="shared" si="73"/>
        <v>0.75212843517550254</v>
      </c>
      <c r="N204" s="26">
        <f t="shared" si="82"/>
        <v>0</v>
      </c>
      <c r="O204" s="141">
        <f t="shared" si="80"/>
        <v>80</v>
      </c>
      <c r="P204" s="28">
        <f t="shared" si="83"/>
        <v>48000</v>
      </c>
      <c r="Q204" s="28">
        <f t="shared" si="74"/>
        <v>1724.8968433262228</v>
      </c>
      <c r="R204" s="28">
        <f t="shared" si="75"/>
        <v>0</v>
      </c>
      <c r="S204" s="28">
        <f t="shared" si="81"/>
        <v>225</v>
      </c>
      <c r="T204" s="28">
        <f t="shared" si="76"/>
        <v>371.7041905629689</v>
      </c>
      <c r="U204" s="28">
        <f t="shared" si="77"/>
        <v>596.70419056296896</v>
      </c>
      <c r="V204" s="29">
        <f t="shared" si="78"/>
        <v>1128.1926527632538</v>
      </c>
      <c r="W204" s="35"/>
      <c r="X204" s="138">
        <f>IF($I204&lt;=TABELLER!$Z$68,IF($I203&gt;=TABELLER!$Z$68,$G204,0),0)</f>
        <v>0</v>
      </c>
      <c r="Y204" s="139">
        <f>IF($I204&gt;=TABELLER!$Z$68,IF($I203&lt;=TABELLER!$Z$68,$G204,0),0)</f>
        <v>0</v>
      </c>
      <c r="Z204" s="140">
        <f>IF($I204&gt;=TABELLER!$Z$68,IF($I203&lt;=TABELLER!$Z$68,$C204,0),0)</f>
        <v>0</v>
      </c>
      <c r="AA204" s="140">
        <f t="shared" si="84"/>
        <v>100.17990389893654</v>
      </c>
      <c r="AB204" s="106">
        <f t="shared" si="85"/>
        <v>0</v>
      </c>
    </row>
    <row r="205" spans="2:28" x14ac:dyDescent="0.2">
      <c r="B205" s="25">
        <v>157</v>
      </c>
      <c r="C205" s="26">
        <f t="shared" si="55"/>
        <v>6.2800000000000047</v>
      </c>
      <c r="D205" s="26">
        <f t="shared" si="65"/>
        <v>4.0000000000000036E-2</v>
      </c>
      <c r="E205" s="27">
        <f t="shared" si="66"/>
        <v>1.1137117460696586</v>
      </c>
      <c r="F205" s="27">
        <f t="shared" si="67"/>
        <v>0</v>
      </c>
      <c r="G205" s="26">
        <f t="shared" si="68"/>
        <v>158.13991816168337</v>
      </c>
      <c r="H205" s="26">
        <f t="shared" si="69"/>
        <v>0</v>
      </c>
      <c r="I205" s="26">
        <f t="shared" si="70"/>
        <v>100.28821039360182</v>
      </c>
      <c r="J205" s="26">
        <f t="shared" si="71"/>
        <v>27.857836220444948</v>
      </c>
      <c r="K205" s="26">
        <f t="shared" si="79"/>
        <v>36.138888888888886</v>
      </c>
      <c r="L205" s="27">
        <f t="shared" si="72"/>
        <v>0.75035046543714767</v>
      </c>
      <c r="M205" s="27">
        <f t="shared" si="73"/>
        <v>0.75035046543714767</v>
      </c>
      <c r="N205" s="26">
        <f t="shared" si="82"/>
        <v>0</v>
      </c>
      <c r="O205" s="141">
        <f t="shared" si="80"/>
        <v>80</v>
      </c>
      <c r="P205" s="28">
        <f t="shared" si="83"/>
        <v>48000</v>
      </c>
      <c r="Q205" s="28">
        <f t="shared" si="74"/>
        <v>1723.0340368205862</v>
      </c>
      <c r="R205" s="28">
        <f t="shared" si="75"/>
        <v>0</v>
      </c>
      <c r="S205" s="28">
        <f t="shared" si="81"/>
        <v>225</v>
      </c>
      <c r="T205" s="28">
        <f t="shared" si="76"/>
        <v>372.50833866486454</v>
      </c>
      <c r="U205" s="28">
        <f t="shared" si="77"/>
        <v>597.5083386648646</v>
      </c>
      <c r="V205" s="29">
        <f t="shared" si="78"/>
        <v>1125.5256981557216</v>
      </c>
      <c r="W205" s="35"/>
      <c r="X205" s="138">
        <f>IF($I205&lt;=TABELLER!$Z$68,IF($I204&gt;=TABELLER!$Z$68,$G205,0),0)</f>
        <v>0</v>
      </c>
      <c r="Y205" s="139">
        <f>IF($I205&gt;=TABELLER!$Z$68,IF($I204&lt;=TABELLER!$Z$68,$G205,0),0)</f>
        <v>0</v>
      </c>
      <c r="Z205" s="140">
        <f>IF($I205&gt;=TABELLER!$Z$68,IF($I204&lt;=TABELLER!$Z$68,$C205,0),0)</f>
        <v>0</v>
      </c>
      <c r="AA205" s="140">
        <f t="shared" si="84"/>
        <v>100.28821039360182</v>
      </c>
      <c r="AB205" s="106">
        <f t="shared" si="85"/>
        <v>0</v>
      </c>
    </row>
    <row r="206" spans="2:28" x14ac:dyDescent="0.2">
      <c r="B206" s="25">
        <v>158</v>
      </c>
      <c r="C206" s="26">
        <f t="shared" si="55"/>
        <v>6.3200000000000047</v>
      </c>
      <c r="D206" s="26">
        <f t="shared" si="65"/>
        <v>4.0000000000000036E-2</v>
      </c>
      <c r="E206" s="27">
        <f t="shared" si="66"/>
        <v>1.1149137291901485</v>
      </c>
      <c r="F206" s="27">
        <f t="shared" si="67"/>
        <v>0</v>
      </c>
      <c r="G206" s="26">
        <f t="shared" si="68"/>
        <v>159.2548318908735</v>
      </c>
      <c r="H206" s="26">
        <f t="shared" si="69"/>
        <v>0</v>
      </c>
      <c r="I206" s="26">
        <f t="shared" si="70"/>
        <v>100.39626086062476</v>
      </c>
      <c r="J206" s="26">
        <f t="shared" si="71"/>
        <v>27.887850239062434</v>
      </c>
      <c r="K206" s="26">
        <f t="shared" si="79"/>
        <v>36.138888888888886</v>
      </c>
      <c r="L206" s="27">
        <f t="shared" si="72"/>
        <v>0.74857879139435257</v>
      </c>
      <c r="M206" s="27">
        <f t="shared" si="73"/>
        <v>0.74857879139435257</v>
      </c>
      <c r="N206" s="26">
        <f t="shared" si="82"/>
        <v>0</v>
      </c>
      <c r="O206" s="141">
        <f t="shared" si="80"/>
        <v>80</v>
      </c>
      <c r="P206" s="28">
        <f t="shared" si="83"/>
        <v>48000</v>
      </c>
      <c r="Q206" s="28">
        <f t="shared" si="74"/>
        <v>1721.1796387505888</v>
      </c>
      <c r="R206" s="28">
        <f t="shared" si="75"/>
        <v>0</v>
      </c>
      <c r="S206" s="28">
        <f t="shared" si="81"/>
        <v>225</v>
      </c>
      <c r="T206" s="28">
        <f t="shared" si="76"/>
        <v>373.3114516590598</v>
      </c>
      <c r="U206" s="28">
        <f t="shared" si="77"/>
        <v>598.3114516590598</v>
      </c>
      <c r="V206" s="29">
        <f t="shared" si="78"/>
        <v>1122.8681870915289</v>
      </c>
      <c r="W206" s="35"/>
      <c r="X206" s="138">
        <f>IF($I206&lt;=TABELLER!$Z$68,IF($I205&gt;=TABELLER!$Z$68,$G206,0),0)</f>
        <v>0</v>
      </c>
      <c r="Y206" s="139">
        <f>IF($I206&gt;=TABELLER!$Z$68,IF($I205&lt;=TABELLER!$Z$68,$G206,0),0)</f>
        <v>0</v>
      </c>
      <c r="Z206" s="140">
        <f>IF($I206&gt;=TABELLER!$Z$68,IF($I205&lt;=TABELLER!$Z$68,$C206,0),0)</f>
        <v>0</v>
      </c>
      <c r="AA206" s="140">
        <f t="shared" si="84"/>
        <v>100.39626086062476</v>
      </c>
      <c r="AB206" s="106">
        <f t="shared" si="85"/>
        <v>0</v>
      </c>
    </row>
    <row r="207" spans="2:28" x14ac:dyDescent="0.2">
      <c r="B207" s="25">
        <v>159</v>
      </c>
      <c r="C207" s="26">
        <f t="shared" si="55"/>
        <v>6.3600000000000048</v>
      </c>
      <c r="D207" s="26">
        <f t="shared" si="65"/>
        <v>4.0000000000000036E-2</v>
      </c>
      <c r="E207" s="27">
        <f t="shared" si="66"/>
        <v>1.116112872595614</v>
      </c>
      <c r="F207" s="27">
        <f t="shared" si="67"/>
        <v>0</v>
      </c>
      <c r="G207" s="26">
        <f t="shared" si="68"/>
        <v>160.37094476346911</v>
      </c>
      <c r="H207" s="26">
        <f t="shared" si="69"/>
        <v>0</v>
      </c>
      <c r="I207" s="26">
        <f t="shared" si="70"/>
        <v>100.50405620658556</v>
      </c>
      <c r="J207" s="26">
        <f t="shared" si="71"/>
        <v>27.917793390718209</v>
      </c>
      <c r="K207" s="26">
        <f t="shared" si="79"/>
        <v>36.138888888888886</v>
      </c>
      <c r="L207" s="27">
        <f t="shared" si="72"/>
        <v>0.74681337477916165</v>
      </c>
      <c r="M207" s="27">
        <f t="shared" si="73"/>
        <v>0.74681337477916165</v>
      </c>
      <c r="N207" s="26">
        <f t="shared" si="82"/>
        <v>0</v>
      </c>
      <c r="O207" s="141">
        <f t="shared" si="80"/>
        <v>80</v>
      </c>
      <c r="P207" s="28">
        <f t="shared" si="83"/>
        <v>48000</v>
      </c>
      <c r="Q207" s="28">
        <f t="shared" si="74"/>
        <v>1719.3335923160207</v>
      </c>
      <c r="R207" s="28">
        <f t="shared" si="75"/>
        <v>0</v>
      </c>
      <c r="S207" s="28">
        <f t="shared" si="81"/>
        <v>225</v>
      </c>
      <c r="T207" s="28">
        <f t="shared" si="76"/>
        <v>374.11353014727808</v>
      </c>
      <c r="U207" s="28">
        <f t="shared" si="77"/>
        <v>599.11353014727808</v>
      </c>
      <c r="V207" s="29">
        <f t="shared" si="78"/>
        <v>1120.2200621687425</v>
      </c>
      <c r="W207" s="35"/>
      <c r="X207" s="138">
        <f>IF($I207&lt;=TABELLER!$Z$68,IF($I206&gt;=TABELLER!$Z$68,$G207,0),0)</f>
        <v>0</v>
      </c>
      <c r="Y207" s="139">
        <f>IF($I207&gt;=TABELLER!$Z$68,IF($I206&lt;=TABELLER!$Z$68,$G207,0),0)</f>
        <v>0</v>
      </c>
      <c r="Z207" s="140">
        <f>IF($I207&gt;=TABELLER!$Z$68,IF($I206&lt;=TABELLER!$Z$68,$C207,0),0)</f>
        <v>0</v>
      </c>
      <c r="AA207" s="140">
        <f t="shared" si="84"/>
        <v>100.50405620658556</v>
      </c>
      <c r="AB207" s="106">
        <f t="shared" si="85"/>
        <v>0</v>
      </c>
    </row>
    <row r="208" spans="2:28" x14ac:dyDescent="0.2">
      <c r="B208" s="25">
        <v>160</v>
      </c>
      <c r="C208" s="26">
        <f t="shared" si="55"/>
        <v>6.4000000000000048</v>
      </c>
      <c r="D208" s="26">
        <f t="shared" si="65"/>
        <v>4.0000000000000036E-2</v>
      </c>
      <c r="E208" s="27">
        <f t="shared" si="66"/>
        <v>1.1173091863285527</v>
      </c>
      <c r="F208" s="27">
        <f t="shared" si="67"/>
        <v>0</v>
      </c>
      <c r="G208" s="26">
        <f t="shared" si="68"/>
        <v>161.48825394979767</v>
      </c>
      <c r="H208" s="26">
        <f t="shared" si="69"/>
        <v>0</v>
      </c>
      <c r="I208" s="26">
        <f t="shared" si="70"/>
        <v>100.61159733255376</v>
      </c>
      <c r="J208" s="26">
        <f t="shared" si="71"/>
        <v>27.947665925709376</v>
      </c>
      <c r="K208" s="26">
        <f t="shared" si="79"/>
        <v>36.138888888888886</v>
      </c>
      <c r="L208" s="27">
        <f t="shared" si="72"/>
        <v>0.74505417767638449</v>
      </c>
      <c r="M208" s="27">
        <f t="shared" si="73"/>
        <v>0.74505417767638449</v>
      </c>
      <c r="N208" s="26">
        <f t="shared" si="82"/>
        <v>0</v>
      </c>
      <c r="O208" s="141">
        <f t="shared" si="80"/>
        <v>80</v>
      </c>
      <c r="P208" s="28">
        <f t="shared" si="83"/>
        <v>48000</v>
      </c>
      <c r="Q208" s="28">
        <f t="shared" si="74"/>
        <v>1717.4958412482042</v>
      </c>
      <c r="R208" s="28">
        <f t="shared" si="75"/>
        <v>0</v>
      </c>
      <c r="S208" s="28">
        <f t="shared" si="81"/>
        <v>225</v>
      </c>
      <c r="T208" s="28">
        <f t="shared" si="76"/>
        <v>374.91457473362732</v>
      </c>
      <c r="U208" s="28">
        <f t="shared" si="77"/>
        <v>599.91457473362732</v>
      </c>
      <c r="V208" s="29">
        <f t="shared" si="78"/>
        <v>1117.5812665145768</v>
      </c>
      <c r="W208" s="35"/>
      <c r="X208" s="138">
        <f>IF($I208&lt;=TABELLER!$Z$68,IF($I207&gt;=TABELLER!$Z$68,$G208,0),0)</f>
        <v>0</v>
      </c>
      <c r="Y208" s="139">
        <f>IF($I208&gt;=TABELLER!$Z$68,IF($I207&lt;=TABELLER!$Z$68,$G208,0),0)</f>
        <v>0</v>
      </c>
      <c r="Z208" s="140">
        <f>IF($I208&gt;=TABELLER!$Z$68,IF($I207&lt;=TABELLER!$Z$68,$C208,0),0)</f>
        <v>0</v>
      </c>
      <c r="AA208" s="140">
        <f t="shared" si="84"/>
        <v>100.61159733255376</v>
      </c>
      <c r="AB208" s="106">
        <f t="shared" si="85"/>
        <v>0</v>
      </c>
    </row>
    <row r="209" spans="2:28" x14ac:dyDescent="0.2">
      <c r="B209" s="25">
        <v>161</v>
      </c>
      <c r="C209" s="26">
        <f t="shared" ref="C209:C272" si="86">+C208+$E$7</f>
        <v>6.4400000000000048</v>
      </c>
      <c r="D209" s="26">
        <f t="shared" si="65"/>
        <v>4.0000000000000036E-2</v>
      </c>
      <c r="E209" s="27">
        <f t="shared" si="66"/>
        <v>1.1185026803705171</v>
      </c>
      <c r="F209" s="27">
        <f t="shared" si="67"/>
        <v>0</v>
      </c>
      <c r="G209" s="26">
        <f t="shared" si="68"/>
        <v>162.60675663016818</v>
      </c>
      <c r="H209" s="26">
        <f t="shared" si="69"/>
        <v>0</v>
      </c>
      <c r="I209" s="26">
        <f t="shared" si="70"/>
        <v>100.71888513413916</v>
      </c>
      <c r="J209" s="26">
        <f t="shared" si="71"/>
        <v>27.97746809281643</v>
      </c>
      <c r="K209" s="26">
        <f t="shared" si="79"/>
        <v>36.138888888888886</v>
      </c>
      <c r="L209" s="27">
        <f t="shared" si="72"/>
        <v>0.74330116251934764</v>
      </c>
      <c r="M209" s="27">
        <f t="shared" si="73"/>
        <v>0.74330116251934764</v>
      </c>
      <c r="N209" s="26">
        <f t="shared" si="82"/>
        <v>0</v>
      </c>
      <c r="O209" s="141">
        <f t="shared" si="80"/>
        <v>80</v>
      </c>
      <c r="P209" s="28">
        <f t="shared" si="83"/>
        <v>48000</v>
      </c>
      <c r="Q209" s="28">
        <f t="shared" si="74"/>
        <v>1715.666329803611</v>
      </c>
      <c r="R209" s="28">
        <f t="shared" si="75"/>
        <v>0</v>
      </c>
      <c r="S209" s="28">
        <f t="shared" si="81"/>
        <v>225</v>
      </c>
      <c r="T209" s="28">
        <f t="shared" si="76"/>
        <v>375.71458602458949</v>
      </c>
      <c r="U209" s="28">
        <f t="shared" si="77"/>
        <v>600.71458602458949</v>
      </c>
      <c r="V209" s="29">
        <f t="shared" si="78"/>
        <v>1114.9517437790214</v>
      </c>
      <c r="W209" s="35"/>
      <c r="X209" s="138">
        <f>IF($I209&lt;=TABELLER!$Z$68,IF($I208&gt;=TABELLER!$Z$68,$G209,0),0)</f>
        <v>0</v>
      </c>
      <c r="Y209" s="139">
        <f>IF($I209&gt;=TABELLER!$Z$68,IF($I208&lt;=TABELLER!$Z$68,$G209,0),0)</f>
        <v>0</v>
      </c>
      <c r="Z209" s="140">
        <f>IF($I209&gt;=TABELLER!$Z$68,IF($I208&lt;=TABELLER!$Z$68,$C209,0),0)</f>
        <v>0</v>
      </c>
      <c r="AA209" s="140">
        <f t="shared" si="84"/>
        <v>100.71888513413916</v>
      </c>
      <c r="AB209" s="106">
        <f t="shared" si="85"/>
        <v>0</v>
      </c>
    </row>
    <row r="210" spans="2:28" x14ac:dyDescent="0.2">
      <c r="B210" s="25">
        <v>162</v>
      </c>
      <c r="C210" s="26">
        <f t="shared" si="86"/>
        <v>6.4800000000000049</v>
      </c>
      <c r="D210" s="26">
        <f t="shared" si="65"/>
        <v>4.0000000000000036E-2</v>
      </c>
      <c r="E210" s="27">
        <f t="shared" si="66"/>
        <v>1.1196933646426737</v>
      </c>
      <c r="F210" s="27">
        <f t="shared" si="67"/>
        <v>0</v>
      </c>
      <c r="G210" s="26">
        <f t="shared" si="68"/>
        <v>163.72644999481085</v>
      </c>
      <c r="H210" s="26">
        <f t="shared" si="69"/>
        <v>0</v>
      </c>
      <c r="I210" s="26">
        <f t="shared" si="70"/>
        <v>100.82592050154193</v>
      </c>
      <c r="J210" s="26">
        <f t="shared" si="71"/>
        <v>28.007200139317202</v>
      </c>
      <c r="K210" s="26">
        <f t="shared" si="79"/>
        <v>36.138888888888886</v>
      </c>
      <c r="L210" s="27">
        <f t="shared" si="72"/>
        <v>0.74155429208570933</v>
      </c>
      <c r="M210" s="27">
        <f t="shared" si="73"/>
        <v>0.74155429208570933</v>
      </c>
      <c r="N210" s="26">
        <f t="shared" si="82"/>
        <v>0</v>
      </c>
      <c r="O210" s="141">
        <f t="shared" si="80"/>
        <v>80</v>
      </c>
      <c r="P210" s="28">
        <f t="shared" si="83"/>
        <v>48000</v>
      </c>
      <c r="Q210" s="28">
        <f t="shared" si="74"/>
        <v>1713.8450027575734</v>
      </c>
      <c r="R210" s="28">
        <f t="shared" si="75"/>
        <v>0</v>
      </c>
      <c r="S210" s="28">
        <f t="shared" si="81"/>
        <v>225</v>
      </c>
      <c r="T210" s="28">
        <f t="shared" si="76"/>
        <v>376.51356462900935</v>
      </c>
      <c r="U210" s="28">
        <f t="shared" si="77"/>
        <v>601.51356462900935</v>
      </c>
      <c r="V210" s="29">
        <f t="shared" si="78"/>
        <v>1112.3314381285641</v>
      </c>
      <c r="W210" s="35"/>
      <c r="X210" s="138">
        <f>IF($I210&lt;=TABELLER!$Z$68,IF($I209&gt;=TABELLER!$Z$68,$G210,0),0)</f>
        <v>0</v>
      </c>
      <c r="Y210" s="139">
        <f>IF($I210&gt;=TABELLER!$Z$68,IF($I209&lt;=TABELLER!$Z$68,$G210,0),0)</f>
        <v>0</v>
      </c>
      <c r="Z210" s="140">
        <f>IF($I210&gt;=TABELLER!$Z$68,IF($I209&lt;=TABELLER!$Z$68,$C210,0),0)</f>
        <v>0</v>
      </c>
      <c r="AA210" s="140">
        <f t="shared" si="84"/>
        <v>100.82592050154193</v>
      </c>
      <c r="AB210" s="106">
        <f t="shared" si="85"/>
        <v>0</v>
      </c>
    </row>
    <row r="211" spans="2:28" x14ac:dyDescent="0.2">
      <c r="B211" s="25">
        <v>163</v>
      </c>
      <c r="C211" s="26">
        <f t="shared" si="86"/>
        <v>6.5200000000000049</v>
      </c>
      <c r="D211" s="26">
        <f t="shared" si="65"/>
        <v>4.0000000000000036E-2</v>
      </c>
      <c r="E211" s="27">
        <f t="shared" si="66"/>
        <v>1.1208812490063578</v>
      </c>
      <c r="F211" s="27">
        <f t="shared" si="67"/>
        <v>0</v>
      </c>
      <c r="G211" s="26">
        <f t="shared" si="68"/>
        <v>164.84733124381719</v>
      </c>
      <c r="H211" s="26">
        <f t="shared" si="69"/>
        <v>0</v>
      </c>
      <c r="I211" s="26">
        <f t="shared" si="70"/>
        <v>100.93270431960227</v>
      </c>
      <c r="J211" s="26">
        <f t="shared" si="71"/>
        <v>28.036862311000629</v>
      </c>
      <c r="K211" s="26">
        <f t="shared" si="79"/>
        <v>36.138888888888886</v>
      </c>
      <c r="L211" s="27">
        <f t="shared" si="72"/>
        <v>0.73981352949333601</v>
      </c>
      <c r="M211" s="27">
        <f t="shared" si="73"/>
        <v>0.73981352949333601</v>
      </c>
      <c r="N211" s="26">
        <f t="shared" si="82"/>
        <v>0</v>
      </c>
      <c r="O211" s="141">
        <f t="shared" si="80"/>
        <v>80</v>
      </c>
      <c r="P211" s="28">
        <f t="shared" si="83"/>
        <v>48000</v>
      </c>
      <c r="Q211" s="28">
        <f t="shared" si="74"/>
        <v>1712.0318053980875</v>
      </c>
      <c r="R211" s="28">
        <f t="shared" si="75"/>
        <v>0</v>
      </c>
      <c r="S211" s="28">
        <f t="shared" si="81"/>
        <v>225</v>
      </c>
      <c r="T211" s="28">
        <f t="shared" si="76"/>
        <v>377.31151115808359</v>
      </c>
      <c r="U211" s="28">
        <f t="shared" si="77"/>
        <v>602.31151115808359</v>
      </c>
      <c r="V211" s="29">
        <f t="shared" si="78"/>
        <v>1109.720294240004</v>
      </c>
      <c r="W211" s="35"/>
      <c r="X211" s="138">
        <f>IF($I211&lt;=TABELLER!$Z$68,IF($I210&gt;=TABELLER!$Z$68,$G211,0),0)</f>
        <v>0</v>
      </c>
      <c r="Y211" s="139">
        <f>IF($I211&gt;=TABELLER!$Z$68,IF($I210&lt;=TABELLER!$Z$68,$G211,0),0)</f>
        <v>0</v>
      </c>
      <c r="Z211" s="140">
        <f>IF($I211&gt;=TABELLER!$Z$68,IF($I210&lt;=TABELLER!$Z$68,$C211,0),0)</f>
        <v>0</v>
      </c>
      <c r="AA211" s="140">
        <f t="shared" si="84"/>
        <v>100.93270431960227</v>
      </c>
      <c r="AB211" s="106">
        <f t="shared" si="85"/>
        <v>0</v>
      </c>
    </row>
    <row r="212" spans="2:28" x14ac:dyDescent="0.2">
      <c r="B212" s="25">
        <v>164</v>
      </c>
      <c r="C212" s="26">
        <f t="shared" si="86"/>
        <v>6.5600000000000049</v>
      </c>
      <c r="D212" s="26">
        <f t="shared" si="65"/>
        <v>4.0000000000000036E-2</v>
      </c>
      <c r="E212" s="27">
        <f t="shared" si="66"/>
        <v>1.1220663432636209</v>
      </c>
      <c r="F212" s="27">
        <f t="shared" si="67"/>
        <v>0</v>
      </c>
      <c r="G212" s="26">
        <f t="shared" si="68"/>
        <v>165.96939758708081</v>
      </c>
      <c r="H212" s="26">
        <f t="shared" si="69"/>
        <v>0</v>
      </c>
      <c r="I212" s="26">
        <f t="shared" si="70"/>
        <v>101.03923746784932</v>
      </c>
      <c r="J212" s="26">
        <f t="shared" si="71"/>
        <v>28.066454852180364</v>
      </c>
      <c r="K212" s="26">
        <f t="shared" si="79"/>
        <v>36.138888888888886</v>
      </c>
      <c r="L212" s="27">
        <f t="shared" si="72"/>
        <v>0.73807883819623776</v>
      </c>
      <c r="M212" s="27">
        <f t="shared" si="73"/>
        <v>0.73807883819623776</v>
      </c>
      <c r="N212" s="26">
        <f t="shared" si="82"/>
        <v>0</v>
      </c>
      <c r="O212" s="141">
        <f t="shared" si="80"/>
        <v>80</v>
      </c>
      <c r="P212" s="28">
        <f t="shared" si="83"/>
        <v>48000</v>
      </c>
      <c r="Q212" s="28">
        <f t="shared" si="74"/>
        <v>1710.2266835197065</v>
      </c>
      <c r="R212" s="28">
        <f t="shared" si="75"/>
        <v>0</v>
      </c>
      <c r="S212" s="28">
        <f t="shared" si="81"/>
        <v>225</v>
      </c>
      <c r="T212" s="28">
        <f t="shared" si="76"/>
        <v>378.10842622534972</v>
      </c>
      <c r="U212" s="28">
        <f t="shared" si="77"/>
        <v>603.10842622534972</v>
      </c>
      <c r="V212" s="29">
        <f t="shared" si="78"/>
        <v>1107.1182572943567</v>
      </c>
      <c r="W212" s="35"/>
      <c r="X212" s="138">
        <f>IF($I212&lt;=TABELLER!$Z$68,IF($I211&gt;=TABELLER!$Z$68,$G212,0),0)</f>
        <v>0</v>
      </c>
      <c r="Y212" s="139">
        <f>IF($I212&gt;=TABELLER!$Z$68,IF($I211&lt;=TABELLER!$Z$68,$G212,0),0)</f>
        <v>0</v>
      </c>
      <c r="Z212" s="140">
        <f>IF($I212&gt;=TABELLER!$Z$68,IF($I211&lt;=TABELLER!$Z$68,$C212,0),0)</f>
        <v>0</v>
      </c>
      <c r="AA212" s="140">
        <f t="shared" si="84"/>
        <v>101.03923746784932</v>
      </c>
      <c r="AB212" s="106">
        <f t="shared" si="85"/>
        <v>0</v>
      </c>
    </row>
    <row r="213" spans="2:28" x14ac:dyDescent="0.2">
      <c r="B213" s="25">
        <v>165</v>
      </c>
      <c r="C213" s="26">
        <f t="shared" si="86"/>
        <v>6.600000000000005</v>
      </c>
      <c r="D213" s="26">
        <f t="shared" si="65"/>
        <v>4.0000000000000036E-2</v>
      </c>
      <c r="E213" s="27">
        <f t="shared" si="66"/>
        <v>1.1232486571577727</v>
      </c>
      <c r="F213" s="27">
        <f t="shared" si="67"/>
        <v>0</v>
      </c>
      <c r="G213" s="26">
        <f t="shared" si="68"/>
        <v>167.09264624423858</v>
      </c>
      <c r="H213" s="26">
        <f t="shared" si="69"/>
        <v>0</v>
      </c>
      <c r="I213" s="26">
        <f t="shared" si="70"/>
        <v>101.14552082054958</v>
      </c>
      <c r="J213" s="26">
        <f t="shared" si="71"/>
        <v>28.095978005708215</v>
      </c>
      <c r="K213" s="26">
        <f t="shared" si="79"/>
        <v>36.138888888888886</v>
      </c>
      <c r="L213" s="27">
        <f t="shared" si="72"/>
        <v>0.7363501819805659</v>
      </c>
      <c r="M213" s="27">
        <f t="shared" si="73"/>
        <v>0.7363501819805659</v>
      </c>
      <c r="N213" s="26">
        <f t="shared" si="82"/>
        <v>0</v>
      </c>
      <c r="O213" s="141">
        <f t="shared" si="80"/>
        <v>80</v>
      </c>
      <c r="P213" s="28">
        <f t="shared" si="83"/>
        <v>48000</v>
      </c>
      <c r="Q213" s="28">
        <f t="shared" si="74"/>
        <v>1708.4295834175239</v>
      </c>
      <c r="R213" s="28">
        <f t="shared" si="75"/>
        <v>0</v>
      </c>
      <c r="S213" s="28">
        <f t="shared" si="81"/>
        <v>225</v>
      </c>
      <c r="T213" s="28">
        <f t="shared" si="76"/>
        <v>378.90431044667503</v>
      </c>
      <c r="U213" s="28">
        <f t="shared" si="77"/>
        <v>603.90431044667503</v>
      </c>
      <c r="V213" s="29">
        <f t="shared" si="78"/>
        <v>1104.5252729708488</v>
      </c>
      <c r="W213" s="35"/>
      <c r="X213" s="138">
        <f>IF($I213&lt;=TABELLER!$Z$68,IF($I212&gt;=TABELLER!$Z$68,$G213,0),0)</f>
        <v>0</v>
      </c>
      <c r="Y213" s="139">
        <f>IF($I213&gt;=TABELLER!$Z$68,IF($I212&lt;=TABELLER!$Z$68,$G213,0),0)</f>
        <v>0</v>
      </c>
      <c r="Z213" s="140">
        <f>IF($I213&gt;=TABELLER!$Z$68,IF($I212&lt;=TABELLER!$Z$68,$C213,0),0)</f>
        <v>0</v>
      </c>
      <c r="AA213" s="140">
        <f t="shared" si="84"/>
        <v>101.14552082054958</v>
      </c>
      <c r="AB213" s="106">
        <f t="shared" si="85"/>
        <v>0</v>
      </c>
    </row>
    <row r="214" spans="2:28" x14ac:dyDescent="0.2">
      <c r="B214" s="25">
        <v>166</v>
      </c>
      <c r="C214" s="26">
        <f t="shared" si="86"/>
        <v>6.640000000000005</v>
      </c>
      <c r="D214" s="26">
        <f t="shared" si="65"/>
        <v>4.0000000000000036E-2</v>
      </c>
      <c r="E214" s="27">
        <f t="shared" si="66"/>
        <v>1.1244282003739141</v>
      </c>
      <c r="F214" s="27">
        <f t="shared" si="67"/>
        <v>0</v>
      </c>
      <c r="G214" s="26">
        <f t="shared" si="68"/>
        <v>168.21707444461251</v>
      </c>
      <c r="H214" s="26">
        <f t="shared" si="69"/>
        <v>0</v>
      </c>
      <c r="I214" s="26">
        <f t="shared" si="70"/>
        <v>101.25155524675478</v>
      </c>
      <c r="J214" s="26">
        <f t="shared" si="71"/>
        <v>28.125432012987439</v>
      </c>
      <c r="K214" s="26">
        <f t="shared" si="79"/>
        <v>36.138888888888886</v>
      </c>
      <c r="L214" s="27">
        <f t="shared" si="72"/>
        <v>0.7346275249606633</v>
      </c>
      <c r="M214" s="27">
        <f t="shared" si="73"/>
        <v>0.7346275249606633</v>
      </c>
      <c r="N214" s="26">
        <f t="shared" si="82"/>
        <v>0</v>
      </c>
      <c r="O214" s="141">
        <f t="shared" si="80"/>
        <v>80</v>
      </c>
      <c r="P214" s="28">
        <f t="shared" si="83"/>
        <v>48000</v>
      </c>
      <c r="Q214" s="28">
        <f t="shared" si="74"/>
        <v>1706.6404518812408</v>
      </c>
      <c r="R214" s="28">
        <f t="shared" si="75"/>
        <v>0</v>
      </c>
      <c r="S214" s="28">
        <f t="shared" si="81"/>
        <v>225</v>
      </c>
      <c r="T214" s="28">
        <f t="shared" si="76"/>
        <v>379.69916444024574</v>
      </c>
      <c r="U214" s="28">
        <f t="shared" si="77"/>
        <v>604.6991644402458</v>
      </c>
      <c r="V214" s="29">
        <f t="shared" si="78"/>
        <v>1101.941287440995</v>
      </c>
      <c r="W214" s="35"/>
      <c r="X214" s="138">
        <f>IF($I214&lt;=TABELLER!$Z$68,IF($I213&gt;=TABELLER!$Z$68,$G214,0),0)</f>
        <v>0</v>
      </c>
      <c r="Y214" s="139">
        <f>IF($I214&gt;=TABELLER!$Z$68,IF($I213&lt;=TABELLER!$Z$68,$G214,0),0)</f>
        <v>0</v>
      </c>
      <c r="Z214" s="140">
        <f>IF($I214&gt;=TABELLER!$Z$68,IF($I213&lt;=TABELLER!$Z$68,$C214,0),0)</f>
        <v>0</v>
      </c>
      <c r="AA214" s="140">
        <f t="shared" si="84"/>
        <v>101.25155524675478</v>
      </c>
      <c r="AB214" s="106">
        <f t="shared" si="85"/>
        <v>0</v>
      </c>
    </row>
    <row r="215" spans="2:28" x14ac:dyDescent="0.2">
      <c r="B215" s="25">
        <v>167</v>
      </c>
      <c r="C215" s="26">
        <f t="shared" si="86"/>
        <v>6.680000000000005</v>
      </c>
      <c r="D215" s="26">
        <f t="shared" si="65"/>
        <v>4.0000000000000036E-2</v>
      </c>
      <c r="E215" s="27">
        <f t="shared" si="66"/>
        <v>1.1256049825394669</v>
      </c>
      <c r="F215" s="27">
        <f t="shared" si="67"/>
        <v>0</v>
      </c>
      <c r="G215" s="26">
        <f t="shared" si="68"/>
        <v>169.34267942715198</v>
      </c>
      <c r="H215" s="26">
        <f t="shared" si="69"/>
        <v>0</v>
      </c>
      <c r="I215" s="26">
        <f t="shared" si="70"/>
        <v>101.35734161034911</v>
      </c>
      <c r="J215" s="26">
        <f t="shared" si="71"/>
        <v>28.154817113985864</v>
      </c>
      <c r="K215" s="26">
        <f t="shared" si="79"/>
        <v>36.138888888888886</v>
      </c>
      <c r="L215" s="27">
        <f t="shared" si="72"/>
        <v>0.73291083157517767</v>
      </c>
      <c r="M215" s="27">
        <f t="shared" si="73"/>
        <v>0.73291083157517767</v>
      </c>
      <c r="N215" s="26">
        <f t="shared" si="82"/>
        <v>0</v>
      </c>
      <c r="O215" s="141">
        <f t="shared" si="80"/>
        <v>80</v>
      </c>
      <c r="P215" s="28">
        <f t="shared" si="83"/>
        <v>48000</v>
      </c>
      <c r="Q215" s="28">
        <f t="shared" si="74"/>
        <v>1704.8592361893222</v>
      </c>
      <c r="R215" s="28">
        <f t="shared" si="75"/>
        <v>0</v>
      </c>
      <c r="S215" s="28">
        <f t="shared" si="81"/>
        <v>225</v>
      </c>
      <c r="T215" s="28">
        <f t="shared" si="76"/>
        <v>380.4929888265558</v>
      </c>
      <c r="U215" s="28">
        <f t="shared" si="77"/>
        <v>605.4929888265558</v>
      </c>
      <c r="V215" s="29">
        <f t="shared" si="78"/>
        <v>1099.3662473627664</v>
      </c>
      <c r="W215" s="35"/>
      <c r="X215" s="138">
        <f>IF($I215&lt;=TABELLER!$Z$68,IF($I214&gt;=TABELLER!$Z$68,$G215,0),0)</f>
        <v>0</v>
      </c>
      <c r="Y215" s="139">
        <f>IF($I215&gt;=TABELLER!$Z$68,IF($I214&lt;=TABELLER!$Z$68,$G215,0),0)</f>
        <v>0</v>
      </c>
      <c r="Z215" s="140">
        <f>IF($I215&gt;=TABELLER!$Z$68,IF($I214&lt;=TABELLER!$Z$68,$C215,0),0)</f>
        <v>0</v>
      </c>
      <c r="AA215" s="140">
        <f t="shared" si="84"/>
        <v>101.35734161034911</v>
      </c>
      <c r="AB215" s="106">
        <f t="shared" si="85"/>
        <v>0</v>
      </c>
    </row>
    <row r="216" spans="2:28" x14ac:dyDescent="0.2">
      <c r="B216" s="25">
        <v>168</v>
      </c>
      <c r="C216" s="26">
        <f t="shared" si="86"/>
        <v>6.7200000000000051</v>
      </c>
      <c r="D216" s="26">
        <f t="shared" si="65"/>
        <v>4.0000000000000036E-2</v>
      </c>
      <c r="E216" s="27">
        <f t="shared" si="66"/>
        <v>1.1267790132246958</v>
      </c>
      <c r="F216" s="27">
        <f t="shared" si="67"/>
        <v>0</v>
      </c>
      <c r="G216" s="26">
        <f t="shared" si="68"/>
        <v>170.46945844037668</v>
      </c>
      <c r="H216" s="26">
        <f t="shared" si="69"/>
        <v>0</v>
      </c>
      <c r="I216" s="26">
        <f t="shared" si="70"/>
        <v>101.46288077009594</v>
      </c>
      <c r="J216" s="26">
        <f t="shared" si="71"/>
        <v>28.184133547248869</v>
      </c>
      <c r="K216" s="26">
        <f t="shared" si="79"/>
        <v>36.138888888888886</v>
      </c>
      <c r="L216" s="27">
        <f t="shared" si="72"/>
        <v>0.73120006658322612</v>
      </c>
      <c r="M216" s="27">
        <f t="shared" si="73"/>
        <v>0.73120006658322612</v>
      </c>
      <c r="N216" s="26">
        <f t="shared" si="82"/>
        <v>0</v>
      </c>
      <c r="O216" s="141">
        <f t="shared" si="80"/>
        <v>80</v>
      </c>
      <c r="P216" s="28">
        <f t="shared" si="83"/>
        <v>48000</v>
      </c>
      <c r="Q216" s="28">
        <f t="shared" si="74"/>
        <v>1703.0858841032355</v>
      </c>
      <c r="R216" s="28">
        <f t="shared" si="75"/>
        <v>0</v>
      </c>
      <c r="S216" s="28">
        <f t="shared" si="81"/>
        <v>225</v>
      </c>
      <c r="T216" s="28">
        <f t="shared" si="76"/>
        <v>381.28578422839638</v>
      </c>
      <c r="U216" s="28">
        <f t="shared" si="77"/>
        <v>606.28578422839632</v>
      </c>
      <c r="V216" s="29">
        <f t="shared" si="78"/>
        <v>1096.8000998748391</v>
      </c>
      <c r="W216" s="35"/>
      <c r="X216" s="138">
        <f>IF($I216&lt;=TABELLER!$Z$68,IF($I215&gt;=TABELLER!$Z$68,$G216,0),0)</f>
        <v>0</v>
      </c>
      <c r="Y216" s="139">
        <f>IF($I216&gt;=TABELLER!$Z$68,IF($I215&lt;=TABELLER!$Z$68,$G216,0),0)</f>
        <v>0</v>
      </c>
      <c r="Z216" s="140">
        <f>IF($I216&gt;=TABELLER!$Z$68,IF($I215&lt;=TABELLER!$Z$68,$C216,0),0)</f>
        <v>0</v>
      </c>
      <c r="AA216" s="140">
        <f t="shared" si="84"/>
        <v>101.46288077009594</v>
      </c>
      <c r="AB216" s="106">
        <f t="shared" si="85"/>
        <v>0</v>
      </c>
    </row>
    <row r="217" spans="2:28" x14ac:dyDescent="0.2">
      <c r="B217" s="25">
        <v>169</v>
      </c>
      <c r="C217" s="26">
        <f t="shared" si="86"/>
        <v>6.7600000000000051</v>
      </c>
      <c r="D217" s="26">
        <f t="shared" si="65"/>
        <v>4.0000000000000036E-2</v>
      </c>
      <c r="E217" s="27">
        <f t="shared" si="66"/>
        <v>1.1279503019432224</v>
      </c>
      <c r="F217" s="27">
        <f t="shared" si="67"/>
        <v>0</v>
      </c>
      <c r="G217" s="26">
        <f t="shared" si="68"/>
        <v>171.59740874231991</v>
      </c>
      <c r="H217" s="26">
        <f t="shared" si="69"/>
        <v>0</v>
      </c>
      <c r="I217" s="26">
        <f t="shared" si="70"/>
        <v>101.56817357968391</v>
      </c>
      <c r="J217" s="26">
        <f t="shared" si="71"/>
        <v>28.213381549912199</v>
      </c>
      <c r="K217" s="26">
        <f t="shared" si="79"/>
        <v>36.138888888888886</v>
      </c>
      <c r="L217" s="27">
        <f t="shared" si="72"/>
        <v>0.72949519506061844</v>
      </c>
      <c r="M217" s="27">
        <f t="shared" si="73"/>
        <v>0.72949519506061844</v>
      </c>
      <c r="N217" s="26">
        <f t="shared" si="82"/>
        <v>0</v>
      </c>
      <c r="O217" s="141">
        <f t="shared" si="80"/>
        <v>80</v>
      </c>
      <c r="P217" s="28">
        <f t="shared" si="83"/>
        <v>48000</v>
      </c>
      <c r="Q217" s="28">
        <f t="shared" si="74"/>
        <v>1701.320343861772</v>
      </c>
      <c r="R217" s="28">
        <f t="shared" si="75"/>
        <v>0</v>
      </c>
      <c r="S217" s="28">
        <f t="shared" si="81"/>
        <v>225</v>
      </c>
      <c r="T217" s="28">
        <f t="shared" si="76"/>
        <v>382.07755127084448</v>
      </c>
      <c r="U217" s="28">
        <f t="shared" si="77"/>
        <v>607.07755127084442</v>
      </c>
      <c r="V217" s="29">
        <f t="shared" si="78"/>
        <v>1094.2427925909276</v>
      </c>
      <c r="W217" s="35"/>
      <c r="X217" s="138">
        <f>IF($I217&lt;=TABELLER!$Z$68,IF($I216&gt;=TABELLER!$Z$68,$G217,0),0)</f>
        <v>0</v>
      </c>
      <c r="Y217" s="139">
        <f>IF($I217&gt;=TABELLER!$Z$68,IF($I216&lt;=TABELLER!$Z$68,$G217,0),0)</f>
        <v>0</v>
      </c>
      <c r="Z217" s="140">
        <f>IF($I217&gt;=TABELLER!$Z$68,IF($I216&lt;=TABELLER!$Z$68,$C217,0),0)</f>
        <v>0</v>
      </c>
      <c r="AA217" s="140">
        <f t="shared" si="84"/>
        <v>101.56817357968391</v>
      </c>
      <c r="AB217" s="106">
        <f t="shared" si="85"/>
        <v>0</v>
      </c>
    </row>
    <row r="218" spans="2:28" x14ac:dyDescent="0.2">
      <c r="B218" s="25">
        <v>170</v>
      </c>
      <c r="C218" s="26">
        <f t="shared" si="86"/>
        <v>6.8000000000000052</v>
      </c>
      <c r="D218" s="26">
        <f t="shared" si="65"/>
        <v>4.0000000000000036E-2</v>
      </c>
      <c r="E218" s="27">
        <f t="shared" si="66"/>
        <v>1.1291188581525375</v>
      </c>
      <c r="F218" s="27">
        <f t="shared" si="67"/>
        <v>0</v>
      </c>
      <c r="G218" s="26">
        <f t="shared" si="68"/>
        <v>172.72652760047245</v>
      </c>
      <c r="H218" s="26">
        <f t="shared" si="69"/>
        <v>0</v>
      </c>
      <c r="I218" s="26">
        <f t="shared" si="70"/>
        <v>101.67322088777264</v>
      </c>
      <c r="J218" s="26">
        <f t="shared" si="71"/>
        <v>28.242561357714624</v>
      </c>
      <c r="K218" s="26">
        <f t="shared" si="79"/>
        <v>36.138888888888886</v>
      </c>
      <c r="L218" s="27">
        <f t="shared" si="72"/>
        <v>0.7277961823961332</v>
      </c>
      <c r="M218" s="27">
        <f t="shared" si="73"/>
        <v>0.7277961823961332</v>
      </c>
      <c r="N218" s="26">
        <f t="shared" si="82"/>
        <v>0</v>
      </c>
      <c r="O218" s="141">
        <f t="shared" si="80"/>
        <v>80</v>
      </c>
      <c r="P218" s="28">
        <f t="shared" si="83"/>
        <v>48000</v>
      </c>
      <c r="Q218" s="28">
        <f t="shared" si="74"/>
        <v>1699.5625641754518</v>
      </c>
      <c r="R218" s="28">
        <f t="shared" si="75"/>
        <v>0</v>
      </c>
      <c r="S218" s="28">
        <f t="shared" si="81"/>
        <v>225</v>
      </c>
      <c r="T218" s="28">
        <f t="shared" si="76"/>
        <v>382.8682905812521</v>
      </c>
      <c r="U218" s="28">
        <f t="shared" si="77"/>
        <v>607.86829058125204</v>
      </c>
      <c r="V218" s="29">
        <f t="shared" si="78"/>
        <v>1091.6942735941998</v>
      </c>
      <c r="W218" s="35"/>
      <c r="X218" s="138">
        <f>IF($I218&lt;=TABELLER!$Z$68,IF($I217&gt;=TABELLER!$Z$68,$G218,0),0)</f>
        <v>0</v>
      </c>
      <c r="Y218" s="139">
        <f>IF($I218&gt;=TABELLER!$Z$68,IF($I217&lt;=TABELLER!$Z$68,$G218,0),0)</f>
        <v>0</v>
      </c>
      <c r="Z218" s="140">
        <f>IF($I218&gt;=TABELLER!$Z$68,IF($I217&lt;=TABELLER!$Z$68,$C218,0),0)</f>
        <v>0</v>
      </c>
      <c r="AA218" s="140">
        <f t="shared" si="84"/>
        <v>101.67322088777264</v>
      </c>
      <c r="AB218" s="106">
        <f t="shared" si="85"/>
        <v>0</v>
      </c>
    </row>
    <row r="219" spans="2:28" x14ac:dyDescent="0.2">
      <c r="B219" s="25">
        <v>171</v>
      </c>
      <c r="C219" s="26">
        <f t="shared" si="86"/>
        <v>6.8400000000000052</v>
      </c>
      <c r="D219" s="26">
        <f t="shared" si="65"/>
        <v>4.0000000000000036E-2</v>
      </c>
      <c r="E219" s="27">
        <f t="shared" si="66"/>
        <v>1.130284691254503</v>
      </c>
      <c r="F219" s="27">
        <f t="shared" si="67"/>
        <v>0</v>
      </c>
      <c r="G219" s="26">
        <f t="shared" si="68"/>
        <v>173.85681229172695</v>
      </c>
      <c r="H219" s="26">
        <f t="shared" si="69"/>
        <v>0</v>
      </c>
      <c r="I219" s="26">
        <f t="shared" si="70"/>
        <v>101.77802353803769</v>
      </c>
      <c r="J219" s="26">
        <f t="shared" si="71"/>
        <v>28.271673205010469</v>
      </c>
      <c r="K219" s="26">
        <f t="shared" si="79"/>
        <v>36.138888888888886</v>
      </c>
      <c r="L219" s="27">
        <f t="shared" si="72"/>
        <v>0.72610299428784708</v>
      </c>
      <c r="M219" s="27">
        <f t="shared" si="73"/>
        <v>0.72610299428784708</v>
      </c>
      <c r="N219" s="26">
        <f t="shared" si="82"/>
        <v>0</v>
      </c>
      <c r="O219" s="141">
        <f t="shared" si="80"/>
        <v>80</v>
      </c>
      <c r="P219" s="28">
        <f t="shared" si="83"/>
        <v>48000</v>
      </c>
      <c r="Q219" s="28">
        <f t="shared" si="74"/>
        <v>1697.8124942210059</v>
      </c>
      <c r="R219" s="28">
        <f t="shared" si="75"/>
        <v>0</v>
      </c>
      <c r="S219" s="28">
        <f t="shared" si="81"/>
        <v>225</v>
      </c>
      <c r="T219" s="28">
        <f t="shared" si="76"/>
        <v>383.65800278923535</v>
      </c>
      <c r="U219" s="28">
        <f t="shared" si="77"/>
        <v>608.6580027892353</v>
      </c>
      <c r="V219" s="29">
        <f t="shared" si="78"/>
        <v>1089.1544914317706</v>
      </c>
      <c r="W219" s="35"/>
      <c r="X219" s="138">
        <f>IF($I219&lt;=TABELLER!$Z$68,IF($I218&gt;=TABELLER!$Z$68,$G219,0),0)</f>
        <v>0</v>
      </c>
      <c r="Y219" s="139">
        <f>IF($I219&gt;=TABELLER!$Z$68,IF($I218&lt;=TABELLER!$Z$68,$G219,0),0)</f>
        <v>0</v>
      </c>
      <c r="Z219" s="140">
        <f>IF($I219&gt;=TABELLER!$Z$68,IF($I218&lt;=TABELLER!$Z$68,$C219,0),0)</f>
        <v>0</v>
      </c>
      <c r="AA219" s="140">
        <f t="shared" si="84"/>
        <v>101.77802353803769</v>
      </c>
      <c r="AB219" s="106">
        <f t="shared" si="85"/>
        <v>0</v>
      </c>
    </row>
    <row r="220" spans="2:28" x14ac:dyDescent="0.2">
      <c r="B220" s="25">
        <v>172</v>
      </c>
      <c r="C220" s="26">
        <f t="shared" si="86"/>
        <v>6.8800000000000052</v>
      </c>
      <c r="D220" s="26">
        <f t="shared" si="65"/>
        <v>4.0000000000000036E-2</v>
      </c>
      <c r="E220" s="27">
        <f t="shared" si="66"/>
        <v>1.1314478105958501</v>
      </c>
      <c r="F220" s="27">
        <f t="shared" si="67"/>
        <v>0</v>
      </c>
      <c r="G220" s="26">
        <f t="shared" si="68"/>
        <v>174.98826010232281</v>
      </c>
      <c r="H220" s="26">
        <f t="shared" si="69"/>
        <v>0</v>
      </c>
      <c r="I220" s="26">
        <f t="shared" si="70"/>
        <v>101.88258236921513</v>
      </c>
      <c r="J220" s="26">
        <f t="shared" si="71"/>
        <v>28.300717324781981</v>
      </c>
      <c r="K220" s="26">
        <f t="shared" si="79"/>
        <v>36.138888888888886</v>
      </c>
      <c r="L220" s="27">
        <f t="shared" si="72"/>
        <v>0.72441559673951617</v>
      </c>
      <c r="M220" s="27">
        <f t="shared" si="73"/>
        <v>0.72441559673951617</v>
      </c>
      <c r="N220" s="26">
        <f t="shared" si="82"/>
        <v>0</v>
      </c>
      <c r="O220" s="141">
        <f t="shared" si="80"/>
        <v>80</v>
      </c>
      <c r="P220" s="28">
        <f t="shared" si="83"/>
        <v>48000</v>
      </c>
      <c r="Q220" s="28">
        <f t="shared" si="74"/>
        <v>1696.0700836359374</v>
      </c>
      <c r="R220" s="28">
        <f t="shared" si="75"/>
        <v>0</v>
      </c>
      <c r="S220" s="28">
        <f t="shared" si="81"/>
        <v>225</v>
      </c>
      <c r="T220" s="28">
        <f t="shared" si="76"/>
        <v>384.44668852666319</v>
      </c>
      <c r="U220" s="28">
        <f t="shared" si="77"/>
        <v>609.44668852666314</v>
      </c>
      <c r="V220" s="29">
        <f t="shared" si="78"/>
        <v>1086.6233951092743</v>
      </c>
      <c r="W220" s="35"/>
      <c r="X220" s="138">
        <f>IF($I220&lt;=TABELLER!$Z$68,IF($I219&gt;=TABELLER!$Z$68,$G220,0),0)</f>
        <v>0</v>
      </c>
      <c r="Y220" s="139">
        <f>IF($I220&gt;=TABELLER!$Z$68,IF($I219&lt;=TABELLER!$Z$68,$G220,0),0)</f>
        <v>0</v>
      </c>
      <c r="Z220" s="140">
        <f>IF($I220&gt;=TABELLER!$Z$68,IF($I219&lt;=TABELLER!$Z$68,$C220,0),0)</f>
        <v>0</v>
      </c>
      <c r="AA220" s="140">
        <f t="shared" si="84"/>
        <v>101.88258236921513</v>
      </c>
      <c r="AB220" s="106">
        <f t="shared" si="85"/>
        <v>0</v>
      </c>
    </row>
    <row r="221" spans="2:28" x14ac:dyDescent="0.2">
      <c r="B221" s="25">
        <v>173</v>
      </c>
      <c r="C221" s="26">
        <f t="shared" si="86"/>
        <v>6.9200000000000053</v>
      </c>
      <c r="D221" s="26">
        <f t="shared" si="65"/>
        <v>4.0000000000000036E-2</v>
      </c>
      <c r="E221" s="27">
        <f t="shared" si="66"/>
        <v>1.1326082254686718</v>
      </c>
      <c r="F221" s="27">
        <f t="shared" si="67"/>
        <v>0</v>
      </c>
      <c r="G221" s="26">
        <f t="shared" si="68"/>
        <v>176.12086832779147</v>
      </c>
      <c r="H221" s="26">
        <f t="shared" si="69"/>
        <v>0</v>
      </c>
      <c r="I221" s="26">
        <f t="shared" si="70"/>
        <v>101.98689821514563</v>
      </c>
      <c r="J221" s="26">
        <f t="shared" si="71"/>
        <v>28.329693948651563</v>
      </c>
      <c r="K221" s="26">
        <f t="shared" si="79"/>
        <v>36.138888888888886</v>
      </c>
      <c r="L221" s="27">
        <f t="shared" si="72"/>
        <v>0.72273395605701085</v>
      </c>
      <c r="M221" s="27">
        <f t="shared" si="73"/>
        <v>0.72273395605701085</v>
      </c>
      <c r="N221" s="26">
        <f t="shared" si="82"/>
        <v>0</v>
      </c>
      <c r="O221" s="141">
        <f t="shared" si="80"/>
        <v>80</v>
      </c>
      <c r="P221" s="28">
        <f t="shared" si="83"/>
        <v>48000</v>
      </c>
      <c r="Q221" s="28">
        <f t="shared" si="74"/>
        <v>1694.3352825131633</v>
      </c>
      <c r="R221" s="28">
        <f t="shared" si="75"/>
        <v>0</v>
      </c>
      <c r="S221" s="28">
        <f t="shared" si="81"/>
        <v>225</v>
      </c>
      <c r="T221" s="28">
        <f t="shared" si="76"/>
        <v>385.23434842764721</v>
      </c>
      <c r="U221" s="28">
        <f t="shared" si="77"/>
        <v>610.23434842764721</v>
      </c>
      <c r="V221" s="29">
        <f t="shared" si="78"/>
        <v>1084.1009340855162</v>
      </c>
      <c r="W221" s="35"/>
      <c r="X221" s="138">
        <f>IF($I221&lt;=TABELLER!$Z$68,IF($I220&gt;=TABELLER!$Z$68,$G221,0),0)</f>
        <v>0</v>
      </c>
      <c r="Y221" s="139">
        <f>IF($I221&gt;=TABELLER!$Z$68,IF($I220&lt;=TABELLER!$Z$68,$G221,0),0)</f>
        <v>0</v>
      </c>
      <c r="Z221" s="140">
        <f>IF($I221&gt;=TABELLER!$Z$68,IF($I220&lt;=TABELLER!$Z$68,$C221,0),0)</f>
        <v>0</v>
      </c>
      <c r="AA221" s="140">
        <f t="shared" si="84"/>
        <v>101.98689821514563</v>
      </c>
      <c r="AB221" s="106">
        <f t="shared" si="85"/>
        <v>0</v>
      </c>
    </row>
    <row r="222" spans="2:28" x14ac:dyDescent="0.2">
      <c r="B222" s="25">
        <v>174</v>
      </c>
      <c r="C222" s="26">
        <f t="shared" si="86"/>
        <v>6.9600000000000053</v>
      </c>
      <c r="D222" s="26">
        <f t="shared" si="65"/>
        <v>4.0000000000000036E-2</v>
      </c>
      <c r="E222" s="27">
        <f t="shared" si="66"/>
        <v>1.1337659451109092</v>
      </c>
      <c r="F222" s="27">
        <f t="shared" si="67"/>
        <v>0</v>
      </c>
      <c r="G222" s="26">
        <f t="shared" si="68"/>
        <v>177.25463427290239</v>
      </c>
      <c r="H222" s="26">
        <f t="shared" si="69"/>
        <v>0</v>
      </c>
      <c r="I222" s="26">
        <f t="shared" si="70"/>
        <v>102.09097190481783</v>
      </c>
      <c r="J222" s="26">
        <f t="shared" si="71"/>
        <v>28.358603306893844</v>
      </c>
      <c r="K222" s="26">
        <f t="shared" si="79"/>
        <v>36.138888888888886</v>
      </c>
      <c r="L222" s="27">
        <f t="shared" si="72"/>
        <v>0.7210580388447988</v>
      </c>
      <c r="M222" s="27">
        <f t="shared" si="73"/>
        <v>0.7210580388447988</v>
      </c>
      <c r="N222" s="26">
        <f t="shared" si="82"/>
        <v>0</v>
      </c>
      <c r="O222" s="141">
        <f t="shared" si="80"/>
        <v>80</v>
      </c>
      <c r="P222" s="28">
        <f t="shared" si="83"/>
        <v>48000</v>
      </c>
      <c r="Q222" s="28">
        <f t="shared" si="74"/>
        <v>1692.6080413957279</v>
      </c>
      <c r="R222" s="28">
        <f t="shared" si="75"/>
        <v>0</v>
      </c>
      <c r="S222" s="28">
        <f t="shared" si="81"/>
        <v>225</v>
      </c>
      <c r="T222" s="28">
        <f t="shared" si="76"/>
        <v>386.02098312852979</v>
      </c>
      <c r="U222" s="28">
        <f t="shared" si="77"/>
        <v>611.02098312852979</v>
      </c>
      <c r="V222" s="29">
        <f t="shared" si="78"/>
        <v>1081.5870582671982</v>
      </c>
      <c r="W222" s="35"/>
      <c r="X222" s="138">
        <f>IF($I222&lt;=TABELLER!$Z$68,IF($I221&gt;=TABELLER!$Z$68,$G222,0),0)</f>
        <v>0</v>
      </c>
      <c r="Y222" s="139">
        <f>IF($I222&gt;=TABELLER!$Z$68,IF($I221&lt;=TABELLER!$Z$68,$G222,0),0)</f>
        <v>0</v>
      </c>
      <c r="Z222" s="140">
        <f>IF($I222&gt;=TABELLER!$Z$68,IF($I221&lt;=TABELLER!$Z$68,$C222,0),0)</f>
        <v>0</v>
      </c>
      <c r="AA222" s="140">
        <f t="shared" si="84"/>
        <v>102.09097190481783</v>
      </c>
      <c r="AB222" s="106">
        <f t="shared" si="85"/>
        <v>0</v>
      </c>
    </row>
    <row r="223" spans="2:28" x14ac:dyDescent="0.2">
      <c r="B223" s="25">
        <v>175</v>
      </c>
      <c r="C223" s="26">
        <f t="shared" si="86"/>
        <v>7.0000000000000053</v>
      </c>
      <c r="D223" s="26">
        <f t="shared" si="65"/>
        <v>4.0000000000000036E-2</v>
      </c>
      <c r="E223" s="27">
        <f t="shared" si="66"/>
        <v>1.1349209787068306</v>
      </c>
      <c r="F223" s="27">
        <f t="shared" si="67"/>
        <v>0</v>
      </c>
      <c r="G223" s="26">
        <f t="shared" si="68"/>
        <v>178.38955525160924</v>
      </c>
      <c r="H223" s="26">
        <f t="shared" si="69"/>
        <v>0</v>
      </c>
      <c r="I223" s="26">
        <f t="shared" si="70"/>
        <v>102.19480426241149</v>
      </c>
      <c r="J223" s="26">
        <f t="shared" si="71"/>
        <v>28.387445628447637</v>
      </c>
      <c r="K223" s="26">
        <f t="shared" si="79"/>
        <v>36.138888888888886</v>
      </c>
      <c r="L223" s="27">
        <f t="shared" si="72"/>
        <v>0.7193878120024797</v>
      </c>
      <c r="M223" s="27">
        <f t="shared" si="73"/>
        <v>0.7193878120024797</v>
      </c>
      <c r="N223" s="26">
        <f t="shared" si="82"/>
        <v>0</v>
      </c>
      <c r="O223" s="141">
        <f t="shared" si="80"/>
        <v>80</v>
      </c>
      <c r="P223" s="28">
        <f t="shared" si="83"/>
        <v>48000</v>
      </c>
      <c r="Q223" s="28">
        <f t="shared" si="74"/>
        <v>1690.8883112715935</v>
      </c>
      <c r="R223" s="28">
        <f t="shared" si="75"/>
        <v>0</v>
      </c>
      <c r="S223" s="28">
        <f t="shared" si="81"/>
        <v>225</v>
      </c>
      <c r="T223" s="28">
        <f t="shared" si="76"/>
        <v>386.80659326787395</v>
      </c>
      <c r="U223" s="28">
        <f t="shared" si="77"/>
        <v>611.80659326787395</v>
      </c>
      <c r="V223" s="29">
        <f t="shared" si="78"/>
        <v>1079.0817180037195</v>
      </c>
      <c r="W223" s="35"/>
      <c r="X223" s="138">
        <f>IF($I223&lt;=TABELLER!$Z$68,IF($I222&gt;=TABELLER!$Z$68,$G223,0),0)</f>
        <v>0</v>
      </c>
      <c r="Y223" s="139">
        <f>IF($I223&gt;=TABELLER!$Z$68,IF($I222&lt;=TABELLER!$Z$68,$G223,0),0)</f>
        <v>0</v>
      </c>
      <c r="Z223" s="140">
        <f>IF($I223&gt;=TABELLER!$Z$68,IF($I222&lt;=TABELLER!$Z$68,$C223,0),0)</f>
        <v>0</v>
      </c>
      <c r="AA223" s="140">
        <f t="shared" si="84"/>
        <v>102.19480426241149</v>
      </c>
      <c r="AB223" s="106">
        <f t="shared" si="85"/>
        <v>0</v>
      </c>
    </row>
    <row r="224" spans="2:28" x14ac:dyDescent="0.2">
      <c r="B224" s="25">
        <v>176</v>
      </c>
      <c r="C224" s="26">
        <f t="shared" si="86"/>
        <v>7.0400000000000054</v>
      </c>
      <c r="D224" s="26">
        <f t="shared" si="65"/>
        <v>4.0000000000000036E-2</v>
      </c>
      <c r="E224" s="27">
        <f t="shared" si="66"/>
        <v>1.1360733353875083</v>
      </c>
      <c r="F224" s="27">
        <f t="shared" si="67"/>
        <v>0</v>
      </c>
      <c r="G224" s="26">
        <f t="shared" si="68"/>
        <v>179.52562858699676</v>
      </c>
      <c r="H224" s="26">
        <f t="shared" si="69"/>
        <v>0</v>
      </c>
      <c r="I224" s="26">
        <f t="shared" si="70"/>
        <v>102.29839610733985</v>
      </c>
      <c r="J224" s="26">
        <f t="shared" si="71"/>
        <v>28.416221140927735</v>
      </c>
      <c r="K224" s="26">
        <f t="shared" si="79"/>
        <v>36.138888888888886</v>
      </c>
      <c r="L224" s="27">
        <f t="shared" si="72"/>
        <v>0.71772324272136823</v>
      </c>
      <c r="M224" s="27">
        <f t="shared" si="73"/>
        <v>0.71772324272136823</v>
      </c>
      <c r="N224" s="26">
        <f t="shared" si="82"/>
        <v>0</v>
      </c>
      <c r="O224" s="141">
        <f t="shared" si="80"/>
        <v>80</v>
      </c>
      <c r="P224" s="28">
        <f t="shared" si="83"/>
        <v>48000</v>
      </c>
      <c r="Q224" s="28">
        <f t="shared" si="74"/>
        <v>1689.1760435685042</v>
      </c>
      <c r="R224" s="28">
        <f t="shared" si="75"/>
        <v>0</v>
      </c>
      <c r="S224" s="28">
        <f t="shared" si="81"/>
        <v>225</v>
      </c>
      <c r="T224" s="28">
        <f t="shared" si="76"/>
        <v>387.59117948645201</v>
      </c>
      <c r="U224" s="28">
        <f t="shared" si="77"/>
        <v>612.59117948645201</v>
      </c>
      <c r="V224" s="29">
        <f t="shared" si="78"/>
        <v>1076.5848640820523</v>
      </c>
      <c r="W224" s="35"/>
      <c r="X224" s="138">
        <f>IF($I224&lt;=TABELLER!$Z$68,IF($I223&gt;=TABELLER!$Z$68,$G224,0),0)</f>
        <v>0</v>
      </c>
      <c r="Y224" s="139">
        <f>IF($I224&gt;=TABELLER!$Z$68,IF($I223&lt;=TABELLER!$Z$68,$G224,0),0)</f>
        <v>0</v>
      </c>
      <c r="Z224" s="140">
        <f>IF($I224&gt;=TABELLER!$Z$68,IF($I223&lt;=TABELLER!$Z$68,$C224,0),0)</f>
        <v>0</v>
      </c>
      <c r="AA224" s="140">
        <f t="shared" si="84"/>
        <v>102.29839610733985</v>
      </c>
      <c r="AB224" s="106">
        <f t="shared" si="85"/>
        <v>0</v>
      </c>
    </row>
    <row r="225" spans="2:28" x14ac:dyDescent="0.2">
      <c r="B225" s="25">
        <v>177</v>
      </c>
      <c r="C225" s="26">
        <f t="shared" si="86"/>
        <v>7.0800000000000054</v>
      </c>
      <c r="D225" s="26">
        <f t="shared" si="65"/>
        <v>4.0000000000000036E-2</v>
      </c>
      <c r="E225" s="27">
        <f t="shared" si="66"/>
        <v>1.1372230242312875</v>
      </c>
      <c r="F225" s="27">
        <f t="shared" si="67"/>
        <v>0</v>
      </c>
      <c r="G225" s="26">
        <f t="shared" si="68"/>
        <v>180.66285161122804</v>
      </c>
      <c r="H225" s="26">
        <f t="shared" si="69"/>
        <v>0</v>
      </c>
      <c r="I225" s="26">
        <f t="shared" si="70"/>
        <v>102.40174825429173</v>
      </c>
      <c r="J225" s="26">
        <f t="shared" si="71"/>
        <v>28.444930070636591</v>
      </c>
      <c r="K225" s="26">
        <f t="shared" si="79"/>
        <v>36.138888888888886</v>
      </c>
      <c r="L225" s="27">
        <f t="shared" si="72"/>
        <v>0.71606429848112507</v>
      </c>
      <c r="M225" s="27">
        <f t="shared" si="73"/>
        <v>0.71606429848112507</v>
      </c>
      <c r="N225" s="26">
        <f t="shared" si="82"/>
        <v>0</v>
      </c>
      <c r="O225" s="141">
        <f t="shared" si="80"/>
        <v>80</v>
      </c>
      <c r="P225" s="28">
        <f t="shared" si="83"/>
        <v>48000</v>
      </c>
      <c r="Q225" s="28">
        <f t="shared" si="74"/>
        <v>1687.4711901489225</v>
      </c>
      <c r="R225" s="28">
        <f t="shared" si="75"/>
        <v>0</v>
      </c>
      <c r="S225" s="28">
        <f t="shared" si="81"/>
        <v>225</v>
      </c>
      <c r="T225" s="28">
        <f t="shared" si="76"/>
        <v>388.37474242723476</v>
      </c>
      <c r="U225" s="28">
        <f t="shared" si="77"/>
        <v>613.37474242723476</v>
      </c>
      <c r="V225" s="29">
        <f t="shared" si="78"/>
        <v>1074.0964477216876</v>
      </c>
      <c r="W225" s="35"/>
      <c r="X225" s="138">
        <f>IF($I225&lt;=TABELLER!$Z$68,IF($I224&gt;=TABELLER!$Z$68,$G225,0),0)</f>
        <v>0</v>
      </c>
      <c r="Y225" s="139">
        <f>IF($I225&gt;=TABELLER!$Z$68,IF($I224&lt;=TABELLER!$Z$68,$G225,0),0)</f>
        <v>0</v>
      </c>
      <c r="Z225" s="140">
        <f>IF($I225&gt;=TABELLER!$Z$68,IF($I224&lt;=TABELLER!$Z$68,$C225,0),0)</f>
        <v>0</v>
      </c>
      <c r="AA225" s="140">
        <f t="shared" si="84"/>
        <v>102.40174825429173</v>
      </c>
      <c r="AB225" s="106">
        <f t="shared" si="85"/>
        <v>0</v>
      </c>
    </row>
    <row r="226" spans="2:28" x14ac:dyDescent="0.2">
      <c r="B226" s="25">
        <v>178</v>
      </c>
      <c r="C226" s="26">
        <f t="shared" si="86"/>
        <v>7.1200000000000054</v>
      </c>
      <c r="D226" s="26">
        <f t="shared" si="65"/>
        <v>4.0000000000000036E-2</v>
      </c>
      <c r="E226" s="27">
        <f t="shared" si="66"/>
        <v>1.1383700542642494</v>
      </c>
      <c r="F226" s="27">
        <f t="shared" si="67"/>
        <v>0</v>
      </c>
      <c r="G226" s="26">
        <f t="shared" si="68"/>
        <v>181.80122166549228</v>
      </c>
      <c r="H226" s="26">
        <f t="shared" si="69"/>
        <v>0</v>
      </c>
      <c r="I226" s="26">
        <f t="shared" si="70"/>
        <v>102.50486151327301</v>
      </c>
      <c r="J226" s="26">
        <f t="shared" si="71"/>
        <v>28.473572642575835</v>
      </c>
      <c r="K226" s="26">
        <f t="shared" si="79"/>
        <v>36.138888888888886</v>
      </c>
      <c r="L226" s="27">
        <f t="shared" si="72"/>
        <v>0.71441094704643626</v>
      </c>
      <c r="M226" s="27">
        <f t="shared" si="73"/>
        <v>0.71441094704643626</v>
      </c>
      <c r="N226" s="26">
        <f t="shared" si="82"/>
        <v>0</v>
      </c>
      <c r="O226" s="141">
        <f t="shared" si="80"/>
        <v>80</v>
      </c>
      <c r="P226" s="28">
        <f t="shared" si="83"/>
        <v>48000</v>
      </c>
      <c r="Q226" s="28">
        <f t="shared" si="74"/>
        <v>1685.773703305035</v>
      </c>
      <c r="R226" s="28">
        <f t="shared" si="75"/>
        <v>0</v>
      </c>
      <c r="S226" s="28">
        <f t="shared" si="81"/>
        <v>225</v>
      </c>
      <c r="T226" s="28">
        <f t="shared" si="76"/>
        <v>389.15728273538065</v>
      </c>
      <c r="U226" s="28">
        <f t="shared" si="77"/>
        <v>614.1572827353807</v>
      </c>
      <c r="V226" s="29">
        <f t="shared" si="78"/>
        <v>1071.6164205696543</v>
      </c>
      <c r="W226" s="35"/>
      <c r="X226" s="138">
        <f>IF($I226&lt;=TABELLER!$Z$68,IF($I225&gt;=TABELLER!$Z$68,$G226,0),0)</f>
        <v>0</v>
      </c>
      <c r="Y226" s="139">
        <f>IF($I226&gt;=TABELLER!$Z$68,IF($I225&lt;=TABELLER!$Z$68,$G226,0),0)</f>
        <v>0</v>
      </c>
      <c r="Z226" s="140">
        <f>IF($I226&gt;=TABELLER!$Z$68,IF($I225&lt;=TABELLER!$Z$68,$C226,0),0)</f>
        <v>0</v>
      </c>
      <c r="AA226" s="140">
        <f t="shared" si="84"/>
        <v>102.50486151327301</v>
      </c>
      <c r="AB226" s="106">
        <f t="shared" si="85"/>
        <v>0</v>
      </c>
    </row>
    <row r="227" spans="2:28" x14ac:dyDescent="0.2">
      <c r="B227" s="25">
        <v>179</v>
      </c>
      <c r="C227" s="26">
        <f t="shared" si="86"/>
        <v>7.1600000000000055</v>
      </c>
      <c r="D227" s="26">
        <f t="shared" si="65"/>
        <v>4.0000000000000036E-2</v>
      </c>
      <c r="E227" s="27">
        <f t="shared" si="66"/>
        <v>1.1395144344606716</v>
      </c>
      <c r="F227" s="27">
        <f t="shared" si="67"/>
        <v>0</v>
      </c>
      <c r="G227" s="26">
        <f t="shared" si="68"/>
        <v>182.94073609995294</v>
      </c>
      <c r="H227" s="26">
        <f t="shared" si="69"/>
        <v>0</v>
      </c>
      <c r="I227" s="26">
        <f t="shared" si="70"/>
        <v>102.60773668964769</v>
      </c>
      <c r="J227" s="26">
        <f t="shared" si="71"/>
        <v>28.502149080457691</v>
      </c>
      <c r="K227" s="26">
        <f t="shared" si="79"/>
        <v>36.138888888888886</v>
      </c>
      <c r="L227" s="27">
        <f t="shared" si="72"/>
        <v>0.71276315646373756</v>
      </c>
      <c r="M227" s="27">
        <f t="shared" si="73"/>
        <v>0.71276315646373756</v>
      </c>
      <c r="N227" s="26">
        <f t="shared" si="82"/>
        <v>0</v>
      </c>
      <c r="O227" s="141">
        <f t="shared" si="80"/>
        <v>80</v>
      </c>
      <c r="P227" s="28">
        <f t="shared" si="83"/>
        <v>48000</v>
      </c>
      <c r="Q227" s="28">
        <f t="shared" si="74"/>
        <v>1684.0835357538313</v>
      </c>
      <c r="R227" s="28">
        <f t="shared" si="75"/>
        <v>0</v>
      </c>
      <c r="S227" s="28">
        <f t="shared" si="81"/>
        <v>225</v>
      </c>
      <c r="T227" s="28">
        <f t="shared" si="76"/>
        <v>389.9388010582249</v>
      </c>
      <c r="U227" s="28">
        <f t="shared" si="77"/>
        <v>614.93880105822495</v>
      </c>
      <c r="V227" s="29">
        <f t="shared" si="78"/>
        <v>1069.1447346956063</v>
      </c>
      <c r="W227" s="35"/>
      <c r="X227" s="138">
        <f>IF($I227&lt;=TABELLER!$Z$68,IF($I226&gt;=TABELLER!$Z$68,$G227,0),0)</f>
        <v>0</v>
      </c>
      <c r="Y227" s="139">
        <f>IF($I227&gt;=TABELLER!$Z$68,IF($I226&lt;=TABELLER!$Z$68,$G227,0),0)</f>
        <v>0</v>
      </c>
      <c r="Z227" s="140">
        <f>IF($I227&gt;=TABELLER!$Z$68,IF($I226&lt;=TABELLER!$Z$68,$C227,0),0)</f>
        <v>0</v>
      </c>
      <c r="AA227" s="140">
        <f t="shared" si="84"/>
        <v>102.60773668964769</v>
      </c>
      <c r="AB227" s="106">
        <f t="shared" si="85"/>
        <v>0</v>
      </c>
    </row>
    <row r="228" spans="2:28" x14ac:dyDescent="0.2">
      <c r="B228" s="25">
        <v>180</v>
      </c>
      <c r="C228" s="26">
        <f t="shared" si="86"/>
        <v>7.2000000000000055</v>
      </c>
      <c r="D228" s="26">
        <f t="shared" si="65"/>
        <v>4.0000000000000036E-2</v>
      </c>
      <c r="E228" s="27">
        <f t="shared" si="66"/>
        <v>1.1406561737434797</v>
      </c>
      <c r="F228" s="27">
        <f t="shared" si="67"/>
        <v>0</v>
      </c>
      <c r="G228" s="26">
        <f t="shared" si="68"/>
        <v>184.08139227369642</v>
      </c>
      <c r="H228" s="26">
        <f t="shared" si="69"/>
        <v>0</v>
      </c>
      <c r="I228" s="26">
        <f t="shared" si="70"/>
        <v>102.71037458417847</v>
      </c>
      <c r="J228" s="26">
        <f t="shared" si="71"/>
        <v>28.530659606716242</v>
      </c>
      <c r="K228" s="26">
        <f t="shared" si="79"/>
        <v>36.138888888888886</v>
      </c>
      <c r="L228" s="27">
        <f t="shared" si="72"/>
        <v>0.71112089505798604</v>
      </c>
      <c r="M228" s="27">
        <f t="shared" si="73"/>
        <v>0.71112089505798604</v>
      </c>
      <c r="N228" s="26">
        <f t="shared" si="82"/>
        <v>0</v>
      </c>
      <c r="O228" s="141">
        <f t="shared" si="80"/>
        <v>80</v>
      </c>
      <c r="P228" s="28">
        <f t="shared" si="83"/>
        <v>48000</v>
      </c>
      <c r="Q228" s="28">
        <f t="shared" si="74"/>
        <v>1682.4006406322478</v>
      </c>
      <c r="R228" s="28">
        <f t="shared" si="75"/>
        <v>0</v>
      </c>
      <c r="S228" s="28">
        <f t="shared" si="81"/>
        <v>225</v>
      </c>
      <c r="T228" s="28">
        <f t="shared" si="76"/>
        <v>390.71929804526872</v>
      </c>
      <c r="U228" s="28">
        <f t="shared" si="77"/>
        <v>615.71929804526872</v>
      </c>
      <c r="V228" s="29">
        <f t="shared" si="78"/>
        <v>1066.6813425869791</v>
      </c>
      <c r="W228" s="35"/>
      <c r="X228" s="138">
        <f>IF($I228&lt;=TABELLER!$Z$68,IF($I227&gt;=TABELLER!$Z$68,$G228,0),0)</f>
        <v>0</v>
      </c>
      <c r="Y228" s="139">
        <f>IF($I228&gt;=TABELLER!$Z$68,IF($I227&lt;=TABELLER!$Z$68,$G228,0),0)</f>
        <v>0</v>
      </c>
      <c r="Z228" s="140">
        <f>IF($I228&gt;=TABELLER!$Z$68,IF($I227&lt;=TABELLER!$Z$68,$C228,0),0)</f>
        <v>0</v>
      </c>
      <c r="AA228" s="140">
        <f t="shared" si="84"/>
        <v>102.71037458417847</v>
      </c>
      <c r="AB228" s="106">
        <f t="shared" si="85"/>
        <v>0</v>
      </c>
    </row>
    <row r="229" spans="2:28" x14ac:dyDescent="0.2">
      <c r="B229" s="25">
        <v>181</v>
      </c>
      <c r="C229" s="26">
        <f t="shared" si="86"/>
        <v>7.2400000000000055</v>
      </c>
      <c r="D229" s="26">
        <f t="shared" si="65"/>
        <v>4.0000000000000036E-2</v>
      </c>
      <c r="E229" s="27">
        <f t="shared" si="66"/>
        <v>1.1417952809846972</v>
      </c>
      <c r="F229" s="27">
        <f t="shared" si="67"/>
        <v>0</v>
      </c>
      <c r="G229" s="26">
        <f t="shared" si="68"/>
        <v>185.22318755468112</v>
      </c>
      <c r="H229" s="26">
        <f t="shared" si="69"/>
        <v>0</v>
      </c>
      <c r="I229" s="26">
        <f t="shared" si="70"/>
        <v>102.81277599306682</v>
      </c>
      <c r="J229" s="26">
        <f t="shared" si="71"/>
        <v>28.55910444251856</v>
      </c>
      <c r="K229" s="26">
        <f t="shared" si="79"/>
        <v>36.138888888888886</v>
      </c>
      <c r="L229" s="27">
        <f t="shared" si="72"/>
        <v>0.70948413142947686</v>
      </c>
      <c r="M229" s="27">
        <f t="shared" si="73"/>
        <v>0.70948413142947686</v>
      </c>
      <c r="N229" s="26">
        <f t="shared" si="82"/>
        <v>0</v>
      </c>
      <c r="O229" s="141">
        <f t="shared" si="80"/>
        <v>80</v>
      </c>
      <c r="P229" s="28">
        <f t="shared" si="83"/>
        <v>48000</v>
      </c>
      <c r="Q229" s="28">
        <f t="shared" si="74"/>
        <v>1680.7249714923832</v>
      </c>
      <c r="R229" s="28">
        <f t="shared" si="75"/>
        <v>0</v>
      </c>
      <c r="S229" s="28">
        <f t="shared" si="81"/>
        <v>225</v>
      </c>
      <c r="T229" s="28">
        <f t="shared" si="76"/>
        <v>391.49877434816801</v>
      </c>
      <c r="U229" s="28">
        <f t="shared" si="77"/>
        <v>616.49877434816801</v>
      </c>
      <c r="V229" s="29">
        <f t="shared" si="78"/>
        <v>1064.2261971442153</v>
      </c>
      <c r="W229" s="35"/>
      <c r="X229" s="138">
        <f>IF($I229&lt;=TABELLER!$Z$68,IF($I228&gt;=TABELLER!$Z$68,$G229,0),0)</f>
        <v>0</v>
      </c>
      <c r="Y229" s="139">
        <f>IF($I229&gt;=TABELLER!$Z$68,IF($I228&lt;=TABELLER!$Z$68,$G229,0),0)</f>
        <v>0</v>
      </c>
      <c r="Z229" s="140">
        <f>IF($I229&gt;=TABELLER!$Z$68,IF($I228&lt;=TABELLER!$Z$68,$C229,0),0)</f>
        <v>0</v>
      </c>
      <c r="AA229" s="140">
        <f t="shared" si="84"/>
        <v>102.81277599306682</v>
      </c>
      <c r="AB229" s="106">
        <f t="shared" si="85"/>
        <v>0</v>
      </c>
    </row>
    <row r="230" spans="2:28" x14ac:dyDescent="0.2">
      <c r="B230" s="25">
        <v>182</v>
      </c>
      <c r="C230" s="26">
        <f t="shared" si="86"/>
        <v>7.2800000000000056</v>
      </c>
      <c r="D230" s="26">
        <f t="shared" si="65"/>
        <v>4.0000000000000036E-2</v>
      </c>
      <c r="E230" s="27">
        <f t="shared" si="66"/>
        <v>1.142931765005887</v>
      </c>
      <c r="F230" s="27">
        <f t="shared" si="67"/>
        <v>0</v>
      </c>
      <c r="G230" s="26">
        <f t="shared" si="68"/>
        <v>186.36611931968702</v>
      </c>
      <c r="H230" s="26">
        <f t="shared" si="69"/>
        <v>0</v>
      </c>
      <c r="I230" s="26">
        <f t="shared" si="70"/>
        <v>102.91494170799267</v>
      </c>
      <c r="J230" s="26">
        <f t="shared" si="71"/>
        <v>28.58748380777574</v>
      </c>
      <c r="K230" s="26">
        <f t="shared" si="79"/>
        <v>36.138888888888886</v>
      </c>
      <c r="L230" s="27">
        <f t="shared" si="72"/>
        <v>0.70785283445070235</v>
      </c>
      <c r="M230" s="27">
        <f t="shared" si="73"/>
        <v>0.70785283445070235</v>
      </c>
      <c r="N230" s="26">
        <f t="shared" si="82"/>
        <v>0</v>
      </c>
      <c r="O230" s="141">
        <f t="shared" si="80"/>
        <v>80</v>
      </c>
      <c r="P230" s="28">
        <f t="shared" si="83"/>
        <v>48000</v>
      </c>
      <c r="Q230" s="28">
        <f t="shared" si="74"/>
        <v>1679.0564822967767</v>
      </c>
      <c r="R230" s="28">
        <f t="shared" si="75"/>
        <v>0</v>
      </c>
      <c r="S230" s="28">
        <f t="shared" si="81"/>
        <v>225</v>
      </c>
      <c r="T230" s="28">
        <f t="shared" si="76"/>
        <v>392.27723062072323</v>
      </c>
      <c r="U230" s="28">
        <f t="shared" si="77"/>
        <v>617.27723062072323</v>
      </c>
      <c r="V230" s="29">
        <f t="shared" si="78"/>
        <v>1061.7792516760535</v>
      </c>
      <c r="W230" s="35"/>
      <c r="X230" s="138">
        <f>IF($I230&lt;=TABELLER!$Z$68,IF($I229&gt;=TABELLER!$Z$68,$G230,0),0)</f>
        <v>0</v>
      </c>
      <c r="Y230" s="139">
        <f>IF($I230&gt;=TABELLER!$Z$68,IF($I229&lt;=TABELLER!$Z$68,$G230,0),0)</f>
        <v>0</v>
      </c>
      <c r="Z230" s="140">
        <f>IF($I230&gt;=TABELLER!$Z$68,IF($I229&lt;=TABELLER!$Z$68,$C230,0),0)</f>
        <v>0</v>
      </c>
      <c r="AA230" s="140">
        <f t="shared" si="84"/>
        <v>102.91494170799267</v>
      </c>
      <c r="AB230" s="106">
        <f t="shared" si="85"/>
        <v>0</v>
      </c>
    </row>
    <row r="231" spans="2:28" x14ac:dyDescent="0.2">
      <c r="B231" s="25">
        <v>183</v>
      </c>
      <c r="C231" s="26">
        <f t="shared" si="86"/>
        <v>7.3200000000000056</v>
      </c>
      <c r="D231" s="26">
        <f t="shared" si="65"/>
        <v>4.0000000000000036E-2</v>
      </c>
      <c r="E231" s="27">
        <f t="shared" si="66"/>
        <v>1.1440656345785911</v>
      </c>
      <c r="F231" s="27">
        <f t="shared" si="67"/>
        <v>0</v>
      </c>
      <c r="G231" s="26">
        <f t="shared" si="68"/>
        <v>187.51018495426561</v>
      </c>
      <c r="H231" s="26">
        <f t="shared" si="69"/>
        <v>0</v>
      </c>
      <c r="I231" s="26">
        <f t="shared" si="70"/>
        <v>103.01687251615357</v>
      </c>
      <c r="J231" s="26">
        <f t="shared" si="71"/>
        <v>28.615797921153767</v>
      </c>
      <c r="K231" s="26">
        <f t="shared" si="79"/>
        <v>36.138888888888886</v>
      </c>
      <c r="L231" s="27">
        <f t="shared" si="72"/>
        <v>0.70622697326325823</v>
      </c>
      <c r="M231" s="27">
        <f t="shared" si="73"/>
        <v>0.70622697326325823</v>
      </c>
      <c r="N231" s="26">
        <f t="shared" si="82"/>
        <v>0</v>
      </c>
      <c r="O231" s="141">
        <f t="shared" si="80"/>
        <v>80</v>
      </c>
      <c r="P231" s="28">
        <f t="shared" si="83"/>
        <v>48000</v>
      </c>
      <c r="Q231" s="28">
        <f t="shared" si="74"/>
        <v>1677.3951274137553</v>
      </c>
      <c r="R231" s="28">
        <f t="shared" si="75"/>
        <v>0</v>
      </c>
      <c r="S231" s="28">
        <f t="shared" si="81"/>
        <v>225</v>
      </c>
      <c r="T231" s="28">
        <f t="shared" si="76"/>
        <v>393.05466751886797</v>
      </c>
      <c r="U231" s="28">
        <f t="shared" si="77"/>
        <v>618.05466751886797</v>
      </c>
      <c r="V231" s="29">
        <f t="shared" si="78"/>
        <v>1059.3404598948873</v>
      </c>
      <c r="W231" s="35"/>
      <c r="X231" s="138">
        <f>IF($I231&lt;=TABELLER!$Z$68,IF($I230&gt;=TABELLER!$Z$68,$G231,0),0)</f>
        <v>0</v>
      </c>
      <c r="Y231" s="139">
        <f>IF($I231&gt;=TABELLER!$Z$68,IF($I230&lt;=TABELLER!$Z$68,$G231,0),0)</f>
        <v>0</v>
      </c>
      <c r="Z231" s="140">
        <f>IF($I231&gt;=TABELLER!$Z$68,IF($I230&lt;=TABELLER!$Z$68,$C231,0),0)</f>
        <v>0</v>
      </c>
      <c r="AA231" s="140">
        <f t="shared" si="84"/>
        <v>103.01687251615357</v>
      </c>
      <c r="AB231" s="106">
        <f t="shared" si="85"/>
        <v>0</v>
      </c>
    </row>
    <row r="232" spans="2:28" x14ac:dyDescent="0.2">
      <c r="B232" s="25">
        <v>184</v>
      </c>
      <c r="C232" s="26">
        <f t="shared" si="86"/>
        <v>7.3600000000000056</v>
      </c>
      <c r="D232" s="26">
        <f t="shared" si="65"/>
        <v>4.0000000000000036E-2</v>
      </c>
      <c r="E232" s="27">
        <f t="shared" si="66"/>
        <v>1.1451968984247622</v>
      </c>
      <c r="F232" s="27">
        <f t="shared" si="67"/>
        <v>0</v>
      </c>
      <c r="G232" s="26">
        <f t="shared" si="68"/>
        <v>188.65538185269037</v>
      </c>
      <c r="H232" s="26">
        <f t="shared" si="69"/>
        <v>0</v>
      </c>
      <c r="I232" s="26">
        <f t="shared" si="70"/>
        <v>103.11856920030348</v>
      </c>
      <c r="J232" s="26">
        <f t="shared" si="71"/>
        <v>28.644047000084299</v>
      </c>
      <c r="K232" s="26">
        <f t="shared" si="79"/>
        <v>36.138888888888886</v>
      </c>
      <c r="L232" s="27">
        <f t="shared" si="72"/>
        <v>0.70460651727478896</v>
      </c>
      <c r="M232" s="27">
        <f t="shared" si="73"/>
        <v>0.70460651727478896</v>
      </c>
      <c r="N232" s="26">
        <f t="shared" si="82"/>
        <v>0</v>
      </c>
      <c r="O232" s="141">
        <f t="shared" si="80"/>
        <v>80</v>
      </c>
      <c r="P232" s="28">
        <f t="shared" si="83"/>
        <v>48000</v>
      </c>
      <c r="Q232" s="28">
        <f t="shared" si="74"/>
        <v>1675.7408616128419</v>
      </c>
      <c r="R232" s="28">
        <f t="shared" si="75"/>
        <v>0</v>
      </c>
      <c r="S232" s="28">
        <f t="shared" si="81"/>
        <v>225</v>
      </c>
      <c r="T232" s="28">
        <f t="shared" si="76"/>
        <v>393.83108570065838</v>
      </c>
      <c r="U232" s="28">
        <f t="shared" si="77"/>
        <v>618.83108570065838</v>
      </c>
      <c r="V232" s="29">
        <f t="shared" si="78"/>
        <v>1056.9097759121835</v>
      </c>
      <c r="W232" s="35"/>
      <c r="X232" s="138">
        <f>IF($I232&lt;=TABELLER!$Z$68,IF($I231&gt;=TABELLER!$Z$68,$G232,0),0)</f>
        <v>0</v>
      </c>
      <c r="Y232" s="139">
        <f>IF($I232&gt;=TABELLER!$Z$68,IF($I231&lt;=TABELLER!$Z$68,$G232,0),0)</f>
        <v>0</v>
      </c>
      <c r="Z232" s="140">
        <f>IF($I232&gt;=TABELLER!$Z$68,IF($I231&lt;=TABELLER!$Z$68,$C232,0),0)</f>
        <v>0</v>
      </c>
      <c r="AA232" s="140">
        <f t="shared" si="84"/>
        <v>103.11856920030348</v>
      </c>
      <c r="AB232" s="106">
        <f t="shared" si="85"/>
        <v>0</v>
      </c>
    </row>
    <row r="233" spans="2:28" x14ac:dyDescent="0.2">
      <c r="B233" s="25">
        <v>185</v>
      </c>
      <c r="C233" s="26">
        <f t="shared" si="86"/>
        <v>7.4000000000000057</v>
      </c>
      <c r="D233" s="26">
        <f t="shared" si="65"/>
        <v>4.0000000000000036E-2</v>
      </c>
      <c r="E233" s="27">
        <f t="shared" si="66"/>
        <v>1.1463255652171929</v>
      </c>
      <c r="F233" s="27">
        <f t="shared" si="67"/>
        <v>0</v>
      </c>
      <c r="G233" s="26">
        <f t="shared" si="68"/>
        <v>189.80170741790755</v>
      </c>
      <c r="H233" s="26">
        <f t="shared" si="69"/>
        <v>0</v>
      </c>
      <c r="I233" s="26">
        <f t="shared" si="70"/>
        <v>103.22003253879105</v>
      </c>
      <c r="J233" s="26">
        <f t="shared" si="71"/>
        <v>28.672231260775291</v>
      </c>
      <c r="K233" s="26">
        <f t="shared" si="79"/>
        <v>36.138888888888886</v>
      </c>
      <c r="L233" s="27">
        <f t="shared" si="72"/>
        <v>0.70299143615597781</v>
      </c>
      <c r="M233" s="27">
        <f t="shared" si="73"/>
        <v>0.70299143615597781</v>
      </c>
      <c r="N233" s="26">
        <f t="shared" si="82"/>
        <v>0</v>
      </c>
      <c r="O233" s="141">
        <f t="shared" si="80"/>
        <v>80</v>
      </c>
      <c r="P233" s="28">
        <f t="shared" si="83"/>
        <v>48000</v>
      </c>
      <c r="Q233" s="28">
        <f t="shared" si="74"/>
        <v>1674.0936400602291</v>
      </c>
      <c r="R233" s="28">
        <f t="shared" si="75"/>
        <v>0</v>
      </c>
      <c r="S233" s="28">
        <f t="shared" si="81"/>
        <v>225</v>
      </c>
      <c r="T233" s="28">
        <f t="shared" si="76"/>
        <v>394.60648582626231</v>
      </c>
      <c r="U233" s="28">
        <f t="shared" si="77"/>
        <v>619.60648582626231</v>
      </c>
      <c r="V233" s="29">
        <f t="shared" si="78"/>
        <v>1054.4871542339667</v>
      </c>
      <c r="W233" s="35"/>
      <c r="X233" s="138">
        <f>IF($I233&lt;=TABELLER!$Z$68,IF($I232&gt;=TABELLER!$Z$68,$G233,0),0)</f>
        <v>0</v>
      </c>
      <c r="Y233" s="139">
        <f>IF($I233&gt;=TABELLER!$Z$68,IF($I232&lt;=TABELLER!$Z$68,$G233,0),0)</f>
        <v>0</v>
      </c>
      <c r="Z233" s="140">
        <f>IF($I233&gt;=TABELLER!$Z$68,IF($I232&lt;=TABELLER!$Z$68,$C233,0),0)</f>
        <v>0</v>
      </c>
      <c r="AA233" s="140">
        <f t="shared" si="84"/>
        <v>103.22003253879105</v>
      </c>
      <c r="AB233" s="106">
        <f t="shared" si="85"/>
        <v>0</v>
      </c>
    </row>
    <row r="234" spans="2:28" x14ac:dyDescent="0.2">
      <c r="B234" s="25">
        <v>186</v>
      </c>
      <c r="C234" s="26">
        <f t="shared" si="86"/>
        <v>7.4400000000000057</v>
      </c>
      <c r="D234" s="26">
        <f t="shared" si="65"/>
        <v>4.0000000000000036E-2</v>
      </c>
      <c r="E234" s="27">
        <f t="shared" si="66"/>
        <v>1.1474516435799373</v>
      </c>
      <c r="F234" s="27">
        <f t="shared" si="67"/>
        <v>0</v>
      </c>
      <c r="G234" s="26">
        <f t="shared" si="68"/>
        <v>190.94915906148748</v>
      </c>
      <c r="H234" s="26">
        <f t="shared" si="69"/>
        <v>0</v>
      </c>
      <c r="I234" s="26">
        <f t="shared" si="70"/>
        <v>103.32126330559751</v>
      </c>
      <c r="J234" s="26">
        <f t="shared" si="71"/>
        <v>28.700350918221531</v>
      </c>
      <c r="K234" s="26">
        <f t="shared" si="79"/>
        <v>36.138888888888886</v>
      </c>
      <c r="L234" s="27">
        <f t="shared" si="72"/>
        <v>0.70138169983757781</v>
      </c>
      <c r="M234" s="27">
        <f t="shared" si="73"/>
        <v>0.70138169983757781</v>
      </c>
      <c r="N234" s="26">
        <f t="shared" si="82"/>
        <v>0</v>
      </c>
      <c r="O234" s="141">
        <f t="shared" si="80"/>
        <v>80</v>
      </c>
      <c r="P234" s="28">
        <f t="shared" si="83"/>
        <v>48000</v>
      </c>
      <c r="Q234" s="28">
        <f t="shared" si="74"/>
        <v>1672.4534183143153</v>
      </c>
      <c r="R234" s="28">
        <f t="shared" si="75"/>
        <v>0</v>
      </c>
      <c r="S234" s="28">
        <f t="shared" si="81"/>
        <v>225</v>
      </c>
      <c r="T234" s="28">
        <f t="shared" si="76"/>
        <v>395.38086855794853</v>
      </c>
      <c r="U234" s="28">
        <f t="shared" si="77"/>
        <v>620.38086855794859</v>
      </c>
      <c r="V234" s="29">
        <f t="shared" si="78"/>
        <v>1052.0725497563667</v>
      </c>
      <c r="W234" s="35"/>
      <c r="X234" s="138">
        <f>IF($I234&lt;=TABELLER!$Z$68,IF($I233&gt;=TABELLER!$Z$68,$G234,0),0)</f>
        <v>0</v>
      </c>
      <c r="Y234" s="139">
        <f>IF($I234&gt;=TABELLER!$Z$68,IF($I233&lt;=TABELLER!$Z$68,$G234,0),0)</f>
        <v>0</v>
      </c>
      <c r="Z234" s="140">
        <f>IF($I234&gt;=TABELLER!$Z$68,IF($I233&lt;=TABELLER!$Z$68,$C234,0),0)</f>
        <v>0</v>
      </c>
      <c r="AA234" s="140">
        <f t="shared" si="84"/>
        <v>103.32126330559751</v>
      </c>
      <c r="AB234" s="106">
        <f t="shared" si="85"/>
        <v>0</v>
      </c>
    </row>
    <row r="235" spans="2:28" x14ac:dyDescent="0.2">
      <c r="B235" s="25">
        <v>187</v>
      </c>
      <c r="C235" s="26">
        <f t="shared" si="86"/>
        <v>7.4800000000000058</v>
      </c>
      <c r="D235" s="26">
        <f t="shared" ref="D235:D298" si="87">+C235-C234</f>
        <v>4.0000000000000036E-2</v>
      </c>
      <c r="E235" s="27">
        <f t="shared" ref="E235:E298" si="88">+J234*D235+0.5*M234*D235*D235</f>
        <v>1.1485751420887322</v>
      </c>
      <c r="F235" s="27">
        <f t="shared" ref="F235:F298" si="89">+E235*N235/100</f>
        <v>0</v>
      </c>
      <c r="G235" s="26">
        <f t="shared" ref="G235:G298" si="90">+G234+E235</f>
        <v>192.09773420357621</v>
      </c>
      <c r="H235" s="26">
        <f t="shared" ref="H235:H298" si="91">+H234+F235</f>
        <v>0</v>
      </c>
      <c r="I235" s="26">
        <f t="shared" ref="I235:I298" si="92">+J235*3.6</f>
        <v>103.42226227037413</v>
      </c>
      <c r="J235" s="26">
        <f t="shared" ref="J235:J298" si="93">+J234+M234*D235</f>
        <v>28.728406186215036</v>
      </c>
      <c r="K235" s="26">
        <f t="shared" si="79"/>
        <v>36.138888888888886</v>
      </c>
      <c r="L235" s="27">
        <f t="shared" ref="L235:L298" si="94">+V235/$E$23</f>
        <v>0.69977727850748306</v>
      </c>
      <c r="M235" s="27">
        <f t="shared" ref="M235:M298" si="95">MIN(IF((J235+L235*D236)&gt;K235,+(K235-J235)/D236,L235),$E$21)</f>
        <v>0.69977727850748306</v>
      </c>
      <c r="N235" s="26">
        <f t="shared" si="82"/>
        <v>0</v>
      </c>
      <c r="O235" s="141">
        <f t="shared" si="80"/>
        <v>80</v>
      </c>
      <c r="P235" s="28">
        <f t="shared" si="83"/>
        <v>48000</v>
      </c>
      <c r="Q235" s="28">
        <f t="shared" ref="Q235:Q298" si="96">+P235/J235</f>
        <v>1670.8201523213006</v>
      </c>
      <c r="R235" s="28">
        <f t="shared" ref="R235:R298" si="97">0.1*$E$23*N235</f>
        <v>0</v>
      </c>
      <c r="S235" s="28">
        <f t="shared" si="81"/>
        <v>225</v>
      </c>
      <c r="T235" s="28">
        <f t="shared" ref="T235:T298" si="98">0.5*$E$9*$E$13*$E$14*(J235+$E$10)^2</f>
        <v>396.15423456007602</v>
      </c>
      <c r="U235" s="28">
        <f t="shared" ref="U235:U298" si="99">+R235+S235+T235</f>
        <v>621.15423456007602</v>
      </c>
      <c r="V235" s="29">
        <f t="shared" ref="V235:V298" si="100">+Q235-U235</f>
        <v>1049.6659177612246</v>
      </c>
      <c r="W235" s="35"/>
      <c r="X235" s="138">
        <f>IF($I235&lt;=TABELLER!$Z$68,IF($I234&gt;=TABELLER!$Z$68,$G235,0),0)</f>
        <v>0</v>
      </c>
      <c r="Y235" s="139">
        <f>IF($I235&gt;=TABELLER!$Z$68,IF($I234&lt;=TABELLER!$Z$68,$G235,0),0)</f>
        <v>0</v>
      </c>
      <c r="Z235" s="140">
        <f>IF($I235&gt;=TABELLER!$Z$68,IF($I234&lt;=TABELLER!$Z$68,$C235,0),0)</f>
        <v>0</v>
      </c>
      <c r="AA235" s="140">
        <f t="shared" si="84"/>
        <v>103.42226227037413</v>
      </c>
      <c r="AB235" s="106">
        <f t="shared" si="85"/>
        <v>0</v>
      </c>
    </row>
    <row r="236" spans="2:28" x14ac:dyDescent="0.2">
      <c r="B236" s="25">
        <v>188</v>
      </c>
      <c r="C236" s="26">
        <f t="shared" si="86"/>
        <v>7.5200000000000058</v>
      </c>
      <c r="D236" s="26">
        <f t="shared" si="87"/>
        <v>4.0000000000000036E-2</v>
      </c>
      <c r="E236" s="27">
        <f t="shared" si="88"/>
        <v>1.1496960692714084</v>
      </c>
      <c r="F236" s="27">
        <f t="shared" si="89"/>
        <v>0</v>
      </c>
      <c r="G236" s="26">
        <f t="shared" si="90"/>
        <v>193.24743027284762</v>
      </c>
      <c r="H236" s="26">
        <f t="shared" si="91"/>
        <v>0</v>
      </c>
      <c r="I236" s="26">
        <f t="shared" si="92"/>
        <v>103.52303019847922</v>
      </c>
      <c r="J236" s="26">
        <f t="shared" si="93"/>
        <v>28.756397277355337</v>
      </c>
      <c r="K236" s="26">
        <f t="shared" si="79"/>
        <v>36.138888888888886</v>
      </c>
      <c r="L236" s="27">
        <f t="shared" si="94"/>
        <v>0.6981781426078405</v>
      </c>
      <c r="M236" s="27">
        <f t="shared" si="95"/>
        <v>0.6981781426078405</v>
      </c>
      <c r="N236" s="26">
        <f t="shared" si="82"/>
        <v>0</v>
      </c>
      <c r="O236" s="141">
        <f t="shared" si="80"/>
        <v>80</v>
      </c>
      <c r="P236" s="28">
        <f t="shared" si="83"/>
        <v>48000</v>
      </c>
      <c r="Q236" s="28">
        <f t="shared" si="96"/>
        <v>1669.1937984108438</v>
      </c>
      <c r="R236" s="28">
        <f t="shared" si="97"/>
        <v>0</v>
      </c>
      <c r="S236" s="28">
        <f t="shared" si="81"/>
        <v>225</v>
      </c>
      <c r="T236" s="28">
        <f t="shared" si="98"/>
        <v>396.92658449908288</v>
      </c>
      <c r="U236" s="28">
        <f t="shared" si="99"/>
        <v>621.92658449908288</v>
      </c>
      <c r="V236" s="29">
        <f t="shared" si="100"/>
        <v>1047.2672139117608</v>
      </c>
      <c r="W236" s="35"/>
      <c r="X236" s="138">
        <f>IF($I236&lt;=TABELLER!$Z$68,IF($I235&gt;=TABELLER!$Z$68,$G236,0),0)</f>
        <v>0</v>
      </c>
      <c r="Y236" s="139">
        <f>IF($I236&gt;=TABELLER!$Z$68,IF($I235&lt;=TABELLER!$Z$68,$G236,0),0)</f>
        <v>0</v>
      </c>
      <c r="Z236" s="140">
        <f>IF($I236&gt;=TABELLER!$Z$68,IF($I235&lt;=TABELLER!$Z$68,$C236,0),0)</f>
        <v>0</v>
      </c>
      <c r="AA236" s="140">
        <f t="shared" si="84"/>
        <v>103.52303019847922</v>
      </c>
      <c r="AB236" s="106">
        <f t="shared" si="85"/>
        <v>0</v>
      </c>
    </row>
    <row r="237" spans="2:28" x14ac:dyDescent="0.2">
      <c r="B237" s="25">
        <v>189</v>
      </c>
      <c r="C237" s="26">
        <f t="shared" si="86"/>
        <v>7.5600000000000058</v>
      </c>
      <c r="D237" s="26">
        <f t="shared" si="87"/>
        <v>4.0000000000000036E-2</v>
      </c>
      <c r="E237" s="27">
        <f t="shared" si="88"/>
        <v>1.1508144336083008</v>
      </c>
      <c r="F237" s="27">
        <f t="shared" si="89"/>
        <v>0</v>
      </c>
      <c r="G237" s="26">
        <f t="shared" si="90"/>
        <v>194.39824470645593</v>
      </c>
      <c r="H237" s="26">
        <f t="shared" si="91"/>
        <v>0</v>
      </c>
      <c r="I237" s="26">
        <f t="shared" si="92"/>
        <v>103.62356785101474</v>
      </c>
      <c r="J237" s="26">
        <f t="shared" si="93"/>
        <v>28.784324403059649</v>
      </c>
      <c r="K237" s="26">
        <f t="shared" si="79"/>
        <v>36.138888888888886</v>
      </c>
      <c r="L237" s="27">
        <f t="shared" si="94"/>
        <v>0.69658426283220221</v>
      </c>
      <c r="M237" s="27">
        <f t="shared" si="95"/>
        <v>0.69658426283220221</v>
      </c>
      <c r="N237" s="26">
        <f t="shared" si="82"/>
        <v>0</v>
      </c>
      <c r="O237" s="141">
        <f t="shared" si="80"/>
        <v>80</v>
      </c>
      <c r="P237" s="28">
        <f t="shared" si="83"/>
        <v>48000</v>
      </c>
      <c r="Q237" s="28">
        <f t="shared" si="96"/>
        <v>1667.5743132917794</v>
      </c>
      <c r="R237" s="28">
        <f t="shared" si="97"/>
        <v>0</v>
      </c>
      <c r="S237" s="28">
        <f t="shared" si="81"/>
        <v>225</v>
      </c>
      <c r="T237" s="28">
        <f t="shared" si="98"/>
        <v>397.69791904347613</v>
      </c>
      <c r="U237" s="28">
        <f t="shared" si="99"/>
        <v>622.69791904347608</v>
      </c>
      <c r="V237" s="29">
        <f t="shared" si="100"/>
        <v>1044.8763942483033</v>
      </c>
      <c r="W237" s="35"/>
      <c r="X237" s="138">
        <f>IF($I237&lt;=TABELLER!$Z$68,IF($I236&gt;=TABELLER!$Z$68,$G237,0),0)</f>
        <v>0</v>
      </c>
      <c r="Y237" s="139">
        <f>IF($I237&gt;=TABELLER!$Z$68,IF($I236&lt;=TABELLER!$Z$68,$G237,0),0)</f>
        <v>0</v>
      </c>
      <c r="Z237" s="140">
        <f>IF($I237&gt;=TABELLER!$Z$68,IF($I236&lt;=TABELLER!$Z$68,$C237,0),0)</f>
        <v>0</v>
      </c>
      <c r="AA237" s="140">
        <f t="shared" si="84"/>
        <v>103.62356785101474</v>
      </c>
      <c r="AB237" s="106">
        <f t="shared" si="85"/>
        <v>0</v>
      </c>
    </row>
    <row r="238" spans="2:28" x14ac:dyDescent="0.2">
      <c r="B238" s="25">
        <v>190</v>
      </c>
      <c r="C238" s="26">
        <f t="shared" si="86"/>
        <v>7.6000000000000059</v>
      </c>
      <c r="D238" s="26">
        <f t="shared" si="87"/>
        <v>4.0000000000000036E-2</v>
      </c>
      <c r="E238" s="27">
        <f t="shared" si="88"/>
        <v>1.1519302435326528</v>
      </c>
      <c r="F238" s="27">
        <f t="shared" si="89"/>
        <v>0</v>
      </c>
      <c r="G238" s="26">
        <f t="shared" si="90"/>
        <v>195.55017494998859</v>
      </c>
      <c r="H238" s="26">
        <f t="shared" si="91"/>
        <v>0</v>
      </c>
      <c r="I238" s="26">
        <f t="shared" si="92"/>
        <v>103.72387598486257</v>
      </c>
      <c r="J238" s="26">
        <f t="shared" si="93"/>
        <v>28.812187773572937</v>
      </c>
      <c r="K238" s="26">
        <f t="shared" si="79"/>
        <v>36.138888888888886</v>
      </c>
      <c r="L238" s="27">
        <f t="shared" si="94"/>
        <v>0.69499561012271382</v>
      </c>
      <c r="M238" s="27">
        <f t="shared" si="95"/>
        <v>0.69499561012271382</v>
      </c>
      <c r="N238" s="26">
        <f t="shared" si="82"/>
        <v>0</v>
      </c>
      <c r="O238" s="141">
        <f t="shared" si="80"/>
        <v>80</v>
      </c>
      <c r="P238" s="28">
        <f t="shared" si="83"/>
        <v>48000</v>
      </c>
      <c r="Q238" s="28">
        <f t="shared" si="96"/>
        <v>1665.9616540478912</v>
      </c>
      <c r="R238" s="28">
        <f t="shared" si="97"/>
        <v>0</v>
      </c>
      <c r="S238" s="28">
        <f t="shared" si="81"/>
        <v>225</v>
      </c>
      <c r="T238" s="28">
        <f t="shared" si="98"/>
        <v>398.46823886382037</v>
      </c>
      <c r="U238" s="28">
        <f t="shared" si="99"/>
        <v>623.46823886382037</v>
      </c>
      <c r="V238" s="29">
        <f t="shared" si="100"/>
        <v>1042.4934151840707</v>
      </c>
      <c r="W238" s="35"/>
      <c r="X238" s="138">
        <f>IF($I238&lt;=TABELLER!$Z$68,IF($I237&gt;=TABELLER!$Z$68,$G238,0),0)</f>
        <v>0</v>
      </c>
      <c r="Y238" s="139">
        <f>IF($I238&gt;=TABELLER!$Z$68,IF($I237&lt;=TABELLER!$Z$68,$G238,0),0)</f>
        <v>0</v>
      </c>
      <c r="Z238" s="140">
        <f>IF($I238&gt;=TABELLER!$Z$68,IF($I237&lt;=TABELLER!$Z$68,$C238,0),0)</f>
        <v>0</v>
      </c>
      <c r="AA238" s="140">
        <f t="shared" si="84"/>
        <v>103.72387598486257</v>
      </c>
      <c r="AB238" s="106">
        <f t="shared" si="85"/>
        <v>0</v>
      </c>
    </row>
    <row r="239" spans="2:28" x14ac:dyDescent="0.2">
      <c r="B239" s="25">
        <v>191</v>
      </c>
      <c r="C239" s="26">
        <f t="shared" si="86"/>
        <v>7.6400000000000059</v>
      </c>
      <c r="D239" s="26">
        <f t="shared" si="87"/>
        <v>4.0000000000000036E-2</v>
      </c>
      <c r="E239" s="27">
        <f t="shared" si="88"/>
        <v>1.1530435074310166</v>
      </c>
      <c r="F239" s="27">
        <f t="shared" si="89"/>
        <v>0</v>
      </c>
      <c r="G239" s="26">
        <f t="shared" si="90"/>
        <v>196.70321845741961</v>
      </c>
      <c r="H239" s="26">
        <f t="shared" si="91"/>
        <v>0</v>
      </c>
      <c r="I239" s="26">
        <f t="shared" si="92"/>
        <v>103.82395535272025</v>
      </c>
      <c r="J239" s="26">
        <f t="shared" si="93"/>
        <v>28.839987597977846</v>
      </c>
      <c r="K239" s="26">
        <f t="shared" si="79"/>
        <v>36.138888888888886</v>
      </c>
      <c r="L239" s="27">
        <f t="shared" si="94"/>
        <v>0.69341215566734549</v>
      </c>
      <c r="M239" s="27">
        <f t="shared" si="95"/>
        <v>0.69341215566734549</v>
      </c>
      <c r="N239" s="26">
        <f t="shared" si="82"/>
        <v>0</v>
      </c>
      <c r="O239" s="141">
        <f t="shared" si="80"/>
        <v>80</v>
      </c>
      <c r="P239" s="28">
        <f t="shared" si="83"/>
        <v>48000</v>
      </c>
      <c r="Q239" s="28">
        <f t="shared" si="96"/>
        <v>1664.3557781337458</v>
      </c>
      <c r="R239" s="28">
        <f t="shared" si="97"/>
        <v>0</v>
      </c>
      <c r="S239" s="28">
        <f t="shared" si="81"/>
        <v>225</v>
      </c>
      <c r="T239" s="28">
        <f t="shared" si="98"/>
        <v>399.23754463272763</v>
      </c>
      <c r="U239" s="28">
        <f t="shared" si="99"/>
        <v>624.23754463272758</v>
      </c>
      <c r="V239" s="29">
        <f t="shared" si="100"/>
        <v>1040.1182335010183</v>
      </c>
      <c r="W239" s="35"/>
      <c r="X239" s="138">
        <f>IF($I239&lt;=TABELLER!$Z$68,IF($I238&gt;=TABELLER!$Z$68,$G239,0),0)</f>
        <v>0</v>
      </c>
      <c r="Y239" s="139">
        <f>IF($I239&gt;=TABELLER!$Z$68,IF($I238&lt;=TABELLER!$Z$68,$G239,0),0)</f>
        <v>0</v>
      </c>
      <c r="Z239" s="140">
        <f>IF($I239&gt;=TABELLER!$Z$68,IF($I238&lt;=TABELLER!$Z$68,$C239,0),0)</f>
        <v>0</v>
      </c>
      <c r="AA239" s="140">
        <f t="shared" si="84"/>
        <v>103.82395535272025</v>
      </c>
      <c r="AB239" s="106">
        <f t="shared" si="85"/>
        <v>0</v>
      </c>
    </row>
    <row r="240" spans="2:28" x14ac:dyDescent="0.2">
      <c r="B240" s="25">
        <v>192</v>
      </c>
      <c r="C240" s="26">
        <f t="shared" si="86"/>
        <v>7.6800000000000059</v>
      </c>
      <c r="D240" s="26">
        <f t="shared" si="87"/>
        <v>4.0000000000000036E-2</v>
      </c>
      <c r="E240" s="27">
        <f t="shared" si="88"/>
        <v>1.1541542336436488</v>
      </c>
      <c r="F240" s="27">
        <f t="shared" si="89"/>
        <v>0</v>
      </c>
      <c r="G240" s="26">
        <f t="shared" si="90"/>
        <v>197.85737269106326</v>
      </c>
      <c r="H240" s="26">
        <f t="shared" si="91"/>
        <v>0</v>
      </c>
      <c r="I240" s="26">
        <f t="shared" si="92"/>
        <v>103.92380670313635</v>
      </c>
      <c r="J240" s="26">
        <f t="shared" si="93"/>
        <v>28.867724084204539</v>
      </c>
      <c r="K240" s="26">
        <f t="shared" ref="K240:K303" si="101">+$E$20/3.6</f>
        <v>36.138888888888886</v>
      </c>
      <c r="L240" s="27">
        <f t="shared" si="94"/>
        <v>0.69183387089715609</v>
      </c>
      <c r="M240" s="27">
        <f t="shared" si="95"/>
        <v>0.69183387089715609</v>
      </c>
      <c r="N240" s="26">
        <f t="shared" si="82"/>
        <v>0</v>
      </c>
      <c r="O240" s="141">
        <f t="shared" ref="O240:O303" si="102">IF(I240&lt;$J$25,$K$25,IF(I240&lt;$J$26,+$K$25+$K$27*(I240-$J$25),$K$26))</f>
        <v>80</v>
      </c>
      <c r="P240" s="28">
        <f t="shared" si="83"/>
        <v>48000</v>
      </c>
      <c r="Q240" s="28">
        <f t="shared" si="96"/>
        <v>1662.7566433705804</v>
      </c>
      <c r="R240" s="28">
        <f t="shared" si="97"/>
        <v>0</v>
      </c>
      <c r="S240" s="28">
        <f t="shared" ref="S240:S303" si="103">10*$E$23*$E$12</f>
        <v>225</v>
      </c>
      <c r="T240" s="28">
        <f t="shared" si="98"/>
        <v>400.00583702484613</v>
      </c>
      <c r="U240" s="28">
        <f t="shared" si="99"/>
        <v>625.00583702484619</v>
      </c>
      <c r="V240" s="29">
        <f t="shared" si="100"/>
        <v>1037.7508063457342</v>
      </c>
      <c r="W240" s="35"/>
      <c r="X240" s="138">
        <f>IF($I240&lt;=TABELLER!$Z$68,IF($I239&gt;=TABELLER!$Z$68,$G240,0),0)</f>
        <v>0</v>
      </c>
      <c r="Y240" s="139">
        <f>IF($I240&gt;=TABELLER!$Z$68,IF($I239&lt;=TABELLER!$Z$68,$G240,0),0)</f>
        <v>0</v>
      </c>
      <c r="Z240" s="140">
        <f>IF($I240&gt;=TABELLER!$Z$68,IF($I239&lt;=TABELLER!$Z$68,$C240,0),0)</f>
        <v>0</v>
      </c>
      <c r="AA240" s="140">
        <f t="shared" si="84"/>
        <v>103.92380670313635</v>
      </c>
      <c r="AB240" s="106">
        <f t="shared" si="85"/>
        <v>0</v>
      </c>
    </row>
    <row r="241" spans="2:28" x14ac:dyDescent="0.2">
      <c r="B241" s="25">
        <v>193</v>
      </c>
      <c r="C241" s="26">
        <f t="shared" si="86"/>
        <v>7.720000000000006</v>
      </c>
      <c r="D241" s="26">
        <f t="shared" si="87"/>
        <v>4.0000000000000036E-2</v>
      </c>
      <c r="E241" s="27">
        <f t="shared" si="88"/>
        <v>1.1552624304649004</v>
      </c>
      <c r="F241" s="27">
        <f t="shared" si="89"/>
        <v>0</v>
      </c>
      <c r="G241" s="26">
        <f t="shared" si="90"/>
        <v>199.01263512152815</v>
      </c>
      <c r="H241" s="26">
        <f t="shared" si="91"/>
        <v>0</v>
      </c>
      <c r="I241" s="26">
        <f t="shared" si="92"/>
        <v>104.02343078054554</v>
      </c>
      <c r="J241" s="26">
        <f t="shared" si="93"/>
        <v>28.895397439040426</v>
      </c>
      <c r="K241" s="26">
        <f t="shared" si="101"/>
        <v>36.138888888888886</v>
      </c>
      <c r="L241" s="27">
        <f t="shared" si="94"/>
        <v>0.69026072748359757</v>
      </c>
      <c r="M241" s="27">
        <f t="shared" si="95"/>
        <v>0.69026072748359757</v>
      </c>
      <c r="N241" s="26">
        <f t="shared" ref="N241:N304" si="104">+$J$29</f>
        <v>0</v>
      </c>
      <c r="O241" s="141">
        <f t="shared" si="102"/>
        <v>80</v>
      </c>
      <c r="P241" s="28">
        <f t="shared" ref="P241:P304" si="105">+O241/100*$E$24*1000</f>
        <v>48000</v>
      </c>
      <c r="Q241" s="28">
        <f t="shared" si="96"/>
        <v>1661.1642079422463</v>
      </c>
      <c r="R241" s="28">
        <f t="shared" si="97"/>
        <v>0</v>
      </c>
      <c r="S241" s="28">
        <f t="shared" si="103"/>
        <v>225</v>
      </c>
      <c r="T241" s="28">
        <f t="shared" si="98"/>
        <v>400.77311671684993</v>
      </c>
      <c r="U241" s="28">
        <f t="shared" si="99"/>
        <v>625.77311671684993</v>
      </c>
      <c r="V241" s="29">
        <f t="shared" si="100"/>
        <v>1035.3910912253964</v>
      </c>
      <c r="W241" s="35"/>
      <c r="X241" s="138">
        <f>IF($I241&lt;=TABELLER!$Z$68,IF($I240&gt;=TABELLER!$Z$68,$G241,0),0)</f>
        <v>0</v>
      </c>
      <c r="Y241" s="139">
        <f>IF($I241&gt;=TABELLER!$Z$68,IF($I240&lt;=TABELLER!$Z$68,$G241,0),0)</f>
        <v>0</v>
      </c>
      <c r="Z241" s="140">
        <f>IF($I241&gt;=TABELLER!$Z$68,IF($I240&lt;=TABELLER!$Z$68,$C241,0),0)</f>
        <v>0</v>
      </c>
      <c r="AA241" s="140">
        <f t="shared" ref="AA241:AA304" si="106">$I241</f>
        <v>104.02343078054554</v>
      </c>
      <c r="AB241" s="106">
        <f t="shared" ref="AB241:AB304" si="107">IF((G241&lt;$E$32)*AND(G242&gt;$E$32),I241,0)</f>
        <v>0</v>
      </c>
    </row>
    <row r="242" spans="2:28" x14ac:dyDescent="0.2">
      <c r="B242" s="25">
        <v>194</v>
      </c>
      <c r="C242" s="26">
        <f t="shared" si="86"/>
        <v>7.760000000000006</v>
      </c>
      <c r="D242" s="26">
        <f t="shared" si="87"/>
        <v>4.0000000000000036E-2</v>
      </c>
      <c r="E242" s="27">
        <f t="shared" si="88"/>
        <v>1.1563681061436051</v>
      </c>
      <c r="F242" s="27">
        <f t="shared" si="89"/>
        <v>0</v>
      </c>
      <c r="G242" s="26">
        <f t="shared" si="90"/>
        <v>200.16900322767177</v>
      </c>
      <c r="H242" s="26">
        <f t="shared" si="91"/>
        <v>0</v>
      </c>
      <c r="I242" s="26">
        <f t="shared" si="92"/>
        <v>104.12282832530317</v>
      </c>
      <c r="J242" s="26">
        <f t="shared" si="93"/>
        <v>28.92300786813977</v>
      </c>
      <c r="K242" s="26">
        <f t="shared" si="101"/>
        <v>36.138888888888886</v>
      </c>
      <c r="L242" s="27">
        <f t="shared" si="94"/>
        <v>0.68869269733585436</v>
      </c>
      <c r="M242" s="27">
        <f t="shared" si="95"/>
        <v>0.68869269733585436</v>
      </c>
      <c r="N242" s="26">
        <f t="shared" si="104"/>
        <v>0</v>
      </c>
      <c r="O242" s="141">
        <f t="shared" si="102"/>
        <v>80</v>
      </c>
      <c r="P242" s="28">
        <f t="shared" si="105"/>
        <v>48000</v>
      </c>
      <c r="Q242" s="28">
        <f t="shared" si="96"/>
        <v>1659.5784303912094</v>
      </c>
      <c r="R242" s="28">
        <f t="shared" si="97"/>
        <v>0</v>
      </c>
      <c r="S242" s="28">
        <f t="shared" si="103"/>
        <v>225</v>
      </c>
      <c r="T242" s="28">
        <f t="shared" si="98"/>
        <v>401.53938438742796</v>
      </c>
      <c r="U242" s="28">
        <f t="shared" si="99"/>
        <v>626.53938438742796</v>
      </c>
      <c r="V242" s="29">
        <f t="shared" si="100"/>
        <v>1033.0390460037816</v>
      </c>
      <c r="W242" s="35"/>
      <c r="X242" s="138">
        <f>IF($I242&lt;=TABELLER!$Z$68,IF($I241&gt;=TABELLER!$Z$68,$G242,0),0)</f>
        <v>0</v>
      </c>
      <c r="Y242" s="139">
        <f>IF($I242&gt;=TABELLER!$Z$68,IF($I241&lt;=TABELLER!$Z$68,$G242,0),0)</f>
        <v>0</v>
      </c>
      <c r="Z242" s="140">
        <f>IF($I242&gt;=TABELLER!$Z$68,IF($I241&lt;=TABELLER!$Z$68,$C242,0),0)</f>
        <v>0</v>
      </c>
      <c r="AA242" s="140">
        <f t="shared" si="106"/>
        <v>104.12282832530317</v>
      </c>
      <c r="AB242" s="106">
        <f t="shared" si="107"/>
        <v>0</v>
      </c>
    </row>
    <row r="243" spans="2:28" x14ac:dyDescent="0.2">
      <c r="B243" s="25">
        <v>195</v>
      </c>
      <c r="C243" s="26">
        <f t="shared" si="86"/>
        <v>7.800000000000006</v>
      </c>
      <c r="D243" s="26">
        <f t="shared" si="87"/>
        <v>4.0000000000000036E-2</v>
      </c>
      <c r="E243" s="27">
        <f t="shared" si="88"/>
        <v>1.1574712688834605</v>
      </c>
      <c r="F243" s="27">
        <f t="shared" si="89"/>
        <v>0</v>
      </c>
      <c r="G243" s="26">
        <f t="shared" si="90"/>
        <v>201.32647449655522</v>
      </c>
      <c r="H243" s="26">
        <f t="shared" si="91"/>
        <v>0</v>
      </c>
      <c r="I243" s="26">
        <f t="shared" si="92"/>
        <v>104.22200007371953</v>
      </c>
      <c r="J243" s="26">
        <f t="shared" si="93"/>
        <v>28.950555576033203</v>
      </c>
      <c r="K243" s="26">
        <f t="shared" si="101"/>
        <v>36.138888888888886</v>
      </c>
      <c r="L243" s="27">
        <f t="shared" si="94"/>
        <v>0.68712975259821907</v>
      </c>
      <c r="M243" s="27">
        <f t="shared" si="95"/>
        <v>0.68712975259821907</v>
      </c>
      <c r="N243" s="26">
        <f t="shared" si="104"/>
        <v>0</v>
      </c>
      <c r="O243" s="141">
        <f t="shared" si="102"/>
        <v>80</v>
      </c>
      <c r="P243" s="28">
        <f t="shared" si="105"/>
        <v>48000</v>
      </c>
      <c r="Q243" s="28">
        <f t="shared" si="96"/>
        <v>1657.9992696146023</v>
      </c>
      <c r="R243" s="28">
        <f t="shared" si="97"/>
        <v>0</v>
      </c>
      <c r="S243" s="28">
        <f t="shared" si="103"/>
        <v>225</v>
      </c>
      <c r="T243" s="28">
        <f t="shared" si="98"/>
        <v>402.30464071727386</v>
      </c>
      <c r="U243" s="28">
        <f t="shared" si="99"/>
        <v>627.30464071727386</v>
      </c>
      <c r="V243" s="29">
        <f t="shared" si="100"/>
        <v>1030.6946288973286</v>
      </c>
      <c r="W243" s="35"/>
      <c r="X243" s="138">
        <f>IF($I243&lt;=TABELLER!$Z$68,IF($I242&gt;=TABELLER!$Z$68,$G243,0),0)</f>
        <v>0</v>
      </c>
      <c r="Y243" s="139">
        <f>IF($I243&gt;=TABELLER!$Z$68,IF($I242&lt;=TABELLER!$Z$68,$G243,0),0)</f>
        <v>0</v>
      </c>
      <c r="Z243" s="140">
        <f>IF($I243&gt;=TABELLER!$Z$68,IF($I242&lt;=TABELLER!$Z$68,$C243,0),0)</f>
        <v>0</v>
      </c>
      <c r="AA243" s="140">
        <f t="shared" si="106"/>
        <v>104.22200007371953</v>
      </c>
      <c r="AB243" s="106">
        <f t="shared" si="107"/>
        <v>0</v>
      </c>
    </row>
    <row r="244" spans="2:28" x14ac:dyDescent="0.2">
      <c r="B244" s="25">
        <v>196</v>
      </c>
      <c r="C244" s="26">
        <f t="shared" si="86"/>
        <v>7.8400000000000061</v>
      </c>
      <c r="D244" s="26">
        <f t="shared" si="87"/>
        <v>4.0000000000000036E-2</v>
      </c>
      <c r="E244" s="27">
        <f t="shared" si="88"/>
        <v>1.1585719268434076</v>
      </c>
      <c r="F244" s="27">
        <f t="shared" si="89"/>
        <v>0</v>
      </c>
      <c r="G244" s="26">
        <f t="shared" si="90"/>
        <v>202.48504642339861</v>
      </c>
      <c r="H244" s="26">
        <f t="shared" si="91"/>
        <v>0</v>
      </c>
      <c r="I244" s="26">
        <f t="shared" si="92"/>
        <v>104.32094675809367</v>
      </c>
      <c r="J244" s="26">
        <f t="shared" si="93"/>
        <v>28.978040766137131</v>
      </c>
      <c r="K244" s="26">
        <f t="shared" si="101"/>
        <v>36.138888888888886</v>
      </c>
      <c r="L244" s="27">
        <f t="shared" si="94"/>
        <v>0.68557186564750316</v>
      </c>
      <c r="M244" s="27">
        <f t="shared" si="95"/>
        <v>0.68557186564750316</v>
      </c>
      <c r="N244" s="26">
        <f t="shared" si="104"/>
        <v>0</v>
      </c>
      <c r="O244" s="141">
        <f t="shared" si="102"/>
        <v>80</v>
      </c>
      <c r="P244" s="28">
        <f t="shared" si="105"/>
        <v>48000</v>
      </c>
      <c r="Q244" s="28">
        <f t="shared" si="96"/>
        <v>1656.4266848603293</v>
      </c>
      <c r="R244" s="28">
        <f t="shared" si="97"/>
        <v>0</v>
      </c>
      <c r="S244" s="28">
        <f t="shared" si="103"/>
        <v>225</v>
      </c>
      <c r="T244" s="28">
        <f t="shared" si="98"/>
        <v>403.06888638907458</v>
      </c>
      <c r="U244" s="28">
        <f t="shared" si="99"/>
        <v>628.06888638907458</v>
      </c>
      <c r="V244" s="29">
        <f t="shared" si="100"/>
        <v>1028.3577984712547</v>
      </c>
      <c r="W244" s="35"/>
      <c r="X244" s="138">
        <f>IF($I244&lt;=TABELLER!$Z$68,IF($I243&gt;=TABELLER!$Z$68,$G244,0),0)</f>
        <v>0</v>
      </c>
      <c r="Y244" s="139">
        <f>IF($I244&gt;=TABELLER!$Z$68,IF($I243&lt;=TABELLER!$Z$68,$G244,0),0)</f>
        <v>0</v>
      </c>
      <c r="Z244" s="140">
        <f>IF($I244&gt;=TABELLER!$Z$68,IF($I243&lt;=TABELLER!$Z$68,$C244,0),0)</f>
        <v>0</v>
      </c>
      <c r="AA244" s="140">
        <f t="shared" si="106"/>
        <v>104.32094675809367</v>
      </c>
      <c r="AB244" s="106">
        <f t="shared" si="107"/>
        <v>0</v>
      </c>
    </row>
    <row r="245" spans="2:28" x14ac:dyDescent="0.2">
      <c r="B245" s="25">
        <v>197</v>
      </c>
      <c r="C245" s="26">
        <f t="shared" si="86"/>
        <v>7.8800000000000061</v>
      </c>
      <c r="D245" s="26">
        <f t="shared" si="87"/>
        <v>4.0000000000000036E-2</v>
      </c>
      <c r="E245" s="27">
        <f t="shared" si="88"/>
        <v>1.1596700881380044</v>
      </c>
      <c r="F245" s="27">
        <f t="shared" si="89"/>
        <v>0</v>
      </c>
      <c r="G245" s="26">
        <f t="shared" si="90"/>
        <v>203.64471651153661</v>
      </c>
      <c r="H245" s="26">
        <f t="shared" si="91"/>
        <v>0</v>
      </c>
      <c r="I245" s="26">
        <f t="shared" si="92"/>
        <v>104.41966910674691</v>
      </c>
      <c r="J245" s="26">
        <f t="shared" si="93"/>
        <v>29.005463640763029</v>
      </c>
      <c r="K245" s="26">
        <f t="shared" si="101"/>
        <v>36.138888888888886</v>
      </c>
      <c r="L245" s="27">
        <f t="shared" si="94"/>
        <v>0.68401900909048319</v>
      </c>
      <c r="M245" s="27">
        <f t="shared" si="95"/>
        <v>0.68401900909048319</v>
      </c>
      <c r="N245" s="26">
        <f t="shared" si="104"/>
        <v>0</v>
      </c>
      <c r="O245" s="141">
        <f t="shared" si="102"/>
        <v>80</v>
      </c>
      <c r="P245" s="28">
        <f t="shared" si="105"/>
        <v>48000</v>
      </c>
      <c r="Q245" s="28">
        <f t="shared" si="96"/>
        <v>1654.8606357232252</v>
      </c>
      <c r="R245" s="28">
        <f t="shared" si="97"/>
        <v>0</v>
      </c>
      <c r="S245" s="28">
        <f t="shared" si="103"/>
        <v>225</v>
      </c>
      <c r="T245" s="28">
        <f t="shared" si="98"/>
        <v>403.83212208750052</v>
      </c>
      <c r="U245" s="28">
        <f t="shared" si="99"/>
        <v>628.83212208750047</v>
      </c>
      <c r="V245" s="29">
        <f t="shared" si="100"/>
        <v>1026.0285136357247</v>
      </c>
      <c r="W245" s="35"/>
      <c r="X245" s="138">
        <f>IF($I245&lt;=TABELLER!$Z$68,IF($I244&gt;=TABELLER!$Z$68,$G245,0),0)</f>
        <v>0</v>
      </c>
      <c r="Y245" s="139">
        <f>IF($I245&gt;=TABELLER!$Z$68,IF($I244&lt;=TABELLER!$Z$68,$G245,0),0)</f>
        <v>0</v>
      </c>
      <c r="Z245" s="140">
        <f>IF($I245&gt;=TABELLER!$Z$68,IF($I244&lt;=TABELLER!$Z$68,$C245,0),0)</f>
        <v>0</v>
      </c>
      <c r="AA245" s="140">
        <f t="shared" si="106"/>
        <v>104.41966910674691</v>
      </c>
      <c r="AB245" s="106">
        <f t="shared" si="107"/>
        <v>0</v>
      </c>
    </row>
    <row r="246" spans="2:28" x14ac:dyDescent="0.2">
      <c r="B246" s="25">
        <v>198</v>
      </c>
      <c r="C246" s="26">
        <f t="shared" si="86"/>
        <v>7.9200000000000061</v>
      </c>
      <c r="D246" s="26">
        <f t="shared" si="87"/>
        <v>4.0000000000000036E-2</v>
      </c>
      <c r="E246" s="27">
        <f t="shared" si="88"/>
        <v>1.1607657608377946</v>
      </c>
      <c r="F246" s="27">
        <f t="shared" si="89"/>
        <v>0</v>
      </c>
      <c r="G246" s="26">
        <f t="shared" si="90"/>
        <v>204.80548227237441</v>
      </c>
      <c r="H246" s="26">
        <f t="shared" si="91"/>
        <v>0</v>
      </c>
      <c r="I246" s="26">
        <f t="shared" si="92"/>
        <v>104.51816784405594</v>
      </c>
      <c r="J246" s="26">
        <f t="shared" si="93"/>
        <v>29.03282440112665</v>
      </c>
      <c r="K246" s="26">
        <f t="shared" si="101"/>
        <v>36.138888888888886</v>
      </c>
      <c r="L246" s="27">
        <f t="shared" si="94"/>
        <v>0.68247115576138007</v>
      </c>
      <c r="M246" s="27">
        <f t="shared" si="95"/>
        <v>0.68247115576138007</v>
      </c>
      <c r="N246" s="26">
        <f t="shared" si="104"/>
        <v>0</v>
      </c>
      <c r="O246" s="141">
        <f t="shared" si="102"/>
        <v>80</v>
      </c>
      <c r="P246" s="28">
        <f t="shared" si="105"/>
        <v>48000</v>
      </c>
      <c r="Q246" s="28">
        <f t="shared" si="96"/>
        <v>1653.3010821412645</v>
      </c>
      <c r="R246" s="28">
        <f t="shared" si="97"/>
        <v>0</v>
      </c>
      <c r="S246" s="28">
        <f t="shared" si="103"/>
        <v>225</v>
      </c>
      <c r="T246" s="28">
        <f t="shared" si="98"/>
        <v>404.59434849919438</v>
      </c>
      <c r="U246" s="28">
        <f t="shared" si="99"/>
        <v>629.59434849919444</v>
      </c>
      <c r="V246" s="29">
        <f t="shared" si="100"/>
        <v>1023.70673364207</v>
      </c>
      <c r="W246" s="35"/>
      <c r="X246" s="138">
        <f>IF($I246&lt;=TABELLER!$Z$68,IF($I245&gt;=TABELLER!$Z$68,$G246,0),0)</f>
        <v>0</v>
      </c>
      <c r="Y246" s="139">
        <f>IF($I246&gt;=TABELLER!$Z$68,IF($I245&lt;=TABELLER!$Z$68,$G246,0),0)</f>
        <v>0</v>
      </c>
      <c r="Z246" s="140">
        <f>IF($I246&gt;=TABELLER!$Z$68,IF($I245&lt;=TABELLER!$Z$68,$C246,0),0)</f>
        <v>0</v>
      </c>
      <c r="AA246" s="140">
        <f t="shared" si="106"/>
        <v>104.51816784405594</v>
      </c>
      <c r="AB246" s="106">
        <f t="shared" si="107"/>
        <v>0</v>
      </c>
    </row>
    <row r="247" spans="2:28" x14ac:dyDescent="0.2">
      <c r="B247" s="25">
        <v>199</v>
      </c>
      <c r="C247" s="26">
        <f t="shared" si="86"/>
        <v>7.9600000000000062</v>
      </c>
      <c r="D247" s="26">
        <f t="shared" si="87"/>
        <v>4.0000000000000036E-2</v>
      </c>
      <c r="E247" s="27">
        <f t="shared" si="88"/>
        <v>1.1618589529696761</v>
      </c>
      <c r="F247" s="27">
        <f t="shared" si="89"/>
        <v>0</v>
      </c>
      <c r="G247" s="26">
        <f t="shared" si="90"/>
        <v>205.96734122534409</v>
      </c>
      <c r="H247" s="26">
        <f t="shared" si="91"/>
        <v>0</v>
      </c>
      <c r="I247" s="26">
        <f t="shared" si="92"/>
        <v>104.61644369048558</v>
      </c>
      <c r="J247" s="26">
        <f t="shared" si="93"/>
        <v>29.060123247357105</v>
      </c>
      <c r="K247" s="26">
        <f t="shared" si="101"/>
        <v>36.138888888888886</v>
      </c>
      <c r="L247" s="27">
        <f t="shared" si="94"/>
        <v>0.68092827871937367</v>
      </c>
      <c r="M247" s="27">
        <f t="shared" si="95"/>
        <v>0.68092827871937367</v>
      </c>
      <c r="N247" s="26">
        <f t="shared" si="104"/>
        <v>0</v>
      </c>
      <c r="O247" s="141">
        <f t="shared" si="102"/>
        <v>80</v>
      </c>
      <c r="P247" s="28">
        <f t="shared" si="105"/>
        <v>48000</v>
      </c>
      <c r="Q247" s="28">
        <f t="shared" si="96"/>
        <v>1651.7479843918211</v>
      </c>
      <c r="R247" s="28">
        <f t="shared" si="97"/>
        <v>0</v>
      </c>
      <c r="S247" s="28">
        <f t="shared" si="103"/>
        <v>225</v>
      </c>
      <c r="T247" s="28">
        <f t="shared" si="98"/>
        <v>405.35556631276069</v>
      </c>
      <c r="U247" s="28">
        <f t="shared" si="99"/>
        <v>630.35556631276063</v>
      </c>
      <c r="V247" s="29">
        <f t="shared" si="100"/>
        <v>1021.3924180790605</v>
      </c>
      <c r="W247" s="35"/>
      <c r="X247" s="138">
        <f>IF($I247&lt;=TABELLER!$Z$68,IF($I246&gt;=TABELLER!$Z$68,$G247,0),0)</f>
        <v>0</v>
      </c>
      <c r="Y247" s="139">
        <f>IF($I247&gt;=TABELLER!$Z$68,IF($I246&lt;=TABELLER!$Z$68,$G247,0),0)</f>
        <v>0</v>
      </c>
      <c r="Z247" s="140">
        <f>IF($I247&gt;=TABELLER!$Z$68,IF($I246&lt;=TABELLER!$Z$68,$C247,0),0)</f>
        <v>0</v>
      </c>
      <c r="AA247" s="140">
        <f t="shared" si="106"/>
        <v>104.61644369048558</v>
      </c>
      <c r="AB247" s="106">
        <f t="shared" si="107"/>
        <v>0</v>
      </c>
    </row>
    <row r="248" spans="2:28" x14ac:dyDescent="0.2">
      <c r="B248" s="25">
        <v>200</v>
      </c>
      <c r="C248" s="26">
        <f t="shared" si="86"/>
        <v>8.0000000000000053</v>
      </c>
      <c r="D248" s="26">
        <f t="shared" si="87"/>
        <v>3.9999999999999147E-2</v>
      </c>
      <c r="E248" s="27">
        <f t="shared" si="88"/>
        <v>1.1629496725172348</v>
      </c>
      <c r="F248" s="27">
        <f t="shared" si="89"/>
        <v>0</v>
      </c>
      <c r="G248" s="26">
        <f t="shared" si="90"/>
        <v>207.13029089786133</v>
      </c>
      <c r="H248" s="26">
        <f t="shared" si="91"/>
        <v>0</v>
      </c>
      <c r="I248" s="26">
        <f t="shared" si="92"/>
        <v>104.71449736262116</v>
      </c>
      <c r="J248" s="26">
        <f t="shared" si="93"/>
        <v>29.087360378505878</v>
      </c>
      <c r="K248" s="26">
        <f t="shared" si="101"/>
        <v>36.138888888888886</v>
      </c>
      <c r="L248" s="27">
        <f t="shared" si="94"/>
        <v>0.67939035124614799</v>
      </c>
      <c r="M248" s="27">
        <f t="shared" si="95"/>
        <v>0.67939035124614799</v>
      </c>
      <c r="N248" s="26">
        <f t="shared" si="104"/>
        <v>0</v>
      </c>
      <c r="O248" s="141">
        <f t="shared" si="102"/>
        <v>80</v>
      </c>
      <c r="P248" s="28">
        <f t="shared" si="105"/>
        <v>48000</v>
      </c>
      <c r="Q248" s="28">
        <f t="shared" si="96"/>
        <v>1650.2013030879773</v>
      </c>
      <c r="R248" s="28">
        <f t="shared" si="97"/>
        <v>0</v>
      </c>
      <c r="S248" s="28">
        <f t="shared" si="103"/>
        <v>225</v>
      </c>
      <c r="T248" s="28">
        <f t="shared" si="98"/>
        <v>406.11577621875529</v>
      </c>
      <c r="U248" s="28">
        <f t="shared" si="99"/>
        <v>631.11577621875529</v>
      </c>
      <c r="V248" s="29">
        <f t="shared" si="100"/>
        <v>1019.085526869222</v>
      </c>
      <c r="W248" s="35"/>
      <c r="X248" s="138">
        <f>IF($I248&lt;=TABELLER!$Z$68,IF($I247&gt;=TABELLER!$Z$68,$G248,0),0)</f>
        <v>0</v>
      </c>
      <c r="Y248" s="139">
        <f>IF($I248&gt;=TABELLER!$Z$68,IF($I247&lt;=TABELLER!$Z$68,$G248,0),0)</f>
        <v>0</v>
      </c>
      <c r="Z248" s="140">
        <f>IF($I248&gt;=TABELLER!$Z$68,IF($I247&lt;=TABELLER!$Z$68,$C248,0),0)</f>
        <v>0</v>
      </c>
      <c r="AA248" s="140">
        <f t="shared" si="106"/>
        <v>104.71449736262116</v>
      </c>
      <c r="AB248" s="106">
        <f t="shared" si="107"/>
        <v>0</v>
      </c>
    </row>
    <row r="249" spans="2:28" x14ac:dyDescent="0.2">
      <c r="B249" s="25">
        <v>201</v>
      </c>
      <c r="C249" s="26">
        <f t="shared" si="86"/>
        <v>8.0400000000000045</v>
      </c>
      <c r="D249" s="26">
        <f t="shared" si="87"/>
        <v>3.9999999999999147E-2</v>
      </c>
      <c r="E249" s="27">
        <f t="shared" si="88"/>
        <v>1.1640379274212072</v>
      </c>
      <c r="F249" s="27">
        <f t="shared" si="89"/>
        <v>0</v>
      </c>
      <c r="G249" s="26">
        <f t="shared" si="90"/>
        <v>208.29432882528255</v>
      </c>
      <c r="H249" s="26">
        <f t="shared" si="91"/>
        <v>0</v>
      </c>
      <c r="I249" s="26">
        <f t="shared" si="92"/>
        <v>104.8123295732006</v>
      </c>
      <c r="J249" s="26">
        <f t="shared" si="93"/>
        <v>29.114535992555723</v>
      </c>
      <c r="K249" s="26">
        <f t="shared" si="101"/>
        <v>36.138888888888886</v>
      </c>
      <c r="L249" s="27">
        <f t="shared" si="94"/>
        <v>0.67785734684347188</v>
      </c>
      <c r="M249" s="27">
        <f t="shared" si="95"/>
        <v>0.67785734684347188</v>
      </c>
      <c r="N249" s="26">
        <f t="shared" si="104"/>
        <v>0</v>
      </c>
      <c r="O249" s="141">
        <f t="shared" si="102"/>
        <v>80</v>
      </c>
      <c r="P249" s="28">
        <f t="shared" si="105"/>
        <v>48000</v>
      </c>
      <c r="Q249" s="28">
        <f t="shared" si="96"/>
        <v>1648.6609991748826</v>
      </c>
      <c r="R249" s="28">
        <f t="shared" si="97"/>
        <v>0</v>
      </c>
      <c r="S249" s="28">
        <f t="shared" si="103"/>
        <v>225</v>
      </c>
      <c r="T249" s="28">
        <f t="shared" si="98"/>
        <v>406.87497890967489</v>
      </c>
      <c r="U249" s="28">
        <f t="shared" si="99"/>
        <v>631.87497890967484</v>
      </c>
      <c r="V249" s="29">
        <f t="shared" si="100"/>
        <v>1016.7860202652078</v>
      </c>
      <c r="W249" s="35"/>
      <c r="X249" s="138">
        <f>IF($I249&lt;=TABELLER!$Z$68,IF($I248&gt;=TABELLER!$Z$68,$G249,0),0)</f>
        <v>0</v>
      </c>
      <c r="Y249" s="139">
        <f>IF($I249&gt;=TABELLER!$Z$68,IF($I248&lt;=TABELLER!$Z$68,$G249,0),0)</f>
        <v>0</v>
      </c>
      <c r="Z249" s="140">
        <f>IF($I249&gt;=TABELLER!$Z$68,IF($I248&lt;=TABELLER!$Z$68,$C249,0),0)</f>
        <v>0</v>
      </c>
      <c r="AA249" s="140">
        <f t="shared" si="106"/>
        <v>104.8123295732006</v>
      </c>
      <c r="AB249" s="106">
        <f t="shared" si="107"/>
        <v>0</v>
      </c>
    </row>
    <row r="250" spans="2:28" x14ac:dyDescent="0.2">
      <c r="B250" s="25">
        <v>202</v>
      </c>
      <c r="C250" s="26">
        <f t="shared" si="86"/>
        <v>8.0800000000000036</v>
      </c>
      <c r="D250" s="26">
        <f t="shared" si="87"/>
        <v>3.9999999999999147E-2</v>
      </c>
      <c r="E250" s="27">
        <f t="shared" si="88"/>
        <v>1.1651237255796789</v>
      </c>
      <c r="F250" s="27">
        <f t="shared" si="89"/>
        <v>0</v>
      </c>
      <c r="G250" s="26">
        <f t="shared" si="90"/>
        <v>209.45945255086224</v>
      </c>
      <c r="H250" s="26">
        <f t="shared" si="91"/>
        <v>0</v>
      </c>
      <c r="I250" s="26">
        <f t="shared" si="92"/>
        <v>104.90994103114606</v>
      </c>
      <c r="J250" s="26">
        <f t="shared" si="93"/>
        <v>29.14165028642946</v>
      </c>
      <c r="K250" s="26">
        <f t="shared" si="101"/>
        <v>36.138888888888886</v>
      </c>
      <c r="L250" s="27">
        <f t="shared" si="94"/>
        <v>0.67632923923080968</v>
      </c>
      <c r="M250" s="27">
        <f t="shared" si="95"/>
        <v>0.67632923923080968</v>
      </c>
      <c r="N250" s="26">
        <f t="shared" si="104"/>
        <v>0</v>
      </c>
      <c r="O250" s="141">
        <f t="shared" si="102"/>
        <v>80</v>
      </c>
      <c r="P250" s="28">
        <f t="shared" si="105"/>
        <v>48000</v>
      </c>
      <c r="Q250" s="28">
        <f t="shared" si="96"/>
        <v>1647.1270339261605</v>
      </c>
      <c r="R250" s="28">
        <f t="shared" si="97"/>
        <v>0</v>
      </c>
      <c r="S250" s="28">
        <f t="shared" si="103"/>
        <v>225</v>
      </c>
      <c r="T250" s="28">
        <f t="shared" si="98"/>
        <v>407.633175079946</v>
      </c>
      <c r="U250" s="28">
        <f t="shared" si="99"/>
        <v>632.633175079946</v>
      </c>
      <c r="V250" s="29">
        <f t="shared" si="100"/>
        <v>1014.4938588462145</v>
      </c>
      <c r="W250" s="35"/>
      <c r="X250" s="138">
        <f>IF($I250&lt;=TABELLER!$Z$68,IF($I249&gt;=TABELLER!$Z$68,$G250,0),0)</f>
        <v>0</v>
      </c>
      <c r="Y250" s="139">
        <f>IF($I250&gt;=TABELLER!$Z$68,IF($I249&lt;=TABELLER!$Z$68,$G250,0),0)</f>
        <v>0</v>
      </c>
      <c r="Z250" s="140">
        <f>IF($I250&gt;=TABELLER!$Z$68,IF($I249&lt;=TABELLER!$Z$68,$C250,0),0)</f>
        <v>0</v>
      </c>
      <c r="AA250" s="140">
        <f t="shared" si="106"/>
        <v>104.90994103114606</v>
      </c>
      <c r="AB250" s="106">
        <f t="shared" si="107"/>
        <v>0</v>
      </c>
    </row>
    <row r="251" spans="2:28" x14ac:dyDescent="0.2">
      <c r="B251" s="25">
        <v>203</v>
      </c>
      <c r="C251" s="26">
        <f t="shared" si="86"/>
        <v>8.1200000000000028</v>
      </c>
      <c r="D251" s="26">
        <f t="shared" si="87"/>
        <v>3.9999999999999147E-2</v>
      </c>
      <c r="E251" s="27">
        <f t="shared" si="88"/>
        <v>1.1662070748485382</v>
      </c>
      <c r="F251" s="27">
        <f t="shared" si="89"/>
        <v>0</v>
      </c>
      <c r="G251" s="26">
        <f t="shared" si="90"/>
        <v>210.62565962571077</v>
      </c>
      <c r="H251" s="26">
        <f t="shared" si="91"/>
        <v>0</v>
      </c>
      <c r="I251" s="26">
        <f t="shared" si="92"/>
        <v>105.0073324415953</v>
      </c>
      <c r="J251" s="26">
        <f t="shared" si="93"/>
        <v>29.168703455998692</v>
      </c>
      <c r="K251" s="26">
        <f t="shared" si="101"/>
        <v>36.138888888888886</v>
      </c>
      <c r="L251" s="27">
        <f t="shared" si="94"/>
        <v>0.67480600234296451</v>
      </c>
      <c r="M251" s="27">
        <f t="shared" si="95"/>
        <v>0.67480600234296451</v>
      </c>
      <c r="N251" s="26">
        <f t="shared" si="104"/>
        <v>0</v>
      </c>
      <c r="O251" s="141">
        <f t="shared" si="102"/>
        <v>80</v>
      </c>
      <c r="P251" s="28">
        <f t="shared" si="105"/>
        <v>48000</v>
      </c>
      <c r="Q251" s="28">
        <f t="shared" si="96"/>
        <v>1645.599368940362</v>
      </c>
      <c r="R251" s="28">
        <f t="shared" si="97"/>
        <v>0</v>
      </c>
      <c r="S251" s="28">
        <f t="shared" si="103"/>
        <v>225</v>
      </c>
      <c r="T251" s="28">
        <f t="shared" si="98"/>
        <v>408.39036542591521</v>
      </c>
      <c r="U251" s="28">
        <f t="shared" si="99"/>
        <v>633.39036542591521</v>
      </c>
      <c r="V251" s="29">
        <f t="shared" si="100"/>
        <v>1012.2090035144467</v>
      </c>
      <c r="W251" s="35"/>
      <c r="X251" s="138">
        <f>IF($I251&lt;=TABELLER!$Z$68,IF($I250&gt;=TABELLER!$Z$68,$G251,0),0)</f>
        <v>0</v>
      </c>
      <c r="Y251" s="139">
        <f>IF($I251&gt;=TABELLER!$Z$68,IF($I250&lt;=TABELLER!$Z$68,$G251,0),0)</f>
        <v>0</v>
      </c>
      <c r="Z251" s="140">
        <f>IF($I251&gt;=TABELLER!$Z$68,IF($I250&lt;=TABELLER!$Z$68,$C251,0),0)</f>
        <v>0</v>
      </c>
      <c r="AA251" s="140">
        <f t="shared" si="106"/>
        <v>105.0073324415953</v>
      </c>
      <c r="AB251" s="106">
        <f t="shared" si="107"/>
        <v>0</v>
      </c>
    </row>
    <row r="252" spans="2:28" x14ac:dyDescent="0.2">
      <c r="B252" s="25">
        <v>204</v>
      </c>
      <c r="C252" s="26">
        <f t="shared" si="86"/>
        <v>8.1600000000000019</v>
      </c>
      <c r="D252" s="26">
        <f t="shared" si="87"/>
        <v>3.9999999999999147E-2</v>
      </c>
      <c r="E252" s="27">
        <f t="shared" si="88"/>
        <v>1.167287983041797</v>
      </c>
      <c r="F252" s="27">
        <f t="shared" si="89"/>
        <v>0</v>
      </c>
      <c r="G252" s="26">
        <f t="shared" si="90"/>
        <v>211.79294760875257</v>
      </c>
      <c r="H252" s="26">
        <f t="shared" si="91"/>
        <v>0</v>
      </c>
      <c r="I252" s="26">
        <f t="shared" si="92"/>
        <v>105.10450450593268</v>
      </c>
      <c r="J252" s="26">
        <f t="shared" si="93"/>
        <v>29.195695696092411</v>
      </c>
      <c r="K252" s="26">
        <f t="shared" si="101"/>
        <v>36.138888888888886</v>
      </c>
      <c r="L252" s="27">
        <f t="shared" si="94"/>
        <v>0.67328761032775253</v>
      </c>
      <c r="M252" s="27">
        <f t="shared" si="95"/>
        <v>0.67328761032775253</v>
      </c>
      <c r="N252" s="26">
        <f t="shared" si="104"/>
        <v>0</v>
      </c>
      <c r="O252" s="141">
        <f t="shared" si="102"/>
        <v>80</v>
      </c>
      <c r="P252" s="28">
        <f t="shared" si="105"/>
        <v>48000</v>
      </c>
      <c r="Q252" s="28">
        <f t="shared" si="96"/>
        <v>1644.0779661374665</v>
      </c>
      <c r="R252" s="28">
        <f t="shared" si="97"/>
        <v>0</v>
      </c>
      <c r="S252" s="28">
        <f t="shared" si="103"/>
        <v>225</v>
      </c>
      <c r="T252" s="28">
        <f t="shared" si="98"/>
        <v>409.14655064583786</v>
      </c>
      <c r="U252" s="28">
        <f t="shared" si="99"/>
        <v>634.14655064583781</v>
      </c>
      <c r="V252" s="29">
        <f t="shared" si="100"/>
        <v>1009.9314154916287</v>
      </c>
      <c r="W252" s="35"/>
      <c r="X252" s="138">
        <f>IF($I252&lt;=TABELLER!$Z$68,IF($I251&gt;=TABELLER!$Z$68,$G252,0),0)</f>
        <v>0</v>
      </c>
      <c r="Y252" s="139">
        <f>IF($I252&gt;=TABELLER!$Z$68,IF($I251&lt;=TABELLER!$Z$68,$G252,0),0)</f>
        <v>0</v>
      </c>
      <c r="Z252" s="140">
        <f>IF($I252&gt;=TABELLER!$Z$68,IF($I251&lt;=TABELLER!$Z$68,$C252,0),0)</f>
        <v>0</v>
      </c>
      <c r="AA252" s="140">
        <f t="shared" si="106"/>
        <v>105.10450450593268</v>
      </c>
      <c r="AB252" s="106">
        <f t="shared" si="107"/>
        <v>0</v>
      </c>
    </row>
    <row r="253" spans="2:28" x14ac:dyDescent="0.2">
      <c r="B253" s="25">
        <v>205</v>
      </c>
      <c r="C253" s="26">
        <f t="shared" si="86"/>
        <v>8.2000000000000011</v>
      </c>
      <c r="D253" s="26">
        <f t="shared" si="87"/>
        <v>3.9999999999999147E-2</v>
      </c>
      <c r="E253" s="27">
        <f t="shared" si="88"/>
        <v>1.1683664579319337</v>
      </c>
      <c r="F253" s="27">
        <f t="shared" si="89"/>
        <v>0</v>
      </c>
      <c r="G253" s="26">
        <f t="shared" si="90"/>
        <v>212.96131406668451</v>
      </c>
      <c r="H253" s="26">
        <f t="shared" si="91"/>
        <v>0</v>
      </c>
      <c r="I253" s="26">
        <f t="shared" si="92"/>
        <v>105.20145792181988</v>
      </c>
      <c r="J253" s="26">
        <f t="shared" si="93"/>
        <v>29.222627200505521</v>
      </c>
      <c r="K253" s="26">
        <f t="shared" si="101"/>
        <v>36.138888888888886</v>
      </c>
      <c r="L253" s="27">
        <f t="shared" si="94"/>
        <v>0.6717740375437079</v>
      </c>
      <c r="M253" s="27">
        <f t="shared" si="95"/>
        <v>0.6717740375437079</v>
      </c>
      <c r="N253" s="26">
        <f t="shared" si="104"/>
        <v>0</v>
      </c>
      <c r="O253" s="141">
        <f t="shared" si="102"/>
        <v>80</v>
      </c>
      <c r="P253" s="28">
        <f t="shared" si="105"/>
        <v>48000</v>
      </c>
      <c r="Q253" s="28">
        <f t="shared" si="96"/>
        <v>1642.5627877554298</v>
      </c>
      <c r="R253" s="28">
        <f t="shared" si="97"/>
        <v>0</v>
      </c>
      <c r="S253" s="28">
        <f t="shared" si="103"/>
        <v>225</v>
      </c>
      <c r="T253" s="28">
        <f t="shared" si="98"/>
        <v>409.901731439868</v>
      </c>
      <c r="U253" s="28">
        <f t="shared" si="99"/>
        <v>634.90173143986794</v>
      </c>
      <c r="V253" s="29">
        <f t="shared" si="100"/>
        <v>1007.6610563155618</v>
      </c>
      <c r="W253" s="35"/>
      <c r="X253" s="138">
        <f>IF($I253&lt;=TABELLER!$Z$68,IF($I252&gt;=TABELLER!$Z$68,$G253,0),0)</f>
        <v>0</v>
      </c>
      <c r="Y253" s="139">
        <f>IF($I253&gt;=TABELLER!$Z$68,IF($I252&lt;=TABELLER!$Z$68,$G253,0),0)</f>
        <v>0</v>
      </c>
      <c r="Z253" s="140">
        <f>IF($I253&gt;=TABELLER!$Z$68,IF($I252&lt;=TABELLER!$Z$68,$C253,0),0)</f>
        <v>0</v>
      </c>
      <c r="AA253" s="140">
        <f t="shared" si="106"/>
        <v>105.20145792181988</v>
      </c>
      <c r="AB253" s="106">
        <f t="shared" si="107"/>
        <v>0</v>
      </c>
    </row>
    <row r="254" spans="2:28" x14ac:dyDescent="0.2">
      <c r="B254" s="25">
        <v>206</v>
      </c>
      <c r="C254" s="26">
        <f t="shared" si="86"/>
        <v>8.24</v>
      </c>
      <c r="D254" s="26">
        <f t="shared" si="87"/>
        <v>3.9999999999999147E-2</v>
      </c>
      <c r="E254" s="27">
        <f t="shared" si="88"/>
        <v>1.1694425072502308</v>
      </c>
      <c r="F254" s="27">
        <f t="shared" si="89"/>
        <v>0</v>
      </c>
      <c r="G254" s="26">
        <f t="shared" si="90"/>
        <v>214.13075657393475</v>
      </c>
      <c r="H254" s="26">
        <f t="shared" si="91"/>
        <v>0</v>
      </c>
      <c r="I254" s="26">
        <f t="shared" si="92"/>
        <v>105.29819338322616</v>
      </c>
      <c r="J254" s="26">
        <f t="shared" si="93"/>
        <v>29.249498162007267</v>
      </c>
      <c r="K254" s="26">
        <f t="shared" si="101"/>
        <v>36.138888888888886</v>
      </c>
      <c r="L254" s="27">
        <f t="shared" si="94"/>
        <v>0.67026525855781705</v>
      </c>
      <c r="M254" s="27">
        <f t="shared" si="95"/>
        <v>0.67026525855781705</v>
      </c>
      <c r="N254" s="26">
        <f t="shared" si="104"/>
        <v>0</v>
      </c>
      <c r="O254" s="141">
        <f t="shared" si="102"/>
        <v>80</v>
      </c>
      <c r="P254" s="28">
        <f t="shared" si="105"/>
        <v>48000</v>
      </c>
      <c r="Q254" s="28">
        <f t="shared" si="96"/>
        <v>1641.0537963467734</v>
      </c>
      <c r="R254" s="28">
        <f t="shared" si="97"/>
        <v>0</v>
      </c>
      <c r="S254" s="28">
        <f t="shared" si="103"/>
        <v>225</v>
      </c>
      <c r="T254" s="28">
        <f t="shared" si="98"/>
        <v>410.65590851004788</v>
      </c>
      <c r="U254" s="28">
        <f t="shared" si="99"/>
        <v>635.65590851004788</v>
      </c>
      <c r="V254" s="29">
        <f t="shared" si="100"/>
        <v>1005.3978878367255</v>
      </c>
      <c r="W254" s="35"/>
      <c r="X254" s="138">
        <f>IF($I254&lt;=TABELLER!$Z$68,IF($I253&gt;=TABELLER!$Z$68,$G254,0),0)</f>
        <v>0</v>
      </c>
      <c r="Y254" s="139">
        <f>IF($I254&gt;=TABELLER!$Z$68,IF($I253&lt;=TABELLER!$Z$68,$G254,0),0)</f>
        <v>0</v>
      </c>
      <c r="Z254" s="140">
        <f>IF($I254&gt;=TABELLER!$Z$68,IF($I253&lt;=TABELLER!$Z$68,$C254,0),0)</f>
        <v>0</v>
      </c>
      <c r="AA254" s="140">
        <f t="shared" si="106"/>
        <v>105.29819338322616</v>
      </c>
      <c r="AB254" s="106">
        <f t="shared" si="107"/>
        <v>0</v>
      </c>
    </row>
    <row r="255" spans="2:28" x14ac:dyDescent="0.2">
      <c r="B255" s="25">
        <v>207</v>
      </c>
      <c r="C255" s="26">
        <f t="shared" si="86"/>
        <v>8.2799999999999994</v>
      </c>
      <c r="D255" s="26">
        <f t="shared" si="87"/>
        <v>3.9999999999999147E-2</v>
      </c>
      <c r="E255" s="27">
        <f t="shared" si="88"/>
        <v>1.1705161386871119</v>
      </c>
      <c r="F255" s="27">
        <f t="shared" si="89"/>
        <v>0</v>
      </c>
      <c r="G255" s="26">
        <f t="shared" si="90"/>
        <v>215.30127271262185</v>
      </c>
      <c r="H255" s="26">
        <f t="shared" si="91"/>
        <v>0</v>
      </c>
      <c r="I255" s="26">
        <f t="shared" si="92"/>
        <v>105.39471158045849</v>
      </c>
      <c r="J255" s="26">
        <f t="shared" si="93"/>
        <v>29.27630877234958</v>
      </c>
      <c r="K255" s="26">
        <f t="shared" si="101"/>
        <v>36.138888888888886</v>
      </c>
      <c r="L255" s="27">
        <f t="shared" si="94"/>
        <v>0.66876124814328397</v>
      </c>
      <c r="M255" s="27">
        <f t="shared" si="95"/>
        <v>0.66876124814328397</v>
      </c>
      <c r="N255" s="26">
        <f t="shared" si="104"/>
        <v>0</v>
      </c>
      <c r="O255" s="141">
        <f t="shared" si="102"/>
        <v>80</v>
      </c>
      <c r="P255" s="28">
        <f t="shared" si="105"/>
        <v>48000</v>
      </c>
      <c r="Q255" s="28">
        <f t="shared" si="96"/>
        <v>1639.5509547752233</v>
      </c>
      <c r="R255" s="28">
        <f t="shared" si="97"/>
        <v>0</v>
      </c>
      <c r="S255" s="28">
        <f t="shared" si="103"/>
        <v>225</v>
      </c>
      <c r="T255" s="28">
        <f t="shared" si="98"/>
        <v>411.40908256029741</v>
      </c>
      <c r="U255" s="28">
        <f t="shared" si="99"/>
        <v>636.40908256029741</v>
      </c>
      <c r="V255" s="29">
        <f t="shared" si="100"/>
        <v>1003.1418722149259</v>
      </c>
      <c r="W255" s="35"/>
      <c r="X255" s="138">
        <f>IF($I255&lt;=TABELLER!$Z$68,IF($I254&gt;=TABELLER!$Z$68,$G255,0),0)</f>
        <v>0</v>
      </c>
      <c r="Y255" s="139">
        <f>IF($I255&gt;=TABELLER!$Z$68,IF($I254&lt;=TABELLER!$Z$68,$G255,0),0)</f>
        <v>0</v>
      </c>
      <c r="Z255" s="140">
        <f>IF($I255&gt;=TABELLER!$Z$68,IF($I254&lt;=TABELLER!$Z$68,$C255,0),0)</f>
        <v>0</v>
      </c>
      <c r="AA255" s="140">
        <f t="shared" si="106"/>
        <v>105.39471158045849</v>
      </c>
      <c r="AB255" s="106">
        <f t="shared" si="107"/>
        <v>0</v>
      </c>
    </row>
    <row r="256" spans="2:28" x14ac:dyDescent="0.2">
      <c r="B256" s="25">
        <v>208</v>
      </c>
      <c r="C256" s="26">
        <f t="shared" si="86"/>
        <v>8.3199999999999985</v>
      </c>
      <c r="D256" s="26">
        <f t="shared" si="87"/>
        <v>3.9999999999999147E-2</v>
      </c>
      <c r="E256" s="27">
        <f t="shared" si="88"/>
        <v>1.1715873598924729</v>
      </c>
      <c r="F256" s="27">
        <f t="shared" si="89"/>
        <v>0</v>
      </c>
      <c r="G256" s="26">
        <f t="shared" si="90"/>
        <v>216.47286007251432</v>
      </c>
      <c r="H256" s="26">
        <f t="shared" si="91"/>
        <v>0</v>
      </c>
      <c r="I256" s="26">
        <f t="shared" si="92"/>
        <v>105.49101320019112</v>
      </c>
      <c r="J256" s="26">
        <f t="shared" si="93"/>
        <v>29.303059222275312</v>
      </c>
      <c r="K256" s="26">
        <f t="shared" si="101"/>
        <v>36.138888888888886</v>
      </c>
      <c r="L256" s="27">
        <f t="shared" si="94"/>
        <v>0.66726198127732361</v>
      </c>
      <c r="M256" s="27">
        <f t="shared" si="95"/>
        <v>0.66726198127732361</v>
      </c>
      <c r="N256" s="26">
        <f t="shared" si="104"/>
        <v>0</v>
      </c>
      <c r="O256" s="141">
        <f t="shared" si="102"/>
        <v>80</v>
      </c>
      <c r="P256" s="28">
        <f t="shared" si="105"/>
        <v>48000</v>
      </c>
      <c r="Q256" s="28">
        <f t="shared" si="96"/>
        <v>1638.054226212389</v>
      </c>
      <c r="R256" s="28">
        <f t="shared" si="97"/>
        <v>0</v>
      </c>
      <c r="S256" s="28">
        <f t="shared" si="103"/>
        <v>225</v>
      </c>
      <c r="T256" s="28">
        <f t="shared" si="98"/>
        <v>412.16125429640363</v>
      </c>
      <c r="U256" s="28">
        <f t="shared" si="99"/>
        <v>637.16125429640363</v>
      </c>
      <c r="V256" s="29">
        <f t="shared" si="100"/>
        <v>1000.8929719159854</v>
      </c>
      <c r="W256" s="35"/>
      <c r="X256" s="138">
        <f>IF($I256&lt;=TABELLER!$Z$68,IF($I255&gt;=TABELLER!$Z$68,$G256,0),0)</f>
        <v>0</v>
      </c>
      <c r="Y256" s="139">
        <f>IF($I256&gt;=TABELLER!$Z$68,IF($I255&lt;=TABELLER!$Z$68,$G256,0),0)</f>
        <v>0</v>
      </c>
      <c r="Z256" s="140">
        <f>IF($I256&gt;=TABELLER!$Z$68,IF($I255&lt;=TABELLER!$Z$68,$C256,0),0)</f>
        <v>0</v>
      </c>
      <c r="AA256" s="140">
        <f t="shared" si="106"/>
        <v>105.49101320019112</v>
      </c>
      <c r="AB256" s="106">
        <f t="shared" si="107"/>
        <v>0</v>
      </c>
    </row>
    <row r="257" spans="2:28" x14ac:dyDescent="0.2">
      <c r="B257" s="25">
        <v>209</v>
      </c>
      <c r="C257" s="26">
        <f t="shared" si="86"/>
        <v>8.3599999999999977</v>
      </c>
      <c r="D257" s="26">
        <f t="shared" si="87"/>
        <v>3.9999999999999147E-2</v>
      </c>
      <c r="E257" s="27">
        <f t="shared" si="88"/>
        <v>1.1726561784760092</v>
      </c>
      <c r="F257" s="27">
        <f t="shared" si="89"/>
        <v>0</v>
      </c>
      <c r="G257" s="26">
        <f t="shared" si="90"/>
        <v>217.64551625099034</v>
      </c>
      <c r="H257" s="26">
        <f t="shared" si="91"/>
        <v>0</v>
      </c>
      <c r="I257" s="26">
        <f t="shared" si="92"/>
        <v>105.58709892549506</v>
      </c>
      <c r="J257" s="26">
        <f t="shared" si="93"/>
        <v>29.329749701526403</v>
      </c>
      <c r="K257" s="26">
        <f t="shared" si="101"/>
        <v>36.138888888888886</v>
      </c>
      <c r="L257" s="27">
        <f t="shared" si="94"/>
        <v>0.66576743313898545</v>
      </c>
      <c r="M257" s="27">
        <f t="shared" si="95"/>
        <v>0.66576743313898545</v>
      </c>
      <c r="N257" s="26">
        <f t="shared" si="104"/>
        <v>0</v>
      </c>
      <c r="O257" s="141">
        <f t="shared" si="102"/>
        <v>80</v>
      </c>
      <c r="P257" s="28">
        <f t="shared" si="105"/>
        <v>48000</v>
      </c>
      <c r="Q257" s="28">
        <f t="shared" si="96"/>
        <v>1636.5635741344886</v>
      </c>
      <c r="R257" s="28">
        <f t="shared" si="97"/>
        <v>0</v>
      </c>
      <c r="S257" s="28">
        <f t="shared" si="103"/>
        <v>225</v>
      </c>
      <c r="T257" s="28">
        <f t="shared" si="98"/>
        <v>412.91242442601032</v>
      </c>
      <c r="U257" s="28">
        <f t="shared" si="99"/>
        <v>637.91242442601038</v>
      </c>
      <c r="V257" s="29">
        <f t="shared" si="100"/>
        <v>998.65114970847821</v>
      </c>
      <c r="W257" s="35"/>
      <c r="X257" s="138">
        <f>IF($I257&lt;=TABELLER!$Z$68,IF($I256&gt;=TABELLER!$Z$68,$G257,0),0)</f>
        <v>0</v>
      </c>
      <c r="Y257" s="139">
        <f>IF($I257&gt;=TABELLER!$Z$68,IF($I256&lt;=TABELLER!$Z$68,$G257,0),0)</f>
        <v>0</v>
      </c>
      <c r="Z257" s="140">
        <f>IF($I257&gt;=TABELLER!$Z$68,IF($I256&lt;=TABELLER!$Z$68,$C257,0),0)</f>
        <v>0</v>
      </c>
      <c r="AA257" s="140">
        <f t="shared" si="106"/>
        <v>105.58709892549506</v>
      </c>
      <c r="AB257" s="106">
        <f t="shared" si="107"/>
        <v>0</v>
      </c>
    </row>
    <row r="258" spans="2:28" x14ac:dyDescent="0.2">
      <c r="B258" s="25">
        <v>210</v>
      </c>
      <c r="C258" s="26">
        <f t="shared" si="86"/>
        <v>8.3999999999999968</v>
      </c>
      <c r="D258" s="26">
        <f t="shared" si="87"/>
        <v>3.9999999999999147E-2</v>
      </c>
      <c r="E258" s="27">
        <f t="shared" si="88"/>
        <v>1.1737226020075422</v>
      </c>
      <c r="F258" s="27">
        <f t="shared" si="89"/>
        <v>0</v>
      </c>
      <c r="G258" s="26">
        <f t="shared" si="90"/>
        <v>218.81923885299787</v>
      </c>
      <c r="H258" s="26">
        <f t="shared" si="91"/>
        <v>0</v>
      </c>
      <c r="I258" s="26">
        <f t="shared" si="92"/>
        <v>105.68296943586707</v>
      </c>
      <c r="J258" s="26">
        <f t="shared" si="93"/>
        <v>29.356380398851961</v>
      </c>
      <c r="K258" s="26">
        <f t="shared" si="101"/>
        <v>36.138888888888886</v>
      </c>
      <c r="L258" s="27">
        <f t="shared" si="94"/>
        <v>0.66427757910700314</v>
      </c>
      <c r="M258" s="27">
        <f t="shared" si="95"/>
        <v>0.66427757910700314</v>
      </c>
      <c r="N258" s="26">
        <f t="shared" si="104"/>
        <v>0</v>
      </c>
      <c r="O258" s="141">
        <f t="shared" si="102"/>
        <v>80</v>
      </c>
      <c r="P258" s="28">
        <f t="shared" si="105"/>
        <v>48000</v>
      </c>
      <c r="Q258" s="28">
        <f t="shared" si="96"/>
        <v>1635.0789623191126</v>
      </c>
      <c r="R258" s="28">
        <f t="shared" si="97"/>
        <v>0</v>
      </c>
      <c r="S258" s="28">
        <f t="shared" si="103"/>
        <v>225</v>
      </c>
      <c r="T258" s="28">
        <f t="shared" si="98"/>
        <v>413.66259365860782</v>
      </c>
      <c r="U258" s="28">
        <f t="shared" si="99"/>
        <v>638.66259365860788</v>
      </c>
      <c r="V258" s="29">
        <f t="shared" si="100"/>
        <v>996.41636866050476</v>
      </c>
      <c r="W258" s="35"/>
      <c r="X258" s="138">
        <f>IF($I258&lt;=TABELLER!$Z$68,IF($I257&gt;=TABELLER!$Z$68,$G258,0),0)</f>
        <v>0</v>
      </c>
      <c r="Y258" s="139">
        <f>IF($I258&gt;=TABELLER!$Z$68,IF($I257&lt;=TABELLER!$Z$68,$G258,0),0)</f>
        <v>0</v>
      </c>
      <c r="Z258" s="140">
        <f>IF($I258&gt;=TABELLER!$Z$68,IF($I257&lt;=TABELLER!$Z$68,$C258,0),0)</f>
        <v>0</v>
      </c>
      <c r="AA258" s="140">
        <f t="shared" si="106"/>
        <v>105.68296943586707</v>
      </c>
      <c r="AB258" s="106">
        <f t="shared" si="107"/>
        <v>0</v>
      </c>
    </row>
    <row r="259" spans="2:28" x14ac:dyDescent="0.2">
      <c r="B259" s="25">
        <v>211</v>
      </c>
      <c r="C259" s="26">
        <f t="shared" si="86"/>
        <v>8.4399999999999959</v>
      </c>
      <c r="D259" s="26">
        <f t="shared" si="87"/>
        <v>3.9999999999999147E-2</v>
      </c>
      <c r="E259" s="27">
        <f t="shared" si="88"/>
        <v>1.1747866380173388</v>
      </c>
      <c r="F259" s="27">
        <f t="shared" si="89"/>
        <v>0</v>
      </c>
      <c r="G259" s="26">
        <f t="shared" si="90"/>
        <v>219.99402549101521</v>
      </c>
      <c r="H259" s="26">
        <f t="shared" si="91"/>
        <v>0</v>
      </c>
      <c r="I259" s="26">
        <f t="shared" si="92"/>
        <v>105.77862540725847</v>
      </c>
      <c r="J259" s="26">
        <f t="shared" si="93"/>
        <v>29.38295150201624</v>
      </c>
      <c r="K259" s="26">
        <f t="shared" si="101"/>
        <v>36.138888888888886</v>
      </c>
      <c r="L259" s="27">
        <f t="shared" si="94"/>
        <v>0.66279239475767415</v>
      </c>
      <c r="M259" s="27">
        <f t="shared" si="95"/>
        <v>0.66279239475767415</v>
      </c>
      <c r="N259" s="26">
        <f t="shared" si="104"/>
        <v>0</v>
      </c>
      <c r="O259" s="141">
        <f t="shared" si="102"/>
        <v>80</v>
      </c>
      <c r="P259" s="28">
        <f t="shared" si="105"/>
        <v>48000</v>
      </c>
      <c r="Q259" s="28">
        <f t="shared" si="96"/>
        <v>1633.6003548420338</v>
      </c>
      <c r="R259" s="28">
        <f t="shared" si="97"/>
        <v>0</v>
      </c>
      <c r="S259" s="28">
        <f t="shared" si="103"/>
        <v>225</v>
      </c>
      <c r="T259" s="28">
        <f t="shared" si="98"/>
        <v>414.41176270552245</v>
      </c>
      <c r="U259" s="28">
        <f t="shared" si="99"/>
        <v>639.41176270552251</v>
      </c>
      <c r="V259" s="29">
        <f t="shared" si="100"/>
        <v>994.18859213651126</v>
      </c>
      <c r="W259" s="35"/>
      <c r="X259" s="138">
        <f>IF($I259&lt;=TABELLER!$Z$68,IF($I258&gt;=TABELLER!$Z$68,$G259,0),0)</f>
        <v>0</v>
      </c>
      <c r="Y259" s="139">
        <f>IF($I259&gt;=TABELLER!$Z$68,IF($I258&lt;=TABELLER!$Z$68,$G259,0),0)</f>
        <v>0</v>
      </c>
      <c r="Z259" s="140">
        <f>IF($I259&gt;=TABELLER!$Z$68,IF($I258&lt;=TABELLER!$Z$68,$C259,0),0)</f>
        <v>0</v>
      </c>
      <c r="AA259" s="140">
        <f t="shared" si="106"/>
        <v>105.77862540725847</v>
      </c>
      <c r="AB259" s="106">
        <f t="shared" si="107"/>
        <v>0</v>
      </c>
    </row>
    <row r="260" spans="2:28" x14ac:dyDescent="0.2">
      <c r="B260" s="25">
        <v>212</v>
      </c>
      <c r="C260" s="26">
        <f t="shared" si="86"/>
        <v>8.4799999999999951</v>
      </c>
      <c r="D260" s="26">
        <f t="shared" si="87"/>
        <v>3.9999999999999147E-2</v>
      </c>
      <c r="E260" s="27">
        <f t="shared" si="88"/>
        <v>1.1758482939964308</v>
      </c>
      <c r="F260" s="27">
        <f t="shared" si="89"/>
        <v>0</v>
      </c>
      <c r="G260" s="26">
        <f t="shared" si="90"/>
        <v>221.16987378501165</v>
      </c>
      <c r="H260" s="26">
        <f t="shared" si="91"/>
        <v>0</v>
      </c>
      <c r="I260" s="26">
        <f t="shared" si="92"/>
        <v>105.87406751210357</v>
      </c>
      <c r="J260" s="26">
        <f t="shared" si="93"/>
        <v>29.409463197806545</v>
      </c>
      <c r="K260" s="26">
        <f t="shared" si="101"/>
        <v>36.138888888888886</v>
      </c>
      <c r="L260" s="27">
        <f t="shared" si="94"/>
        <v>0.66131185586276664</v>
      </c>
      <c r="M260" s="27">
        <f t="shared" si="95"/>
        <v>0.66131185586276664</v>
      </c>
      <c r="N260" s="26">
        <f t="shared" si="104"/>
        <v>0</v>
      </c>
      <c r="O260" s="141">
        <f t="shared" si="102"/>
        <v>80</v>
      </c>
      <c r="P260" s="28">
        <f t="shared" si="105"/>
        <v>48000</v>
      </c>
      <c r="Q260" s="28">
        <f t="shared" si="96"/>
        <v>1632.127716074056</v>
      </c>
      <c r="R260" s="28">
        <f t="shared" si="97"/>
        <v>0</v>
      </c>
      <c r="S260" s="28">
        <f t="shared" si="103"/>
        <v>225</v>
      </c>
      <c r="T260" s="28">
        <f t="shared" si="98"/>
        <v>415.15993227990606</v>
      </c>
      <c r="U260" s="28">
        <f t="shared" si="99"/>
        <v>640.15993227990612</v>
      </c>
      <c r="V260" s="29">
        <f t="shared" si="100"/>
        <v>991.96778379414991</v>
      </c>
      <c r="W260" s="35"/>
      <c r="X260" s="138">
        <f>IF($I260&lt;=TABELLER!$Z$68,IF($I259&gt;=TABELLER!$Z$68,$G260,0),0)</f>
        <v>0</v>
      </c>
      <c r="Y260" s="139">
        <f>IF($I260&gt;=TABELLER!$Z$68,IF($I259&lt;=TABELLER!$Z$68,$G260,0),0)</f>
        <v>0</v>
      </c>
      <c r="Z260" s="140">
        <f>IF($I260&gt;=TABELLER!$Z$68,IF($I259&lt;=TABELLER!$Z$68,$C260,0),0)</f>
        <v>0</v>
      </c>
      <c r="AA260" s="140">
        <f t="shared" si="106"/>
        <v>105.87406751210357</v>
      </c>
      <c r="AB260" s="106">
        <f t="shared" si="107"/>
        <v>0</v>
      </c>
    </row>
    <row r="261" spans="2:28" x14ac:dyDescent="0.2">
      <c r="B261" s="25">
        <v>213</v>
      </c>
      <c r="C261" s="26">
        <f t="shared" si="86"/>
        <v>8.5199999999999942</v>
      </c>
      <c r="D261" s="26">
        <f t="shared" si="87"/>
        <v>3.9999999999999147E-2</v>
      </c>
      <c r="E261" s="27">
        <f t="shared" si="88"/>
        <v>1.1769075773969269</v>
      </c>
      <c r="F261" s="27">
        <f t="shared" si="89"/>
        <v>0</v>
      </c>
      <c r="G261" s="26">
        <f t="shared" si="90"/>
        <v>222.34678136240856</v>
      </c>
      <c r="H261" s="26">
        <f t="shared" si="91"/>
        <v>0</v>
      </c>
      <c r="I261" s="26">
        <f t="shared" si="92"/>
        <v>105.9692964193478</v>
      </c>
      <c r="J261" s="26">
        <f t="shared" si="93"/>
        <v>29.435915672041055</v>
      </c>
      <c r="K261" s="26">
        <f t="shared" si="101"/>
        <v>36.138888888888886</v>
      </c>
      <c r="L261" s="27">
        <f t="shared" si="94"/>
        <v>0.65983593838745158</v>
      </c>
      <c r="M261" s="27">
        <f t="shared" si="95"/>
        <v>0.65983593838745158</v>
      </c>
      <c r="N261" s="26">
        <f t="shared" si="104"/>
        <v>0</v>
      </c>
      <c r="O261" s="141">
        <f t="shared" si="102"/>
        <v>80</v>
      </c>
      <c r="P261" s="28">
        <f t="shared" si="105"/>
        <v>48000</v>
      </c>
      <c r="Q261" s="28">
        <f t="shared" si="96"/>
        <v>1630.6610106779033</v>
      </c>
      <c r="R261" s="28">
        <f t="shared" si="97"/>
        <v>0</v>
      </c>
      <c r="S261" s="28">
        <f t="shared" si="103"/>
        <v>225</v>
      </c>
      <c r="T261" s="28">
        <f t="shared" si="98"/>
        <v>415.90710309672585</v>
      </c>
      <c r="U261" s="28">
        <f t="shared" si="99"/>
        <v>640.9071030967259</v>
      </c>
      <c r="V261" s="29">
        <f t="shared" si="100"/>
        <v>989.75390758117737</v>
      </c>
      <c r="W261" s="35"/>
      <c r="X261" s="138">
        <f>IF($I261&lt;=TABELLER!$Z$68,IF($I260&gt;=TABELLER!$Z$68,$G261,0),0)</f>
        <v>0</v>
      </c>
      <c r="Y261" s="139">
        <f>IF($I261&gt;=TABELLER!$Z$68,IF($I260&lt;=TABELLER!$Z$68,$G261,0),0)</f>
        <v>0</v>
      </c>
      <c r="Z261" s="140">
        <f>IF($I261&gt;=TABELLER!$Z$68,IF($I260&lt;=TABELLER!$Z$68,$C261,0),0)</f>
        <v>0</v>
      </c>
      <c r="AA261" s="140">
        <f t="shared" si="106"/>
        <v>105.9692964193478</v>
      </c>
      <c r="AB261" s="106">
        <f t="shared" si="107"/>
        <v>0</v>
      </c>
    </row>
    <row r="262" spans="2:28" x14ac:dyDescent="0.2">
      <c r="B262" s="25">
        <v>214</v>
      </c>
      <c r="C262" s="26">
        <f t="shared" si="86"/>
        <v>8.5599999999999934</v>
      </c>
      <c r="D262" s="26">
        <f t="shared" si="87"/>
        <v>3.9999999999999147E-2</v>
      </c>
      <c r="E262" s="27">
        <f t="shared" si="88"/>
        <v>1.1779644956323272</v>
      </c>
      <c r="F262" s="27">
        <f t="shared" si="89"/>
        <v>0</v>
      </c>
      <c r="G262" s="26">
        <f t="shared" si="90"/>
        <v>223.52474585804089</v>
      </c>
      <c r="H262" s="26">
        <f t="shared" si="91"/>
        <v>0</v>
      </c>
      <c r="I262" s="26">
        <f t="shared" si="92"/>
        <v>106.06431279447558</v>
      </c>
      <c r="J262" s="26">
        <f t="shared" si="93"/>
        <v>29.462309109576552</v>
      </c>
      <c r="K262" s="26">
        <f t="shared" si="101"/>
        <v>36.138888888888886</v>
      </c>
      <c r="L262" s="27">
        <f t="shared" si="94"/>
        <v>0.65836461848826444</v>
      </c>
      <c r="M262" s="27">
        <f t="shared" si="95"/>
        <v>0.65836461848826444</v>
      </c>
      <c r="N262" s="26">
        <f t="shared" si="104"/>
        <v>0</v>
      </c>
      <c r="O262" s="141">
        <f t="shared" si="102"/>
        <v>80</v>
      </c>
      <c r="P262" s="28">
        <f t="shared" si="105"/>
        <v>48000</v>
      </c>
      <c r="Q262" s="28">
        <f t="shared" si="96"/>
        <v>1629.2002036051506</v>
      </c>
      <c r="R262" s="28">
        <f t="shared" si="97"/>
        <v>0</v>
      </c>
      <c r="S262" s="28">
        <f t="shared" si="103"/>
        <v>225</v>
      </c>
      <c r="T262" s="28">
        <f t="shared" si="98"/>
        <v>416.65327587275397</v>
      </c>
      <c r="U262" s="28">
        <f t="shared" si="99"/>
        <v>641.65327587275397</v>
      </c>
      <c r="V262" s="29">
        <f t="shared" si="100"/>
        <v>987.54692773239663</v>
      </c>
      <c r="W262" s="35"/>
      <c r="X262" s="138">
        <f>IF($I262&lt;=TABELLER!$Z$68,IF($I261&gt;=TABELLER!$Z$68,$G262,0),0)</f>
        <v>0</v>
      </c>
      <c r="Y262" s="139">
        <f>IF($I262&gt;=TABELLER!$Z$68,IF($I261&lt;=TABELLER!$Z$68,$G262,0),0)</f>
        <v>0</v>
      </c>
      <c r="Z262" s="140">
        <f>IF($I262&gt;=TABELLER!$Z$68,IF($I261&lt;=TABELLER!$Z$68,$C262,0),0)</f>
        <v>0</v>
      </c>
      <c r="AA262" s="140">
        <f t="shared" si="106"/>
        <v>106.06431279447558</v>
      </c>
      <c r="AB262" s="106">
        <f t="shared" si="107"/>
        <v>0</v>
      </c>
    </row>
    <row r="263" spans="2:28" x14ac:dyDescent="0.2">
      <c r="B263" s="25">
        <v>215</v>
      </c>
      <c r="C263" s="26">
        <f t="shared" si="86"/>
        <v>8.5999999999999925</v>
      </c>
      <c r="D263" s="26">
        <f t="shared" si="87"/>
        <v>3.9999999999999147E-2</v>
      </c>
      <c r="E263" s="27">
        <f t="shared" si="88"/>
        <v>1.1790190560778275</v>
      </c>
      <c r="F263" s="27">
        <f t="shared" si="89"/>
        <v>0</v>
      </c>
      <c r="G263" s="26">
        <f t="shared" si="90"/>
        <v>224.70376491411872</v>
      </c>
      <c r="H263" s="26">
        <f t="shared" si="91"/>
        <v>0</v>
      </c>
      <c r="I263" s="26">
        <f t="shared" si="92"/>
        <v>106.1591172995379</v>
      </c>
      <c r="J263" s="26">
        <f t="shared" si="93"/>
        <v>29.488643694316082</v>
      </c>
      <c r="K263" s="26">
        <f t="shared" si="101"/>
        <v>36.138888888888886</v>
      </c>
      <c r="L263" s="27">
        <f t="shared" si="94"/>
        <v>0.65689787251109</v>
      </c>
      <c r="M263" s="27">
        <f t="shared" si="95"/>
        <v>0.65689787251109</v>
      </c>
      <c r="N263" s="26">
        <f t="shared" si="104"/>
        <v>0</v>
      </c>
      <c r="O263" s="141">
        <f t="shared" si="102"/>
        <v>80</v>
      </c>
      <c r="P263" s="28">
        <f t="shared" si="105"/>
        <v>48000</v>
      </c>
      <c r="Q263" s="28">
        <f t="shared" si="96"/>
        <v>1627.7452600931922</v>
      </c>
      <c r="R263" s="28">
        <f t="shared" si="97"/>
        <v>0</v>
      </c>
      <c r="S263" s="28">
        <f t="shared" si="103"/>
        <v>225</v>
      </c>
      <c r="T263" s="28">
        <f t="shared" si="98"/>
        <v>417.39845132655722</v>
      </c>
      <c r="U263" s="28">
        <f t="shared" si="99"/>
        <v>642.39845132655728</v>
      </c>
      <c r="V263" s="29">
        <f t="shared" si="100"/>
        <v>985.34680876663492</v>
      </c>
      <c r="W263" s="35"/>
      <c r="X263" s="138">
        <f>IF($I263&lt;=TABELLER!$Z$68,IF($I262&gt;=TABELLER!$Z$68,$G263,0),0)</f>
        <v>0</v>
      </c>
      <c r="Y263" s="139">
        <f>IF($I263&gt;=TABELLER!$Z$68,IF($I262&lt;=TABELLER!$Z$68,$G263,0),0)</f>
        <v>0</v>
      </c>
      <c r="Z263" s="140">
        <f>IF($I263&gt;=TABELLER!$Z$68,IF($I262&lt;=TABELLER!$Z$68,$C263,0),0)</f>
        <v>0</v>
      </c>
      <c r="AA263" s="140">
        <f t="shared" si="106"/>
        <v>106.1591172995379</v>
      </c>
      <c r="AB263" s="106">
        <f t="shared" si="107"/>
        <v>0</v>
      </c>
    </row>
    <row r="264" spans="2:28" x14ac:dyDescent="0.2">
      <c r="B264" s="25">
        <v>216</v>
      </c>
      <c r="C264" s="26">
        <f t="shared" si="86"/>
        <v>8.6399999999999917</v>
      </c>
      <c r="D264" s="26">
        <f t="shared" si="87"/>
        <v>3.9999999999999147E-2</v>
      </c>
      <c r="E264" s="27">
        <f t="shared" si="88"/>
        <v>1.180071266070627</v>
      </c>
      <c r="F264" s="27">
        <f t="shared" si="89"/>
        <v>0</v>
      </c>
      <c r="G264" s="26">
        <f t="shared" si="90"/>
        <v>225.88383618018935</v>
      </c>
      <c r="H264" s="26">
        <f t="shared" si="91"/>
        <v>0</v>
      </c>
      <c r="I264" s="26">
        <f t="shared" si="92"/>
        <v>106.25371059317949</v>
      </c>
      <c r="J264" s="26">
        <f t="shared" si="93"/>
        <v>29.514919609216523</v>
      </c>
      <c r="K264" s="26">
        <f t="shared" si="101"/>
        <v>36.138888888888886</v>
      </c>
      <c r="L264" s="27">
        <f t="shared" si="94"/>
        <v>0.65543567698917571</v>
      </c>
      <c r="M264" s="27">
        <f t="shared" si="95"/>
        <v>0.65543567698917571</v>
      </c>
      <c r="N264" s="26">
        <f t="shared" si="104"/>
        <v>0</v>
      </c>
      <c r="O264" s="141">
        <f t="shared" si="102"/>
        <v>80</v>
      </c>
      <c r="P264" s="28">
        <f t="shared" si="105"/>
        <v>48000</v>
      </c>
      <c r="Q264" s="28">
        <f t="shared" si="96"/>
        <v>1626.2961456622502</v>
      </c>
      <c r="R264" s="28">
        <f t="shared" si="97"/>
        <v>0</v>
      </c>
      <c r="S264" s="28">
        <f t="shared" si="103"/>
        <v>225</v>
      </c>
      <c r="T264" s="28">
        <f t="shared" si="98"/>
        <v>418.14263017848668</v>
      </c>
      <c r="U264" s="28">
        <f t="shared" si="99"/>
        <v>643.14263017848668</v>
      </c>
      <c r="V264" s="29">
        <f t="shared" si="100"/>
        <v>983.1535154837635</v>
      </c>
      <c r="W264" s="35"/>
      <c r="X264" s="138">
        <f>IF($I264&lt;=TABELLER!$Z$68,IF($I263&gt;=TABELLER!$Z$68,$G264,0),0)</f>
        <v>0</v>
      </c>
      <c r="Y264" s="139">
        <f>IF($I264&gt;=TABELLER!$Z$68,IF($I263&lt;=TABELLER!$Z$68,$G264,0),0)</f>
        <v>0</v>
      </c>
      <c r="Z264" s="140">
        <f>IF($I264&gt;=TABELLER!$Z$68,IF($I263&lt;=TABELLER!$Z$68,$C264,0),0)</f>
        <v>0</v>
      </c>
      <c r="AA264" s="140">
        <f t="shared" si="106"/>
        <v>106.25371059317949</v>
      </c>
      <c r="AB264" s="106">
        <f t="shared" si="107"/>
        <v>0</v>
      </c>
    </row>
    <row r="265" spans="2:28" x14ac:dyDescent="0.2">
      <c r="B265" s="25">
        <v>217</v>
      </c>
      <c r="C265" s="26">
        <f t="shared" si="86"/>
        <v>8.6799999999999908</v>
      </c>
      <c r="D265" s="26">
        <f t="shared" si="87"/>
        <v>3.9999999999999147E-2</v>
      </c>
      <c r="E265" s="27">
        <f t="shared" si="88"/>
        <v>1.1811211329102271</v>
      </c>
      <c r="F265" s="27">
        <f t="shared" si="89"/>
        <v>0</v>
      </c>
      <c r="G265" s="26">
        <f t="shared" si="90"/>
        <v>227.06495731309957</v>
      </c>
      <c r="H265" s="26">
        <f t="shared" si="91"/>
        <v>0</v>
      </c>
      <c r="I265" s="26">
        <f t="shared" si="92"/>
        <v>106.34809333066592</v>
      </c>
      <c r="J265" s="26">
        <f t="shared" si="93"/>
        <v>29.541137036296089</v>
      </c>
      <c r="K265" s="26">
        <f t="shared" si="101"/>
        <v>36.138888888888886</v>
      </c>
      <c r="L265" s="27">
        <f t="shared" si="94"/>
        <v>0.65397800864116862</v>
      </c>
      <c r="M265" s="27">
        <f t="shared" si="95"/>
        <v>0.65397800864116862</v>
      </c>
      <c r="N265" s="26">
        <f t="shared" si="104"/>
        <v>0</v>
      </c>
      <c r="O265" s="141">
        <f t="shared" si="102"/>
        <v>80</v>
      </c>
      <c r="P265" s="28">
        <f t="shared" si="105"/>
        <v>48000</v>
      </c>
      <c r="Q265" s="28">
        <f t="shared" si="96"/>
        <v>1624.8528261124206</v>
      </c>
      <c r="R265" s="28">
        <f t="shared" si="97"/>
        <v>0</v>
      </c>
      <c r="S265" s="28">
        <f t="shared" si="103"/>
        <v>225</v>
      </c>
      <c r="T265" s="28">
        <f t="shared" si="98"/>
        <v>418.88581315066773</v>
      </c>
      <c r="U265" s="28">
        <f t="shared" si="99"/>
        <v>643.88581315066767</v>
      </c>
      <c r="V265" s="29">
        <f t="shared" si="100"/>
        <v>980.96701296175297</v>
      </c>
      <c r="W265" s="35"/>
      <c r="X265" s="138">
        <f>IF($I265&lt;=TABELLER!$Z$68,IF($I264&gt;=TABELLER!$Z$68,$G265,0),0)</f>
        <v>0</v>
      </c>
      <c r="Y265" s="139">
        <f>IF($I265&gt;=TABELLER!$Z$68,IF($I264&lt;=TABELLER!$Z$68,$G265,0),0)</f>
        <v>0</v>
      </c>
      <c r="Z265" s="140">
        <f>IF($I265&gt;=TABELLER!$Z$68,IF($I264&lt;=TABELLER!$Z$68,$C265,0),0)</f>
        <v>0</v>
      </c>
      <c r="AA265" s="140">
        <f t="shared" si="106"/>
        <v>106.34809333066592</v>
      </c>
      <c r="AB265" s="106">
        <f t="shared" si="107"/>
        <v>0</v>
      </c>
    </row>
    <row r="266" spans="2:28" x14ac:dyDescent="0.2">
      <c r="B266" s="25">
        <v>218</v>
      </c>
      <c r="C266" s="26">
        <f t="shared" si="86"/>
        <v>8.71999999999999</v>
      </c>
      <c r="D266" s="26">
        <f t="shared" si="87"/>
        <v>3.9999999999999147E-2</v>
      </c>
      <c r="E266" s="27">
        <f t="shared" si="88"/>
        <v>1.1821686638587314</v>
      </c>
      <c r="F266" s="27">
        <f t="shared" si="89"/>
        <v>0</v>
      </c>
      <c r="G266" s="26">
        <f t="shared" si="90"/>
        <v>228.2471259769583</v>
      </c>
      <c r="H266" s="26">
        <f t="shared" si="91"/>
        <v>0</v>
      </c>
      <c r="I266" s="26">
        <f t="shared" si="92"/>
        <v>106.44226616391025</v>
      </c>
      <c r="J266" s="26">
        <f t="shared" si="93"/>
        <v>29.567296156641735</v>
      </c>
      <c r="K266" s="26">
        <f t="shared" si="101"/>
        <v>36.138888888888886</v>
      </c>
      <c r="L266" s="27">
        <f t="shared" si="94"/>
        <v>0.65252484436917868</v>
      </c>
      <c r="M266" s="27">
        <f t="shared" si="95"/>
        <v>0.65252484436917868</v>
      </c>
      <c r="N266" s="26">
        <f t="shared" si="104"/>
        <v>0</v>
      </c>
      <c r="O266" s="141">
        <f t="shared" si="102"/>
        <v>80</v>
      </c>
      <c r="P266" s="28">
        <f t="shared" si="105"/>
        <v>48000</v>
      </c>
      <c r="Q266" s="28">
        <f t="shared" si="96"/>
        <v>1623.4152675207572</v>
      </c>
      <c r="R266" s="28">
        <f t="shared" si="97"/>
        <v>0</v>
      </c>
      <c r="S266" s="28">
        <f t="shared" si="103"/>
        <v>225</v>
      </c>
      <c r="T266" s="28">
        <f t="shared" si="98"/>
        <v>419.6280009669893</v>
      </c>
      <c r="U266" s="28">
        <f t="shared" si="99"/>
        <v>644.62800096698925</v>
      </c>
      <c r="V266" s="29">
        <f t="shared" si="100"/>
        <v>978.78726655376795</v>
      </c>
      <c r="W266" s="35"/>
      <c r="X266" s="138">
        <f>IF($I266&lt;=TABELLER!$Z$68,IF($I265&gt;=TABELLER!$Z$68,$G266,0),0)</f>
        <v>0</v>
      </c>
      <c r="Y266" s="139">
        <f>IF($I266&gt;=TABELLER!$Z$68,IF($I265&lt;=TABELLER!$Z$68,$G266,0),0)</f>
        <v>0</v>
      </c>
      <c r="Z266" s="140">
        <f>IF($I266&gt;=TABELLER!$Z$68,IF($I265&lt;=TABELLER!$Z$68,$C266,0),0)</f>
        <v>0</v>
      </c>
      <c r="AA266" s="140">
        <f t="shared" si="106"/>
        <v>106.44226616391025</v>
      </c>
      <c r="AB266" s="106">
        <f t="shared" si="107"/>
        <v>0</v>
      </c>
    </row>
    <row r="267" spans="2:28" x14ac:dyDescent="0.2">
      <c r="B267" s="25">
        <v>219</v>
      </c>
      <c r="C267" s="26">
        <f t="shared" si="86"/>
        <v>8.7599999999999891</v>
      </c>
      <c r="D267" s="26">
        <f t="shared" si="87"/>
        <v>3.9999999999999147E-2</v>
      </c>
      <c r="E267" s="27">
        <f t="shared" si="88"/>
        <v>1.1832138661411395</v>
      </c>
      <c r="F267" s="27">
        <f t="shared" si="89"/>
        <v>0</v>
      </c>
      <c r="G267" s="26">
        <f t="shared" si="90"/>
        <v>229.43033984309943</v>
      </c>
      <c r="H267" s="26">
        <f t="shared" si="91"/>
        <v>0</v>
      </c>
      <c r="I267" s="26">
        <f t="shared" si="92"/>
        <v>106.5362297414994</v>
      </c>
      <c r="J267" s="26">
        <f t="shared" si="93"/>
        <v>29.5933971504165</v>
      </c>
      <c r="K267" s="26">
        <f t="shared" si="101"/>
        <v>36.138888888888886</v>
      </c>
      <c r="L267" s="27">
        <f t="shared" si="94"/>
        <v>0.6510761612568654</v>
      </c>
      <c r="M267" s="27">
        <f t="shared" si="95"/>
        <v>0.6510761612568654</v>
      </c>
      <c r="N267" s="26">
        <f t="shared" si="104"/>
        <v>0</v>
      </c>
      <c r="O267" s="141">
        <f t="shared" si="102"/>
        <v>80</v>
      </c>
      <c r="P267" s="28">
        <f t="shared" si="105"/>
        <v>48000</v>
      </c>
      <c r="Q267" s="28">
        <f t="shared" si="96"/>
        <v>1621.9834362383922</v>
      </c>
      <c r="R267" s="28">
        <f t="shared" si="97"/>
        <v>0</v>
      </c>
      <c r="S267" s="28">
        <f t="shared" si="103"/>
        <v>225</v>
      </c>
      <c r="T267" s="28">
        <f t="shared" si="98"/>
        <v>420.36919435309409</v>
      </c>
      <c r="U267" s="28">
        <f t="shared" si="99"/>
        <v>645.36919435309414</v>
      </c>
      <c r="V267" s="29">
        <f t="shared" si="100"/>
        <v>976.61424188529804</v>
      </c>
      <c r="W267" s="35"/>
      <c r="X267" s="138">
        <f>IF($I267&lt;=TABELLER!$Z$68,IF($I266&gt;=TABELLER!$Z$68,$G267,0),0)</f>
        <v>0</v>
      </c>
      <c r="Y267" s="139">
        <f>IF($I267&gt;=TABELLER!$Z$68,IF($I266&lt;=TABELLER!$Z$68,$G267,0),0)</f>
        <v>0</v>
      </c>
      <c r="Z267" s="140">
        <f>IF($I267&gt;=TABELLER!$Z$68,IF($I266&lt;=TABELLER!$Z$68,$C267,0),0)</f>
        <v>0</v>
      </c>
      <c r="AA267" s="140">
        <f t="shared" si="106"/>
        <v>106.5362297414994</v>
      </c>
      <c r="AB267" s="106">
        <f t="shared" si="107"/>
        <v>0</v>
      </c>
    </row>
    <row r="268" spans="2:28" x14ac:dyDescent="0.2">
      <c r="B268" s="25">
        <v>220</v>
      </c>
      <c r="C268" s="26">
        <f t="shared" si="86"/>
        <v>8.7999999999999883</v>
      </c>
      <c r="D268" s="26">
        <f t="shared" si="87"/>
        <v>3.9999999999999147E-2</v>
      </c>
      <c r="E268" s="27">
        <f t="shared" si="88"/>
        <v>1.1842567469456402</v>
      </c>
      <c r="F268" s="27">
        <f t="shared" si="89"/>
        <v>0</v>
      </c>
      <c r="G268" s="26">
        <f t="shared" si="90"/>
        <v>230.61459659004507</v>
      </c>
      <c r="H268" s="26">
        <f t="shared" si="91"/>
        <v>0</v>
      </c>
      <c r="I268" s="26">
        <f t="shared" si="92"/>
        <v>106.62998470872039</v>
      </c>
      <c r="J268" s="26">
        <f t="shared" si="93"/>
        <v>29.619440196866773</v>
      </c>
      <c r="K268" s="26">
        <f t="shared" si="101"/>
        <v>36.138888888888886</v>
      </c>
      <c r="L268" s="27">
        <f t="shared" si="94"/>
        <v>0.64963193656755036</v>
      </c>
      <c r="M268" s="27">
        <f t="shared" si="95"/>
        <v>0.64963193656755036</v>
      </c>
      <c r="N268" s="26">
        <f t="shared" si="104"/>
        <v>0</v>
      </c>
      <c r="O268" s="141">
        <f t="shared" si="102"/>
        <v>80</v>
      </c>
      <c r="P268" s="28">
        <f t="shared" si="105"/>
        <v>48000</v>
      </c>
      <c r="Q268" s="28">
        <f t="shared" si="96"/>
        <v>1620.5572988876938</v>
      </c>
      <c r="R268" s="28">
        <f t="shared" si="97"/>
        <v>0</v>
      </c>
      <c r="S268" s="28">
        <f t="shared" si="103"/>
        <v>225</v>
      </c>
      <c r="T268" s="28">
        <f t="shared" si="98"/>
        <v>421.1093940363682</v>
      </c>
      <c r="U268" s="28">
        <f t="shared" si="99"/>
        <v>646.10939403636826</v>
      </c>
      <c r="V268" s="29">
        <f t="shared" si="100"/>
        <v>974.44790485132557</v>
      </c>
      <c r="W268" s="35"/>
      <c r="X268" s="138">
        <f>IF($I268&lt;=TABELLER!$Z$68,IF($I267&gt;=TABELLER!$Z$68,$G268,0),0)</f>
        <v>0</v>
      </c>
      <c r="Y268" s="139">
        <f>IF($I268&gt;=TABELLER!$Z$68,IF($I267&lt;=TABELLER!$Z$68,$G268,0),0)</f>
        <v>0</v>
      </c>
      <c r="Z268" s="140">
        <f>IF($I268&gt;=TABELLER!$Z$68,IF($I267&lt;=TABELLER!$Z$68,$C268,0),0)</f>
        <v>0</v>
      </c>
      <c r="AA268" s="140">
        <f t="shared" si="106"/>
        <v>106.62998470872039</v>
      </c>
      <c r="AB268" s="106">
        <f t="shared" si="107"/>
        <v>0</v>
      </c>
    </row>
    <row r="269" spans="2:28" x14ac:dyDescent="0.2">
      <c r="B269" s="25">
        <v>221</v>
      </c>
      <c r="C269" s="26">
        <f t="shared" si="86"/>
        <v>8.8399999999999874</v>
      </c>
      <c r="D269" s="26">
        <f t="shared" si="87"/>
        <v>3.9999999999999147E-2</v>
      </c>
      <c r="E269" s="27">
        <f t="shared" si="88"/>
        <v>1.1852973134238998</v>
      </c>
      <c r="F269" s="27">
        <f t="shared" si="89"/>
        <v>0</v>
      </c>
      <c r="G269" s="26">
        <f t="shared" si="90"/>
        <v>231.79989390346896</v>
      </c>
      <c r="H269" s="26">
        <f t="shared" si="91"/>
        <v>0</v>
      </c>
      <c r="I269" s="26">
        <f t="shared" si="92"/>
        <v>106.7235317075861</v>
      </c>
      <c r="J269" s="26">
        <f t="shared" si="93"/>
        <v>29.645425474329475</v>
      </c>
      <c r="K269" s="26">
        <f t="shared" si="101"/>
        <v>36.138888888888886</v>
      </c>
      <c r="L269" s="27">
        <f t="shared" si="94"/>
        <v>0.64819214774235234</v>
      </c>
      <c r="M269" s="27">
        <f t="shared" si="95"/>
        <v>0.64819214774235234</v>
      </c>
      <c r="N269" s="26">
        <f t="shared" si="104"/>
        <v>0</v>
      </c>
      <c r="O269" s="141">
        <f t="shared" si="102"/>
        <v>80</v>
      </c>
      <c r="P269" s="28">
        <f t="shared" si="105"/>
        <v>48000</v>
      </c>
      <c r="Q269" s="28">
        <f t="shared" si="96"/>
        <v>1619.1368223594595</v>
      </c>
      <c r="R269" s="28">
        <f t="shared" si="97"/>
        <v>0</v>
      </c>
      <c r="S269" s="28">
        <f t="shared" si="103"/>
        <v>225</v>
      </c>
      <c r="T269" s="28">
        <f t="shared" si="98"/>
        <v>421.84860074593098</v>
      </c>
      <c r="U269" s="28">
        <f t="shared" si="99"/>
        <v>646.84860074593098</v>
      </c>
      <c r="V269" s="29">
        <f t="shared" si="100"/>
        <v>972.28822161352855</v>
      </c>
      <c r="W269" s="35"/>
      <c r="X269" s="138">
        <f>IF($I269&lt;=TABELLER!$Z$68,IF($I268&gt;=TABELLER!$Z$68,$G269,0),0)</f>
        <v>0</v>
      </c>
      <c r="Y269" s="139">
        <f>IF($I269&gt;=TABELLER!$Z$68,IF($I268&lt;=TABELLER!$Z$68,$G269,0),0)</f>
        <v>0</v>
      </c>
      <c r="Z269" s="140">
        <f>IF($I269&gt;=TABELLER!$Z$68,IF($I268&lt;=TABELLER!$Z$68,$C269,0),0)</f>
        <v>0</v>
      </c>
      <c r="AA269" s="140">
        <f t="shared" si="106"/>
        <v>106.7235317075861</v>
      </c>
      <c r="AB269" s="106">
        <f t="shared" si="107"/>
        <v>0</v>
      </c>
    </row>
    <row r="270" spans="2:28" x14ac:dyDescent="0.2">
      <c r="B270" s="25">
        <v>222</v>
      </c>
      <c r="C270" s="26">
        <f t="shared" si="86"/>
        <v>8.8799999999999866</v>
      </c>
      <c r="D270" s="26">
        <f t="shared" si="87"/>
        <v>3.9999999999999147E-2</v>
      </c>
      <c r="E270" s="27">
        <f t="shared" si="88"/>
        <v>1.1863355726913474</v>
      </c>
      <c r="F270" s="27">
        <f t="shared" si="89"/>
        <v>0</v>
      </c>
      <c r="G270" s="26">
        <f t="shared" si="90"/>
        <v>232.9862294761603</v>
      </c>
      <c r="H270" s="26">
        <f t="shared" si="91"/>
        <v>0</v>
      </c>
      <c r="I270" s="26">
        <f t="shared" si="92"/>
        <v>106.816871376861</v>
      </c>
      <c r="J270" s="26">
        <f t="shared" si="93"/>
        <v>29.671353160239168</v>
      </c>
      <c r="K270" s="26">
        <f t="shared" si="101"/>
        <v>36.138888888888886</v>
      </c>
      <c r="L270" s="27">
        <f t="shared" si="94"/>
        <v>0.64675677239834706</v>
      </c>
      <c r="M270" s="27">
        <f t="shared" si="95"/>
        <v>0.64675677239834706</v>
      </c>
      <c r="N270" s="26">
        <f t="shared" si="104"/>
        <v>0</v>
      </c>
      <c r="O270" s="141">
        <f t="shared" si="102"/>
        <v>80</v>
      </c>
      <c r="P270" s="28">
        <f t="shared" si="105"/>
        <v>48000</v>
      </c>
      <c r="Q270" s="28">
        <f t="shared" si="96"/>
        <v>1617.7219738101453</v>
      </c>
      <c r="R270" s="28">
        <f t="shared" si="97"/>
        <v>0</v>
      </c>
      <c r="S270" s="28">
        <f t="shared" si="103"/>
        <v>225</v>
      </c>
      <c r="T270" s="28">
        <f t="shared" si="98"/>
        <v>422.58681521262474</v>
      </c>
      <c r="U270" s="28">
        <f t="shared" si="99"/>
        <v>647.58681521262474</v>
      </c>
      <c r="V270" s="29">
        <f t="shared" si="100"/>
        <v>970.13515859752056</v>
      </c>
      <c r="W270" s="35"/>
      <c r="X270" s="138">
        <f>IF($I270&lt;=TABELLER!$Z$68,IF($I269&gt;=TABELLER!$Z$68,$G270,0),0)</f>
        <v>0</v>
      </c>
      <c r="Y270" s="139">
        <f>IF($I270&gt;=TABELLER!$Z$68,IF($I269&lt;=TABELLER!$Z$68,$G270,0),0)</f>
        <v>0</v>
      </c>
      <c r="Z270" s="140">
        <f>IF($I270&gt;=TABELLER!$Z$68,IF($I269&lt;=TABELLER!$Z$68,$C270,0),0)</f>
        <v>0</v>
      </c>
      <c r="AA270" s="140">
        <f t="shared" si="106"/>
        <v>106.816871376861</v>
      </c>
      <c r="AB270" s="106">
        <f t="shared" si="107"/>
        <v>0</v>
      </c>
    </row>
    <row r="271" spans="2:28" x14ac:dyDescent="0.2">
      <c r="B271" s="25">
        <v>223</v>
      </c>
      <c r="C271" s="26">
        <f t="shared" si="86"/>
        <v>8.9199999999999857</v>
      </c>
      <c r="D271" s="26">
        <f t="shared" si="87"/>
        <v>3.9999999999999147E-2</v>
      </c>
      <c r="E271" s="27">
        <f t="shared" si="88"/>
        <v>1.18737153182746</v>
      </c>
      <c r="F271" s="27">
        <f t="shared" si="89"/>
        <v>0</v>
      </c>
      <c r="G271" s="26">
        <f t="shared" si="90"/>
        <v>234.17360100798777</v>
      </c>
      <c r="H271" s="26">
        <f t="shared" si="91"/>
        <v>0</v>
      </c>
      <c r="I271" s="26">
        <f t="shared" si="92"/>
        <v>106.91000435208636</v>
      </c>
      <c r="J271" s="26">
        <f t="shared" si="93"/>
        <v>29.6972234311351</v>
      </c>
      <c r="K271" s="26">
        <f t="shared" si="101"/>
        <v>36.138888888888886</v>
      </c>
      <c r="L271" s="27">
        <f t="shared" si="94"/>
        <v>0.64532578832674936</v>
      </c>
      <c r="M271" s="27">
        <f t="shared" si="95"/>
        <v>0.64532578832674936</v>
      </c>
      <c r="N271" s="26">
        <f t="shared" si="104"/>
        <v>0</v>
      </c>
      <c r="O271" s="141">
        <f t="shared" si="102"/>
        <v>80</v>
      </c>
      <c r="P271" s="28">
        <f t="shared" si="105"/>
        <v>48000</v>
      </c>
      <c r="Q271" s="28">
        <f t="shared" si="96"/>
        <v>1616.3127206591287</v>
      </c>
      <c r="R271" s="28">
        <f t="shared" si="97"/>
        <v>0</v>
      </c>
      <c r="S271" s="28">
        <f t="shared" si="103"/>
        <v>225</v>
      </c>
      <c r="T271" s="28">
        <f t="shared" si="98"/>
        <v>423.32403816900461</v>
      </c>
      <c r="U271" s="28">
        <f t="shared" si="99"/>
        <v>648.32403816900455</v>
      </c>
      <c r="V271" s="29">
        <f t="shared" si="100"/>
        <v>967.98868249012412</v>
      </c>
      <c r="W271" s="35"/>
      <c r="X271" s="138">
        <f>IF($I271&lt;=TABELLER!$Z$68,IF($I270&gt;=TABELLER!$Z$68,$G271,0),0)</f>
        <v>0</v>
      </c>
      <c r="Y271" s="139">
        <f>IF($I271&gt;=TABELLER!$Z$68,IF($I270&lt;=TABELLER!$Z$68,$G271,0),0)</f>
        <v>0</v>
      </c>
      <c r="Z271" s="140">
        <f>IF($I271&gt;=TABELLER!$Z$68,IF($I270&lt;=TABELLER!$Z$68,$C271,0),0)</f>
        <v>0</v>
      </c>
      <c r="AA271" s="140">
        <f t="shared" si="106"/>
        <v>106.91000435208636</v>
      </c>
      <c r="AB271" s="106">
        <f t="shared" si="107"/>
        <v>0</v>
      </c>
    </row>
    <row r="272" spans="2:28" x14ac:dyDescent="0.2">
      <c r="B272" s="25">
        <v>224</v>
      </c>
      <c r="C272" s="26">
        <f t="shared" si="86"/>
        <v>8.9599999999999849</v>
      </c>
      <c r="D272" s="26">
        <f t="shared" si="87"/>
        <v>3.9999999999999147E-2</v>
      </c>
      <c r="E272" s="27">
        <f t="shared" si="88"/>
        <v>1.1884051978760402</v>
      </c>
      <c r="F272" s="27">
        <f t="shared" si="89"/>
        <v>0</v>
      </c>
      <c r="G272" s="26">
        <f t="shared" si="90"/>
        <v>235.36200620586382</v>
      </c>
      <c r="H272" s="26">
        <f t="shared" si="91"/>
        <v>0</v>
      </c>
      <c r="I272" s="26">
        <f t="shared" si="92"/>
        <v>107.00293126560541</v>
      </c>
      <c r="J272" s="26">
        <f t="shared" si="93"/>
        <v>29.723036462668169</v>
      </c>
      <c r="K272" s="26">
        <f t="shared" si="101"/>
        <v>36.138888888888886</v>
      </c>
      <c r="L272" s="27">
        <f t="shared" si="94"/>
        <v>0.64389917349111903</v>
      </c>
      <c r="M272" s="27">
        <f t="shared" si="95"/>
        <v>0.64389917349111903</v>
      </c>
      <c r="N272" s="26">
        <f t="shared" si="104"/>
        <v>0</v>
      </c>
      <c r="O272" s="141">
        <f t="shared" si="102"/>
        <v>80</v>
      </c>
      <c r="P272" s="28">
        <f t="shared" si="105"/>
        <v>48000</v>
      </c>
      <c r="Q272" s="28">
        <f t="shared" si="96"/>
        <v>1614.9090305860072</v>
      </c>
      <c r="R272" s="28">
        <f t="shared" si="97"/>
        <v>0</v>
      </c>
      <c r="S272" s="28">
        <f t="shared" si="103"/>
        <v>225</v>
      </c>
      <c r="T272" s="28">
        <f t="shared" si="98"/>
        <v>424.06027034932868</v>
      </c>
      <c r="U272" s="28">
        <f t="shared" si="99"/>
        <v>649.06027034932868</v>
      </c>
      <c r="V272" s="29">
        <f t="shared" si="100"/>
        <v>965.84876023667857</v>
      </c>
      <c r="W272" s="35"/>
      <c r="X272" s="138">
        <f>IF($I272&lt;=TABELLER!$Z$68,IF($I271&gt;=TABELLER!$Z$68,$G272,0),0)</f>
        <v>0</v>
      </c>
      <c r="Y272" s="139">
        <f>IF($I272&gt;=TABELLER!$Z$68,IF($I271&lt;=TABELLER!$Z$68,$G272,0),0)</f>
        <v>0</v>
      </c>
      <c r="Z272" s="140">
        <f>IF($I272&gt;=TABELLER!$Z$68,IF($I271&lt;=TABELLER!$Z$68,$C272,0),0)</f>
        <v>0</v>
      </c>
      <c r="AA272" s="140">
        <f t="shared" si="106"/>
        <v>107.00293126560541</v>
      </c>
      <c r="AB272" s="106">
        <f t="shared" si="107"/>
        <v>0</v>
      </c>
    </row>
    <row r="273" spans="2:28" x14ac:dyDescent="0.2">
      <c r="B273" s="25">
        <v>225</v>
      </c>
      <c r="C273" s="26">
        <f t="shared" ref="C273:C336" si="108">+C272+$E$7</f>
        <v>8.999999999999984</v>
      </c>
      <c r="D273" s="26">
        <f t="shared" si="87"/>
        <v>3.9999999999999147E-2</v>
      </c>
      <c r="E273" s="27">
        <f t="shared" si="88"/>
        <v>1.1894365778454943</v>
      </c>
      <c r="F273" s="27">
        <f t="shared" si="89"/>
        <v>0</v>
      </c>
      <c r="G273" s="26">
        <f t="shared" si="90"/>
        <v>236.55144278370932</v>
      </c>
      <c r="H273" s="26">
        <f t="shared" si="91"/>
        <v>0</v>
      </c>
      <c r="I273" s="26">
        <f t="shared" si="92"/>
        <v>107.09565274658813</v>
      </c>
      <c r="J273" s="26">
        <f t="shared" si="93"/>
        <v>29.748792429607814</v>
      </c>
      <c r="K273" s="26">
        <f t="shared" si="101"/>
        <v>36.138888888888886</v>
      </c>
      <c r="L273" s="27">
        <f t="shared" si="94"/>
        <v>0.64247690602558838</v>
      </c>
      <c r="M273" s="27">
        <f t="shared" si="95"/>
        <v>0.64247690602558838</v>
      </c>
      <c r="N273" s="26">
        <f t="shared" si="104"/>
        <v>0</v>
      </c>
      <c r="O273" s="141">
        <f t="shared" si="102"/>
        <v>80</v>
      </c>
      <c r="P273" s="28">
        <f t="shared" si="105"/>
        <v>48000</v>
      </c>
      <c r="Q273" s="28">
        <f t="shared" si="96"/>
        <v>1613.5108715279302</v>
      </c>
      <c r="R273" s="28">
        <f t="shared" si="97"/>
        <v>0</v>
      </c>
      <c r="S273" s="28">
        <f t="shared" si="103"/>
        <v>225</v>
      </c>
      <c r="T273" s="28">
        <f t="shared" si="98"/>
        <v>424.79551248954778</v>
      </c>
      <c r="U273" s="28">
        <f t="shared" si="99"/>
        <v>649.79551248954772</v>
      </c>
      <c r="V273" s="29">
        <f t="shared" si="100"/>
        <v>963.71535903838253</v>
      </c>
      <c r="W273" s="35"/>
      <c r="X273" s="138">
        <f>IF($I273&lt;=TABELLER!$Z$68,IF($I272&gt;=TABELLER!$Z$68,$G273,0),0)</f>
        <v>0</v>
      </c>
      <c r="Y273" s="139">
        <f>IF($I273&gt;=TABELLER!$Z$68,IF($I272&lt;=TABELLER!$Z$68,$G273,0),0)</f>
        <v>0</v>
      </c>
      <c r="Z273" s="140">
        <f>IF($I273&gt;=TABELLER!$Z$68,IF($I272&lt;=TABELLER!$Z$68,$C273,0),0)</f>
        <v>0</v>
      </c>
      <c r="AA273" s="140">
        <f t="shared" si="106"/>
        <v>107.09565274658813</v>
      </c>
      <c r="AB273" s="106">
        <f t="shared" si="107"/>
        <v>0</v>
      </c>
    </row>
    <row r="274" spans="2:28" x14ac:dyDescent="0.2">
      <c r="B274" s="25">
        <v>226</v>
      </c>
      <c r="C274" s="26">
        <f t="shared" si="108"/>
        <v>9.0399999999999832</v>
      </c>
      <c r="D274" s="26">
        <f t="shared" si="87"/>
        <v>3.9999999999999147E-2</v>
      </c>
      <c r="E274" s="27">
        <f t="shared" si="88"/>
        <v>1.1904656787091077</v>
      </c>
      <c r="F274" s="27">
        <f t="shared" si="89"/>
        <v>0</v>
      </c>
      <c r="G274" s="26">
        <f t="shared" si="90"/>
        <v>237.74190846241842</v>
      </c>
      <c r="H274" s="26">
        <f t="shared" si="91"/>
        <v>0</v>
      </c>
      <c r="I274" s="26">
        <f t="shared" si="92"/>
        <v>107.18816942105582</v>
      </c>
      <c r="J274" s="26">
        <f t="shared" si="93"/>
        <v>29.774491505848836</v>
      </c>
      <c r="K274" s="26">
        <f t="shared" si="101"/>
        <v>36.138888888888886</v>
      </c>
      <c r="L274" s="27">
        <f t="shared" si="94"/>
        <v>0.64105896423311315</v>
      </c>
      <c r="M274" s="27">
        <f t="shared" si="95"/>
        <v>0.64105896423311315</v>
      </c>
      <c r="N274" s="26">
        <f t="shared" si="104"/>
        <v>0</v>
      </c>
      <c r="O274" s="141">
        <f t="shared" si="102"/>
        <v>80</v>
      </c>
      <c r="P274" s="28">
        <f t="shared" si="105"/>
        <v>48000</v>
      </c>
      <c r="Q274" s="28">
        <f t="shared" si="96"/>
        <v>1612.1182116769646</v>
      </c>
      <c r="R274" s="28">
        <f t="shared" si="97"/>
        <v>0</v>
      </c>
      <c r="S274" s="28">
        <f t="shared" si="103"/>
        <v>225</v>
      </c>
      <c r="T274" s="28">
        <f t="shared" si="98"/>
        <v>425.52976532729491</v>
      </c>
      <c r="U274" s="28">
        <f t="shared" si="99"/>
        <v>650.52976532729485</v>
      </c>
      <c r="V274" s="29">
        <f t="shared" si="100"/>
        <v>961.58844634966977</v>
      </c>
      <c r="W274" s="35"/>
      <c r="X274" s="138">
        <f>IF($I274&lt;=TABELLER!$Z$68,IF($I273&gt;=TABELLER!$Z$68,$G274,0),0)</f>
        <v>0</v>
      </c>
      <c r="Y274" s="139">
        <f>IF($I274&gt;=TABELLER!$Z$68,IF($I273&lt;=TABELLER!$Z$68,$G274,0),0)</f>
        <v>0</v>
      </c>
      <c r="Z274" s="140">
        <f>IF($I274&gt;=TABELLER!$Z$68,IF($I273&lt;=TABELLER!$Z$68,$C274,0),0)</f>
        <v>0</v>
      </c>
      <c r="AA274" s="140">
        <f t="shared" si="106"/>
        <v>107.18816942105582</v>
      </c>
      <c r="AB274" s="106">
        <f t="shared" si="107"/>
        <v>0</v>
      </c>
    </row>
    <row r="275" spans="2:28" x14ac:dyDescent="0.2">
      <c r="B275" s="25">
        <v>227</v>
      </c>
      <c r="C275" s="26">
        <f t="shared" si="108"/>
        <v>9.0799999999999823</v>
      </c>
      <c r="D275" s="26">
        <f t="shared" si="87"/>
        <v>3.9999999999999147E-2</v>
      </c>
      <c r="E275" s="27">
        <f t="shared" si="88"/>
        <v>1.1914925074053144</v>
      </c>
      <c r="F275" s="27">
        <f t="shared" si="89"/>
        <v>0</v>
      </c>
      <c r="G275" s="26">
        <f t="shared" si="90"/>
        <v>238.93340096982374</v>
      </c>
      <c r="H275" s="26">
        <f t="shared" si="91"/>
        <v>0</v>
      </c>
      <c r="I275" s="26">
        <f t="shared" si="92"/>
        <v>107.28048191190538</v>
      </c>
      <c r="J275" s="26">
        <f t="shared" si="93"/>
        <v>29.800133864418161</v>
      </c>
      <c r="K275" s="26">
        <f t="shared" si="101"/>
        <v>36.138888888888886</v>
      </c>
      <c r="L275" s="27">
        <f t="shared" si="94"/>
        <v>0.63964532658374396</v>
      </c>
      <c r="M275" s="27">
        <f t="shared" si="95"/>
        <v>0.63964532658374396</v>
      </c>
      <c r="N275" s="26">
        <f t="shared" si="104"/>
        <v>0</v>
      </c>
      <c r="O275" s="141">
        <f t="shared" si="102"/>
        <v>80</v>
      </c>
      <c r="P275" s="28">
        <f t="shared" si="105"/>
        <v>48000</v>
      </c>
      <c r="Q275" s="28">
        <f t="shared" si="96"/>
        <v>1610.7310194774921</v>
      </c>
      <c r="R275" s="28">
        <f t="shared" si="97"/>
        <v>0</v>
      </c>
      <c r="S275" s="28">
        <f t="shared" si="103"/>
        <v>225</v>
      </c>
      <c r="T275" s="28">
        <f t="shared" si="98"/>
        <v>426.26302960187616</v>
      </c>
      <c r="U275" s="28">
        <f t="shared" si="99"/>
        <v>651.26302960187616</v>
      </c>
      <c r="V275" s="29">
        <f t="shared" si="100"/>
        <v>959.4679898756159</v>
      </c>
      <c r="W275" s="35"/>
      <c r="X275" s="138">
        <f>IF($I275&lt;=TABELLER!$Z$68,IF($I274&gt;=TABELLER!$Z$68,$G275,0),0)</f>
        <v>0</v>
      </c>
      <c r="Y275" s="139">
        <f>IF($I275&gt;=TABELLER!$Z$68,IF($I274&lt;=TABELLER!$Z$68,$G275,0),0)</f>
        <v>0</v>
      </c>
      <c r="Z275" s="140">
        <f>IF($I275&gt;=TABELLER!$Z$68,IF($I274&lt;=TABELLER!$Z$68,$C275,0),0)</f>
        <v>0</v>
      </c>
      <c r="AA275" s="140">
        <f t="shared" si="106"/>
        <v>107.28048191190538</v>
      </c>
      <c r="AB275" s="106">
        <f t="shared" si="107"/>
        <v>0</v>
      </c>
    </row>
    <row r="276" spans="2:28" x14ac:dyDescent="0.2">
      <c r="B276" s="25">
        <v>228</v>
      </c>
      <c r="C276" s="26">
        <f t="shared" si="108"/>
        <v>9.1199999999999815</v>
      </c>
      <c r="D276" s="26">
        <f t="shared" si="87"/>
        <v>3.9999999999999147E-2</v>
      </c>
      <c r="E276" s="27">
        <f t="shared" si="88"/>
        <v>1.192517070837968</v>
      </c>
      <c r="F276" s="27">
        <f t="shared" si="89"/>
        <v>0</v>
      </c>
      <c r="G276" s="26">
        <f t="shared" si="90"/>
        <v>240.1259180406617</v>
      </c>
      <c r="H276" s="26">
        <f t="shared" si="91"/>
        <v>0</v>
      </c>
      <c r="I276" s="26">
        <f t="shared" si="92"/>
        <v>107.37259083893343</v>
      </c>
      <c r="J276" s="26">
        <f t="shared" si="93"/>
        <v>29.825719677481509</v>
      </c>
      <c r="K276" s="26">
        <f t="shared" si="101"/>
        <v>36.138888888888886</v>
      </c>
      <c r="L276" s="27">
        <f t="shared" si="94"/>
        <v>0.63823597171292079</v>
      </c>
      <c r="M276" s="27">
        <f t="shared" si="95"/>
        <v>0.63823597171292079</v>
      </c>
      <c r="N276" s="26">
        <f t="shared" si="104"/>
        <v>0</v>
      </c>
      <c r="O276" s="141">
        <f t="shared" si="102"/>
        <v>80</v>
      </c>
      <c r="P276" s="28">
        <f t="shared" si="105"/>
        <v>48000</v>
      </c>
      <c r="Q276" s="28">
        <f t="shared" si="96"/>
        <v>1609.3492636236408</v>
      </c>
      <c r="R276" s="28">
        <f t="shared" si="97"/>
        <v>0</v>
      </c>
      <c r="S276" s="28">
        <f t="shared" si="103"/>
        <v>225</v>
      </c>
      <c r="T276" s="28">
        <f t="shared" si="98"/>
        <v>426.99530605425963</v>
      </c>
      <c r="U276" s="28">
        <f t="shared" si="99"/>
        <v>651.99530605425957</v>
      </c>
      <c r="V276" s="29">
        <f t="shared" si="100"/>
        <v>957.35395756938124</v>
      </c>
      <c r="W276" s="35"/>
      <c r="X276" s="138">
        <f>IF($I276&lt;=TABELLER!$Z$68,IF($I275&gt;=TABELLER!$Z$68,$G276,0),0)</f>
        <v>0</v>
      </c>
      <c r="Y276" s="139">
        <f>IF($I276&gt;=TABELLER!$Z$68,IF($I275&lt;=TABELLER!$Z$68,$G276,0),0)</f>
        <v>0</v>
      </c>
      <c r="Z276" s="140">
        <f>IF($I276&gt;=TABELLER!$Z$68,IF($I275&lt;=TABELLER!$Z$68,$C276,0),0)</f>
        <v>0</v>
      </c>
      <c r="AA276" s="140">
        <f t="shared" si="106"/>
        <v>107.37259083893343</v>
      </c>
      <c r="AB276" s="106">
        <f t="shared" si="107"/>
        <v>0</v>
      </c>
    </row>
    <row r="277" spans="2:28" x14ac:dyDescent="0.2">
      <c r="B277" s="25">
        <v>229</v>
      </c>
      <c r="C277" s="26">
        <f t="shared" si="108"/>
        <v>9.1599999999999806</v>
      </c>
      <c r="D277" s="26">
        <f t="shared" si="87"/>
        <v>3.9999999999999147E-2</v>
      </c>
      <c r="E277" s="27">
        <f t="shared" si="88"/>
        <v>1.1935393758766053</v>
      </c>
      <c r="F277" s="27">
        <f t="shared" si="89"/>
        <v>0</v>
      </c>
      <c r="G277" s="26">
        <f t="shared" si="90"/>
        <v>241.31945741653831</v>
      </c>
      <c r="H277" s="26">
        <f t="shared" si="91"/>
        <v>0</v>
      </c>
      <c r="I277" s="26">
        <f t="shared" si="92"/>
        <v>107.4644968188601</v>
      </c>
      <c r="J277" s="26">
        <f t="shared" si="93"/>
        <v>29.851249116350026</v>
      </c>
      <c r="K277" s="26">
        <f t="shared" si="101"/>
        <v>36.138888888888886</v>
      </c>
      <c r="L277" s="27">
        <f t="shared" si="94"/>
        <v>0.63683087841978714</v>
      </c>
      <c r="M277" s="27">
        <f t="shared" si="95"/>
        <v>0.63683087841978714</v>
      </c>
      <c r="N277" s="26">
        <f t="shared" si="104"/>
        <v>0</v>
      </c>
      <c r="O277" s="141">
        <f t="shared" si="102"/>
        <v>80</v>
      </c>
      <c r="P277" s="28">
        <f t="shared" si="105"/>
        <v>48000</v>
      </c>
      <c r="Q277" s="28">
        <f t="shared" si="96"/>
        <v>1607.9729130567471</v>
      </c>
      <c r="R277" s="28">
        <f t="shared" si="97"/>
        <v>0</v>
      </c>
      <c r="S277" s="28">
        <f t="shared" si="103"/>
        <v>225</v>
      </c>
      <c r="T277" s="28">
        <f t="shared" si="98"/>
        <v>427.72659542706629</v>
      </c>
      <c r="U277" s="28">
        <f t="shared" si="99"/>
        <v>652.72659542706629</v>
      </c>
      <c r="V277" s="29">
        <f t="shared" si="100"/>
        <v>955.24631762968079</v>
      </c>
      <c r="W277" s="35"/>
      <c r="X277" s="138">
        <f>IF($I277&lt;=TABELLER!$Z$68,IF($I276&gt;=TABELLER!$Z$68,$G277,0),0)</f>
        <v>0</v>
      </c>
      <c r="Y277" s="139">
        <f>IF($I277&gt;=TABELLER!$Z$68,IF($I276&lt;=TABELLER!$Z$68,$G277,0),0)</f>
        <v>0</v>
      </c>
      <c r="Z277" s="140">
        <f>IF($I277&gt;=TABELLER!$Z$68,IF($I276&lt;=TABELLER!$Z$68,$C277,0),0)</f>
        <v>0</v>
      </c>
      <c r="AA277" s="140">
        <f t="shared" si="106"/>
        <v>107.4644968188601</v>
      </c>
      <c r="AB277" s="106">
        <f t="shared" si="107"/>
        <v>0</v>
      </c>
    </row>
    <row r="278" spans="2:28" x14ac:dyDescent="0.2">
      <c r="B278" s="25">
        <v>230</v>
      </c>
      <c r="C278" s="26">
        <f t="shared" si="108"/>
        <v>9.1999999999999797</v>
      </c>
      <c r="D278" s="26">
        <f t="shared" si="87"/>
        <v>3.9999999999999147E-2</v>
      </c>
      <c r="E278" s="27">
        <f t="shared" si="88"/>
        <v>1.1945594293567112</v>
      </c>
      <c r="F278" s="27">
        <f t="shared" si="89"/>
        <v>0</v>
      </c>
      <c r="G278" s="26">
        <f t="shared" si="90"/>
        <v>242.51401684589501</v>
      </c>
      <c r="H278" s="26">
        <f t="shared" si="91"/>
        <v>0</v>
      </c>
      <c r="I278" s="26">
        <f t="shared" si="92"/>
        <v>107.55620046535253</v>
      </c>
      <c r="J278" s="26">
        <f t="shared" si="93"/>
        <v>29.876722351486816</v>
      </c>
      <c r="K278" s="26">
        <f t="shared" si="101"/>
        <v>36.138888888888886</v>
      </c>
      <c r="L278" s="27">
        <f t="shared" si="94"/>
        <v>0.63543002566552731</v>
      </c>
      <c r="M278" s="27">
        <f t="shared" si="95"/>
        <v>0.63543002566552731</v>
      </c>
      <c r="N278" s="26">
        <f t="shared" si="104"/>
        <v>0</v>
      </c>
      <c r="O278" s="141">
        <f t="shared" si="102"/>
        <v>80</v>
      </c>
      <c r="P278" s="28">
        <f t="shared" si="105"/>
        <v>48000</v>
      </c>
      <c r="Q278" s="28">
        <f t="shared" si="96"/>
        <v>1606.6019369628502</v>
      </c>
      <c r="R278" s="28">
        <f t="shared" si="97"/>
        <v>0</v>
      </c>
      <c r="S278" s="28">
        <f t="shared" si="103"/>
        <v>225</v>
      </c>
      <c r="T278" s="28">
        <f t="shared" si="98"/>
        <v>428.45689846455929</v>
      </c>
      <c r="U278" s="28">
        <f t="shared" si="99"/>
        <v>653.45689846455934</v>
      </c>
      <c r="V278" s="29">
        <f t="shared" si="100"/>
        <v>953.14503849829089</v>
      </c>
      <c r="W278" s="35"/>
      <c r="X278" s="138">
        <f>IF($I278&lt;=TABELLER!$Z$68,IF($I277&gt;=TABELLER!$Z$68,$G278,0),0)</f>
        <v>0</v>
      </c>
      <c r="Y278" s="139">
        <f>IF($I278&gt;=TABELLER!$Z$68,IF($I277&lt;=TABELLER!$Z$68,$G278,0),0)</f>
        <v>0</v>
      </c>
      <c r="Z278" s="140">
        <f>IF($I278&gt;=TABELLER!$Z$68,IF($I277&lt;=TABELLER!$Z$68,$C278,0),0)</f>
        <v>0</v>
      </c>
      <c r="AA278" s="140">
        <f t="shared" si="106"/>
        <v>107.55620046535253</v>
      </c>
      <c r="AB278" s="106">
        <f t="shared" si="107"/>
        <v>0</v>
      </c>
    </row>
    <row r="279" spans="2:28" x14ac:dyDescent="0.2">
      <c r="B279" s="25">
        <v>231</v>
      </c>
      <c r="C279" s="26">
        <f t="shared" si="108"/>
        <v>9.2399999999999789</v>
      </c>
      <c r="D279" s="26">
        <f t="shared" si="87"/>
        <v>3.9999999999999147E-2</v>
      </c>
      <c r="E279" s="27">
        <f t="shared" si="88"/>
        <v>1.1955772380799796</v>
      </c>
      <c r="F279" s="27">
        <f t="shared" si="89"/>
        <v>0</v>
      </c>
      <c r="G279" s="26">
        <f t="shared" si="90"/>
        <v>243.70959408397499</v>
      </c>
      <c r="H279" s="26">
        <f t="shared" si="91"/>
        <v>0</v>
      </c>
      <c r="I279" s="26">
        <f t="shared" si="92"/>
        <v>107.64770238904838</v>
      </c>
      <c r="J279" s="26">
        <f t="shared" si="93"/>
        <v>29.902139552513436</v>
      </c>
      <c r="K279" s="26">
        <f t="shared" si="101"/>
        <v>36.138888888888886</v>
      </c>
      <c r="L279" s="27">
        <f t="shared" si="94"/>
        <v>0.6340333925717212</v>
      </c>
      <c r="M279" s="27">
        <f t="shared" si="95"/>
        <v>0.6340333925717212</v>
      </c>
      <c r="N279" s="26">
        <f t="shared" si="104"/>
        <v>0</v>
      </c>
      <c r="O279" s="141">
        <f t="shared" si="102"/>
        <v>80</v>
      </c>
      <c r="P279" s="28">
        <f t="shared" si="105"/>
        <v>48000</v>
      </c>
      <c r="Q279" s="28">
        <f t="shared" si="96"/>
        <v>1605.2363047702163</v>
      </c>
      <c r="R279" s="28">
        <f t="shared" si="97"/>
        <v>0</v>
      </c>
      <c r="S279" s="28">
        <f t="shared" si="103"/>
        <v>225</v>
      </c>
      <c r="T279" s="28">
        <f t="shared" si="98"/>
        <v>429.18621591263445</v>
      </c>
      <c r="U279" s="28">
        <f t="shared" si="99"/>
        <v>654.18621591263445</v>
      </c>
      <c r="V279" s="29">
        <f t="shared" si="100"/>
        <v>951.05008885758184</v>
      </c>
      <c r="W279" s="35"/>
      <c r="X279" s="138">
        <f>IF($I279&lt;=TABELLER!$Z$68,IF($I278&gt;=TABELLER!$Z$68,$G279,0),0)</f>
        <v>0</v>
      </c>
      <c r="Y279" s="139">
        <f>IF($I279&gt;=TABELLER!$Z$68,IF($I278&lt;=TABELLER!$Z$68,$G279,0),0)</f>
        <v>0</v>
      </c>
      <c r="Z279" s="140">
        <f>IF($I279&gt;=TABELLER!$Z$68,IF($I278&lt;=TABELLER!$Z$68,$C279,0),0)</f>
        <v>0</v>
      </c>
      <c r="AA279" s="140">
        <f t="shared" si="106"/>
        <v>107.64770238904838</v>
      </c>
      <c r="AB279" s="106">
        <f t="shared" si="107"/>
        <v>0</v>
      </c>
    </row>
    <row r="280" spans="2:28" x14ac:dyDescent="0.2">
      <c r="B280" s="25">
        <v>232</v>
      </c>
      <c r="C280" s="26">
        <f t="shared" si="108"/>
        <v>9.279999999999978</v>
      </c>
      <c r="D280" s="26">
        <f t="shared" si="87"/>
        <v>3.9999999999999147E-2</v>
      </c>
      <c r="E280" s="27">
        <f t="shared" si="88"/>
        <v>1.1965928088145692</v>
      </c>
      <c r="F280" s="27">
        <f t="shared" si="89"/>
        <v>0</v>
      </c>
      <c r="G280" s="26">
        <f t="shared" si="90"/>
        <v>244.90618689278955</v>
      </c>
      <c r="H280" s="26">
        <f t="shared" si="91"/>
        <v>0</v>
      </c>
      <c r="I280" s="26">
        <f t="shared" si="92"/>
        <v>107.7390031975787</v>
      </c>
      <c r="J280" s="26">
        <f t="shared" si="93"/>
        <v>29.927500888216304</v>
      </c>
      <c r="K280" s="26">
        <f t="shared" si="101"/>
        <v>36.138888888888886</v>
      </c>
      <c r="L280" s="27">
        <f t="shared" si="94"/>
        <v>0.63264095841872325</v>
      </c>
      <c r="M280" s="27">
        <f t="shared" si="95"/>
        <v>0.63264095841872325</v>
      </c>
      <c r="N280" s="26">
        <f t="shared" si="104"/>
        <v>0</v>
      </c>
      <c r="O280" s="141">
        <f t="shared" si="102"/>
        <v>80</v>
      </c>
      <c r="P280" s="28">
        <f t="shared" si="105"/>
        <v>48000</v>
      </c>
      <c r="Q280" s="28">
        <f t="shared" si="96"/>
        <v>1603.875986146895</v>
      </c>
      <c r="R280" s="28">
        <f t="shared" si="97"/>
        <v>0</v>
      </c>
      <c r="S280" s="28">
        <f t="shared" si="103"/>
        <v>225</v>
      </c>
      <c r="T280" s="28">
        <f t="shared" si="98"/>
        <v>429.91454851881002</v>
      </c>
      <c r="U280" s="28">
        <f t="shared" si="99"/>
        <v>654.91454851881008</v>
      </c>
      <c r="V280" s="29">
        <f t="shared" si="100"/>
        <v>948.96143762808492</v>
      </c>
      <c r="W280" s="35"/>
      <c r="X280" s="138">
        <f>IF($I280&lt;=TABELLER!$Z$68,IF($I279&gt;=TABELLER!$Z$68,$G280,0),0)</f>
        <v>0</v>
      </c>
      <c r="Y280" s="139">
        <f>IF($I280&gt;=TABELLER!$Z$68,IF($I279&lt;=TABELLER!$Z$68,$G280,0),0)</f>
        <v>0</v>
      </c>
      <c r="Z280" s="140">
        <f>IF($I280&gt;=TABELLER!$Z$68,IF($I279&lt;=TABELLER!$Z$68,$C280,0),0)</f>
        <v>0</v>
      </c>
      <c r="AA280" s="140">
        <f t="shared" si="106"/>
        <v>107.7390031975787</v>
      </c>
      <c r="AB280" s="106">
        <f t="shared" si="107"/>
        <v>0</v>
      </c>
    </row>
    <row r="281" spans="2:28" x14ac:dyDescent="0.2">
      <c r="B281" s="25">
        <v>233</v>
      </c>
      <c r="C281" s="26">
        <f t="shared" si="108"/>
        <v>9.3199999999999772</v>
      </c>
      <c r="D281" s="26">
        <f t="shared" si="87"/>
        <v>3.9999999999999147E-2</v>
      </c>
      <c r="E281" s="27">
        <f t="shared" si="88"/>
        <v>1.1976061482953617</v>
      </c>
      <c r="F281" s="27">
        <f t="shared" si="89"/>
        <v>0</v>
      </c>
      <c r="G281" s="26">
        <f t="shared" si="90"/>
        <v>246.10379304108491</v>
      </c>
      <c r="H281" s="26">
        <f t="shared" si="91"/>
        <v>0</v>
      </c>
      <c r="I281" s="26">
        <f t="shared" si="92"/>
        <v>107.830103495591</v>
      </c>
      <c r="J281" s="26">
        <f t="shared" si="93"/>
        <v>29.952806526553054</v>
      </c>
      <c r="K281" s="26">
        <f t="shared" si="101"/>
        <v>36.138888888888886</v>
      </c>
      <c r="L281" s="27">
        <f t="shared" si="94"/>
        <v>0.63125270264405764</v>
      </c>
      <c r="M281" s="27">
        <f t="shared" si="95"/>
        <v>0.63125270264405764</v>
      </c>
      <c r="N281" s="26">
        <f t="shared" si="104"/>
        <v>0</v>
      </c>
      <c r="O281" s="141">
        <f t="shared" si="102"/>
        <v>80</v>
      </c>
      <c r="P281" s="28">
        <f t="shared" si="105"/>
        <v>48000</v>
      </c>
      <c r="Q281" s="28">
        <f t="shared" si="96"/>
        <v>1602.5209509983038</v>
      </c>
      <c r="R281" s="28">
        <f t="shared" si="97"/>
        <v>0</v>
      </c>
      <c r="S281" s="28">
        <f t="shared" si="103"/>
        <v>225</v>
      </c>
      <c r="T281" s="28">
        <f t="shared" si="98"/>
        <v>430.64189703221723</v>
      </c>
      <c r="U281" s="28">
        <f t="shared" si="99"/>
        <v>655.64189703221723</v>
      </c>
      <c r="V281" s="29">
        <f t="shared" si="100"/>
        <v>946.87905396608653</v>
      </c>
      <c r="W281" s="35"/>
      <c r="X281" s="138">
        <f>IF($I281&lt;=TABELLER!$Z$68,IF($I280&gt;=TABELLER!$Z$68,$G281,0),0)</f>
        <v>0</v>
      </c>
      <c r="Y281" s="139">
        <f>IF($I281&gt;=TABELLER!$Z$68,IF($I280&lt;=TABELLER!$Z$68,$G281,0),0)</f>
        <v>0</v>
      </c>
      <c r="Z281" s="140">
        <f>IF($I281&gt;=TABELLER!$Z$68,IF($I280&lt;=TABELLER!$Z$68,$C281,0),0)</f>
        <v>0</v>
      </c>
      <c r="AA281" s="140">
        <f t="shared" si="106"/>
        <v>107.830103495591</v>
      </c>
      <c r="AB281" s="106">
        <f t="shared" si="107"/>
        <v>0</v>
      </c>
    </row>
    <row r="282" spans="2:28" x14ac:dyDescent="0.2">
      <c r="B282" s="25">
        <v>234</v>
      </c>
      <c r="C282" s="26">
        <f t="shared" si="108"/>
        <v>9.3599999999999763</v>
      </c>
      <c r="D282" s="26">
        <f t="shared" si="87"/>
        <v>3.9999999999999147E-2</v>
      </c>
      <c r="E282" s="27">
        <f t="shared" si="88"/>
        <v>1.1986172632242118</v>
      </c>
      <c r="F282" s="27">
        <f t="shared" si="89"/>
        <v>0</v>
      </c>
      <c r="G282" s="26">
        <f t="shared" si="90"/>
        <v>247.30241030430912</v>
      </c>
      <c r="H282" s="26">
        <f t="shared" si="91"/>
        <v>0</v>
      </c>
      <c r="I282" s="26">
        <f t="shared" si="92"/>
        <v>107.92100388477174</v>
      </c>
      <c r="J282" s="26">
        <f t="shared" si="93"/>
        <v>29.978056634658817</v>
      </c>
      <c r="K282" s="26">
        <f t="shared" si="101"/>
        <v>36.138888888888886</v>
      </c>
      <c r="L282" s="27">
        <f t="shared" si="94"/>
        <v>0.62986860484083673</v>
      </c>
      <c r="M282" s="27">
        <f t="shared" si="95"/>
        <v>0.62986860484083673</v>
      </c>
      <c r="N282" s="26">
        <f t="shared" si="104"/>
        <v>0</v>
      </c>
      <c r="O282" s="141">
        <f t="shared" si="102"/>
        <v>80</v>
      </c>
      <c r="P282" s="28">
        <f t="shared" si="105"/>
        <v>48000</v>
      </c>
      <c r="Q282" s="28">
        <f t="shared" si="96"/>
        <v>1601.1711694648445</v>
      </c>
      <c r="R282" s="28">
        <f t="shared" si="97"/>
        <v>0</v>
      </c>
      <c r="S282" s="28">
        <f t="shared" si="103"/>
        <v>225</v>
      </c>
      <c r="T282" s="28">
        <f t="shared" si="98"/>
        <v>431.3682622035895</v>
      </c>
      <c r="U282" s="28">
        <f t="shared" si="99"/>
        <v>656.36826220358944</v>
      </c>
      <c r="V282" s="29">
        <f t="shared" si="100"/>
        <v>944.80290726125509</v>
      </c>
      <c r="W282" s="35"/>
      <c r="X282" s="138">
        <f>IF($I282&lt;=TABELLER!$Z$68,IF($I281&gt;=TABELLER!$Z$68,$G282,0),0)</f>
        <v>0</v>
      </c>
      <c r="Y282" s="139">
        <f>IF($I282&gt;=TABELLER!$Z$68,IF($I281&lt;=TABELLER!$Z$68,$G282,0),0)</f>
        <v>0</v>
      </c>
      <c r="Z282" s="140">
        <f>IF($I282&gt;=TABELLER!$Z$68,IF($I281&lt;=TABELLER!$Z$68,$C282,0),0)</f>
        <v>0</v>
      </c>
      <c r="AA282" s="140">
        <f t="shared" si="106"/>
        <v>107.92100388477174</v>
      </c>
      <c r="AB282" s="106">
        <f t="shared" si="107"/>
        <v>0</v>
      </c>
    </row>
    <row r="283" spans="2:28" x14ac:dyDescent="0.2">
      <c r="B283" s="25">
        <v>235</v>
      </c>
      <c r="C283" s="26">
        <f t="shared" si="108"/>
        <v>9.3999999999999755</v>
      </c>
      <c r="D283" s="26">
        <f t="shared" si="87"/>
        <v>3.9999999999999147E-2</v>
      </c>
      <c r="E283" s="27">
        <f t="shared" si="88"/>
        <v>1.1996261602701999</v>
      </c>
      <c r="F283" s="27">
        <f t="shared" si="89"/>
        <v>0</v>
      </c>
      <c r="G283" s="26">
        <f t="shared" si="90"/>
        <v>248.50203646457933</v>
      </c>
      <c r="H283" s="26">
        <f t="shared" si="91"/>
        <v>0</v>
      </c>
      <c r="I283" s="26">
        <f t="shared" si="92"/>
        <v>108.01170496386882</v>
      </c>
      <c r="J283" s="26">
        <f t="shared" si="93"/>
        <v>30.00325137885245</v>
      </c>
      <c r="K283" s="26">
        <f t="shared" si="101"/>
        <v>36.138888888888886</v>
      </c>
      <c r="L283" s="27">
        <f t="shared" si="94"/>
        <v>0.62848864475619592</v>
      </c>
      <c r="M283" s="27">
        <f t="shared" si="95"/>
        <v>0.62848864475619592</v>
      </c>
      <c r="N283" s="26">
        <f t="shared" si="104"/>
        <v>0</v>
      </c>
      <c r="O283" s="141">
        <f t="shared" si="102"/>
        <v>80</v>
      </c>
      <c r="P283" s="28">
        <f t="shared" si="105"/>
        <v>48000</v>
      </c>
      <c r="Q283" s="28">
        <f t="shared" si="96"/>
        <v>1599.8266119195473</v>
      </c>
      <c r="R283" s="28">
        <f t="shared" si="97"/>
        <v>0</v>
      </c>
      <c r="S283" s="28">
        <f t="shared" si="103"/>
        <v>225</v>
      </c>
      <c r="T283" s="28">
        <f t="shared" si="98"/>
        <v>432.0936447852535</v>
      </c>
      <c r="U283" s="28">
        <f t="shared" si="99"/>
        <v>657.09364478525345</v>
      </c>
      <c r="V283" s="29">
        <f t="shared" si="100"/>
        <v>942.73296713429386</v>
      </c>
      <c r="W283" s="35"/>
      <c r="X283" s="138">
        <f>IF($I283&lt;=TABELLER!$Z$68,IF($I282&gt;=TABELLER!$Z$68,$G283,0),0)</f>
        <v>0</v>
      </c>
      <c r="Y283" s="139">
        <f>IF($I283&gt;=TABELLER!$Z$68,IF($I282&lt;=TABELLER!$Z$68,$G283,0),0)</f>
        <v>0</v>
      </c>
      <c r="Z283" s="140">
        <f>IF($I283&gt;=TABELLER!$Z$68,IF($I282&lt;=TABELLER!$Z$68,$C283,0),0)</f>
        <v>0</v>
      </c>
      <c r="AA283" s="140">
        <f t="shared" si="106"/>
        <v>108.01170496386882</v>
      </c>
      <c r="AB283" s="106">
        <f t="shared" si="107"/>
        <v>0</v>
      </c>
    </row>
    <row r="284" spans="2:28" x14ac:dyDescent="0.2">
      <c r="B284" s="25">
        <v>236</v>
      </c>
      <c r="C284" s="26">
        <f t="shared" si="108"/>
        <v>9.4399999999999746</v>
      </c>
      <c r="D284" s="26">
        <f t="shared" si="87"/>
        <v>3.9999999999999147E-2</v>
      </c>
      <c r="E284" s="27">
        <f t="shared" si="88"/>
        <v>1.2006328460698772</v>
      </c>
      <c r="F284" s="27">
        <f t="shared" si="89"/>
        <v>0</v>
      </c>
      <c r="G284" s="26">
        <f t="shared" si="90"/>
        <v>249.70266931064921</v>
      </c>
      <c r="H284" s="26">
        <f t="shared" si="91"/>
        <v>0</v>
      </c>
      <c r="I284" s="26">
        <f t="shared" si="92"/>
        <v>108.1022073287137</v>
      </c>
      <c r="J284" s="26">
        <f t="shared" si="93"/>
        <v>30.028390924642697</v>
      </c>
      <c r="K284" s="26">
        <f t="shared" si="101"/>
        <v>36.138888888888886</v>
      </c>
      <c r="L284" s="27">
        <f t="shared" si="94"/>
        <v>0.62711280228974986</v>
      </c>
      <c r="M284" s="27">
        <f t="shared" si="95"/>
        <v>0.62711280228974986</v>
      </c>
      <c r="N284" s="26">
        <f t="shared" si="104"/>
        <v>0</v>
      </c>
      <c r="O284" s="141">
        <f t="shared" si="102"/>
        <v>80</v>
      </c>
      <c r="P284" s="28">
        <f t="shared" si="105"/>
        <v>48000</v>
      </c>
      <c r="Q284" s="28">
        <f t="shared" si="96"/>
        <v>1598.4872489657434</v>
      </c>
      <c r="R284" s="28">
        <f t="shared" si="97"/>
        <v>0</v>
      </c>
      <c r="S284" s="28">
        <f t="shared" si="103"/>
        <v>225</v>
      </c>
      <c r="T284" s="28">
        <f t="shared" si="98"/>
        <v>432.81804553111863</v>
      </c>
      <c r="U284" s="28">
        <f t="shared" si="99"/>
        <v>657.81804553111863</v>
      </c>
      <c r="V284" s="29">
        <f t="shared" si="100"/>
        <v>940.66920343462482</v>
      </c>
      <c r="W284" s="35"/>
      <c r="X284" s="138">
        <f>IF($I284&lt;=TABELLER!$Z$68,IF($I283&gt;=TABELLER!$Z$68,$G284,0),0)</f>
        <v>0</v>
      </c>
      <c r="Y284" s="139">
        <f>IF($I284&gt;=TABELLER!$Z$68,IF($I283&lt;=TABELLER!$Z$68,$G284,0),0)</f>
        <v>0</v>
      </c>
      <c r="Z284" s="140">
        <f>IF($I284&gt;=TABELLER!$Z$68,IF($I283&lt;=TABELLER!$Z$68,$C284,0),0)</f>
        <v>0</v>
      </c>
      <c r="AA284" s="140">
        <f t="shared" si="106"/>
        <v>108.1022073287137</v>
      </c>
      <c r="AB284" s="106">
        <f t="shared" si="107"/>
        <v>0</v>
      </c>
    </row>
    <row r="285" spans="2:28" x14ac:dyDescent="0.2">
      <c r="B285" s="25">
        <v>237</v>
      </c>
      <c r="C285" s="26">
        <f t="shared" si="108"/>
        <v>9.4799999999999738</v>
      </c>
      <c r="D285" s="26">
        <f t="shared" si="87"/>
        <v>3.9999999999999147E-2</v>
      </c>
      <c r="E285" s="27">
        <f t="shared" si="88"/>
        <v>1.201637327227514</v>
      </c>
      <c r="F285" s="27">
        <f t="shared" si="89"/>
        <v>0</v>
      </c>
      <c r="G285" s="26">
        <f t="shared" si="90"/>
        <v>250.90430663787672</v>
      </c>
      <c r="H285" s="26">
        <f t="shared" si="91"/>
        <v>0</v>
      </c>
      <c r="I285" s="26">
        <f t="shared" si="92"/>
        <v>108.19251157224343</v>
      </c>
      <c r="J285" s="26">
        <f t="shared" si="93"/>
        <v>30.053475436734285</v>
      </c>
      <c r="K285" s="26">
        <f t="shared" si="101"/>
        <v>36.138888888888886</v>
      </c>
      <c r="L285" s="27">
        <f t="shared" si="94"/>
        <v>0.62574105749206665</v>
      </c>
      <c r="M285" s="27">
        <f t="shared" si="95"/>
        <v>0.62574105749206665</v>
      </c>
      <c r="N285" s="26">
        <f t="shared" si="104"/>
        <v>0</v>
      </c>
      <c r="O285" s="141">
        <f t="shared" si="102"/>
        <v>80</v>
      </c>
      <c r="P285" s="28">
        <f t="shared" si="105"/>
        <v>48000</v>
      </c>
      <c r="Q285" s="28">
        <f t="shared" si="96"/>
        <v>1597.1530514347676</v>
      </c>
      <c r="R285" s="28">
        <f t="shared" si="97"/>
        <v>0</v>
      </c>
      <c r="S285" s="28">
        <f t="shared" si="103"/>
        <v>225</v>
      </c>
      <c r="T285" s="28">
        <f t="shared" si="98"/>
        <v>433.54146519666767</v>
      </c>
      <c r="U285" s="28">
        <f t="shared" si="99"/>
        <v>658.54146519666767</v>
      </c>
      <c r="V285" s="29">
        <f t="shared" si="100"/>
        <v>938.6115862380999</v>
      </c>
      <c r="W285" s="35"/>
      <c r="X285" s="138">
        <f>IF($I285&lt;=TABELLER!$Z$68,IF($I284&gt;=TABELLER!$Z$68,$G285,0),0)</f>
        <v>0</v>
      </c>
      <c r="Y285" s="139">
        <f>IF($I285&gt;=TABELLER!$Z$68,IF($I284&lt;=TABELLER!$Z$68,$G285,0),0)</f>
        <v>0</v>
      </c>
      <c r="Z285" s="140">
        <f>IF($I285&gt;=TABELLER!$Z$68,IF($I284&lt;=TABELLER!$Z$68,$C285,0),0)</f>
        <v>0</v>
      </c>
      <c r="AA285" s="140">
        <f t="shared" si="106"/>
        <v>108.19251157224343</v>
      </c>
      <c r="AB285" s="106">
        <f t="shared" si="107"/>
        <v>0</v>
      </c>
    </row>
    <row r="286" spans="2:28" x14ac:dyDescent="0.2">
      <c r="B286" s="25">
        <v>238</v>
      </c>
      <c r="C286" s="26">
        <f t="shared" si="108"/>
        <v>9.5199999999999729</v>
      </c>
      <c r="D286" s="26">
        <f t="shared" si="87"/>
        <v>3.9999999999999147E-2</v>
      </c>
      <c r="E286" s="27">
        <f t="shared" si="88"/>
        <v>1.2026396103153394</v>
      </c>
      <c r="F286" s="27">
        <f t="shared" si="89"/>
        <v>0</v>
      </c>
      <c r="G286" s="26">
        <f t="shared" si="90"/>
        <v>252.10694624819206</v>
      </c>
      <c r="H286" s="26">
        <f t="shared" si="91"/>
        <v>0</v>
      </c>
      <c r="I286" s="26">
        <f t="shared" si="92"/>
        <v>108.28261828452229</v>
      </c>
      <c r="J286" s="26">
        <f t="shared" si="93"/>
        <v>30.078505079033967</v>
      </c>
      <c r="K286" s="26">
        <f t="shared" si="101"/>
        <v>36.138888888888886</v>
      </c>
      <c r="L286" s="27">
        <f t="shared" si="94"/>
        <v>0.62437339056316066</v>
      </c>
      <c r="M286" s="27">
        <f t="shared" si="95"/>
        <v>0.62437339056316066</v>
      </c>
      <c r="N286" s="26">
        <f t="shared" si="104"/>
        <v>0</v>
      </c>
      <c r="O286" s="141">
        <f t="shared" si="102"/>
        <v>80</v>
      </c>
      <c r="P286" s="28">
        <f t="shared" si="105"/>
        <v>48000</v>
      </c>
      <c r="Q286" s="28">
        <f t="shared" si="96"/>
        <v>1595.8239903836877</v>
      </c>
      <c r="R286" s="28">
        <f t="shared" si="97"/>
        <v>0</v>
      </c>
      <c r="S286" s="28">
        <f t="shared" si="103"/>
        <v>225</v>
      </c>
      <c r="T286" s="28">
        <f t="shared" si="98"/>
        <v>434.26390453894663</v>
      </c>
      <c r="U286" s="28">
        <f t="shared" si="99"/>
        <v>659.26390453894669</v>
      </c>
      <c r="V286" s="29">
        <f t="shared" si="100"/>
        <v>936.56008584474102</v>
      </c>
      <c r="W286" s="35"/>
      <c r="X286" s="138">
        <f>IF($I286&lt;=TABELLER!$Z$68,IF($I285&gt;=TABELLER!$Z$68,$G286,0),0)</f>
        <v>0</v>
      </c>
      <c r="Y286" s="139">
        <f>IF($I286&gt;=TABELLER!$Z$68,IF($I285&lt;=TABELLER!$Z$68,$G286,0),0)</f>
        <v>0</v>
      </c>
      <c r="Z286" s="140">
        <f>IF($I286&gt;=TABELLER!$Z$68,IF($I285&lt;=TABELLER!$Z$68,$C286,0),0)</f>
        <v>0</v>
      </c>
      <c r="AA286" s="140">
        <f t="shared" si="106"/>
        <v>108.28261828452229</v>
      </c>
      <c r="AB286" s="106">
        <f t="shared" si="107"/>
        <v>0</v>
      </c>
    </row>
    <row r="287" spans="2:28" x14ac:dyDescent="0.2">
      <c r="B287" s="25">
        <v>239</v>
      </c>
      <c r="C287" s="26">
        <f t="shared" si="108"/>
        <v>9.5599999999999721</v>
      </c>
      <c r="D287" s="26">
        <f t="shared" si="87"/>
        <v>3.9999999999999147E-2</v>
      </c>
      <c r="E287" s="27">
        <f t="shared" si="88"/>
        <v>1.2036397018737834</v>
      </c>
      <c r="F287" s="27">
        <f t="shared" si="89"/>
        <v>0</v>
      </c>
      <c r="G287" s="26">
        <f t="shared" si="90"/>
        <v>253.31058595006584</v>
      </c>
      <c r="H287" s="26">
        <f t="shared" si="91"/>
        <v>0</v>
      </c>
      <c r="I287" s="26">
        <f t="shared" si="92"/>
        <v>108.37252805276339</v>
      </c>
      <c r="J287" s="26">
        <f t="shared" si="93"/>
        <v>30.103480014656494</v>
      </c>
      <c r="K287" s="26">
        <f t="shared" si="101"/>
        <v>36.138888888888886</v>
      </c>
      <c r="L287" s="27">
        <f t="shared" si="94"/>
        <v>0.62300978185100397</v>
      </c>
      <c r="M287" s="27">
        <f t="shared" si="95"/>
        <v>0.62300978185100397</v>
      </c>
      <c r="N287" s="26">
        <f t="shared" si="104"/>
        <v>0</v>
      </c>
      <c r="O287" s="141">
        <f t="shared" si="102"/>
        <v>80</v>
      </c>
      <c r="P287" s="28">
        <f t="shared" si="105"/>
        <v>48000</v>
      </c>
      <c r="Q287" s="28">
        <f t="shared" si="96"/>
        <v>1594.5000370930609</v>
      </c>
      <c r="R287" s="28">
        <f t="shared" si="97"/>
        <v>0</v>
      </c>
      <c r="S287" s="28">
        <f t="shared" si="103"/>
        <v>225</v>
      </c>
      <c r="T287" s="28">
        <f t="shared" si="98"/>
        <v>434.98536431655504</v>
      </c>
      <c r="U287" s="28">
        <f t="shared" si="99"/>
        <v>659.98536431655498</v>
      </c>
      <c r="V287" s="29">
        <f t="shared" si="100"/>
        <v>934.5146727765059</v>
      </c>
      <c r="W287" s="35"/>
      <c r="X287" s="138">
        <f>IF($I287&lt;=TABELLER!$Z$68,IF($I286&gt;=TABELLER!$Z$68,$G287,0),0)</f>
        <v>0</v>
      </c>
      <c r="Y287" s="139">
        <f>IF($I287&gt;=TABELLER!$Z$68,IF($I286&lt;=TABELLER!$Z$68,$G287,0),0)</f>
        <v>0</v>
      </c>
      <c r="Z287" s="140">
        <f>IF($I287&gt;=TABELLER!$Z$68,IF($I286&lt;=TABELLER!$Z$68,$C287,0),0)</f>
        <v>0</v>
      </c>
      <c r="AA287" s="140">
        <f t="shared" si="106"/>
        <v>108.37252805276339</v>
      </c>
      <c r="AB287" s="106">
        <f t="shared" si="107"/>
        <v>0</v>
      </c>
    </row>
    <row r="288" spans="2:28" x14ac:dyDescent="0.2">
      <c r="B288" s="25">
        <v>240</v>
      </c>
      <c r="C288" s="26">
        <f t="shared" si="108"/>
        <v>9.5999999999999712</v>
      </c>
      <c r="D288" s="26">
        <f t="shared" si="87"/>
        <v>3.9999999999999147E-2</v>
      </c>
      <c r="E288" s="27">
        <f t="shared" si="88"/>
        <v>1.204637608411715</v>
      </c>
      <c r="F288" s="27">
        <f t="shared" si="89"/>
        <v>0</v>
      </c>
      <c r="G288" s="26">
        <f t="shared" si="90"/>
        <v>254.51522355847754</v>
      </c>
      <c r="H288" s="26">
        <f t="shared" si="91"/>
        <v>0</v>
      </c>
      <c r="I288" s="26">
        <f t="shared" si="92"/>
        <v>108.46224146134993</v>
      </c>
      <c r="J288" s="26">
        <f t="shared" si="93"/>
        <v>30.128400405930535</v>
      </c>
      <c r="K288" s="26">
        <f t="shared" si="101"/>
        <v>36.138888888888886</v>
      </c>
      <c r="L288" s="27">
        <f t="shared" si="94"/>
        <v>0.6216502118500562</v>
      </c>
      <c r="M288" s="27">
        <f t="shared" si="95"/>
        <v>0.6216502118500562</v>
      </c>
      <c r="N288" s="26">
        <f t="shared" si="104"/>
        <v>0</v>
      </c>
      <c r="O288" s="141">
        <f t="shared" si="102"/>
        <v>80</v>
      </c>
      <c r="P288" s="28">
        <f t="shared" si="105"/>
        <v>48000</v>
      </c>
      <c r="Q288" s="28">
        <f t="shared" si="96"/>
        <v>1593.1811630647203</v>
      </c>
      <c r="R288" s="28">
        <f t="shared" si="97"/>
        <v>0</v>
      </c>
      <c r="S288" s="28">
        <f t="shared" si="103"/>
        <v>225</v>
      </c>
      <c r="T288" s="28">
        <f t="shared" si="98"/>
        <v>435.70584528963604</v>
      </c>
      <c r="U288" s="28">
        <f t="shared" si="99"/>
        <v>660.70584528963604</v>
      </c>
      <c r="V288" s="29">
        <f t="shared" si="100"/>
        <v>932.47531777508425</v>
      </c>
      <c r="W288" s="35"/>
      <c r="X288" s="138">
        <f>IF($I288&lt;=TABELLER!$Z$68,IF($I287&gt;=TABELLER!$Z$68,$G288,0),0)</f>
        <v>0</v>
      </c>
      <c r="Y288" s="139">
        <f>IF($I288&gt;=TABELLER!$Z$68,IF($I287&lt;=TABELLER!$Z$68,$G288,0),0)</f>
        <v>0</v>
      </c>
      <c r="Z288" s="140">
        <f>IF($I288&gt;=TABELLER!$Z$68,IF($I287&lt;=TABELLER!$Z$68,$C288,0),0)</f>
        <v>0</v>
      </c>
      <c r="AA288" s="140">
        <f t="shared" si="106"/>
        <v>108.46224146134993</v>
      </c>
      <c r="AB288" s="106">
        <f t="shared" si="107"/>
        <v>0</v>
      </c>
    </row>
    <row r="289" spans="2:28" x14ac:dyDescent="0.2">
      <c r="B289" s="25">
        <v>241</v>
      </c>
      <c r="C289" s="26">
        <f t="shared" si="108"/>
        <v>9.6399999999999704</v>
      </c>
      <c r="D289" s="26">
        <f t="shared" si="87"/>
        <v>3.9999999999999147E-2</v>
      </c>
      <c r="E289" s="27">
        <f t="shared" si="88"/>
        <v>1.2056333364066758</v>
      </c>
      <c r="F289" s="27">
        <f t="shared" si="89"/>
        <v>0</v>
      </c>
      <c r="G289" s="26">
        <f t="shared" si="90"/>
        <v>255.72085689488421</v>
      </c>
      <c r="H289" s="26">
        <f t="shared" si="91"/>
        <v>0</v>
      </c>
      <c r="I289" s="26">
        <f t="shared" si="92"/>
        <v>108.55175909185634</v>
      </c>
      <c r="J289" s="26">
        <f t="shared" si="93"/>
        <v>30.153266414404538</v>
      </c>
      <c r="K289" s="26">
        <f t="shared" si="101"/>
        <v>36.138888888888886</v>
      </c>
      <c r="L289" s="27">
        <f t="shared" si="94"/>
        <v>0.62029466119981103</v>
      </c>
      <c r="M289" s="27">
        <f t="shared" si="95"/>
        <v>0.62029466119981103</v>
      </c>
      <c r="N289" s="26">
        <f t="shared" si="104"/>
        <v>0</v>
      </c>
      <c r="O289" s="141">
        <f t="shared" si="102"/>
        <v>80</v>
      </c>
      <c r="P289" s="28">
        <f t="shared" si="105"/>
        <v>48000</v>
      </c>
      <c r="Q289" s="28">
        <f t="shared" si="96"/>
        <v>1591.8673400195837</v>
      </c>
      <c r="R289" s="28">
        <f t="shared" si="97"/>
        <v>0</v>
      </c>
      <c r="S289" s="28">
        <f t="shared" si="103"/>
        <v>225</v>
      </c>
      <c r="T289" s="28">
        <f t="shared" si="98"/>
        <v>436.4253482198672</v>
      </c>
      <c r="U289" s="28">
        <f t="shared" si="99"/>
        <v>661.42534821986715</v>
      </c>
      <c r="V289" s="29">
        <f t="shared" si="100"/>
        <v>930.44199179971656</v>
      </c>
      <c r="W289" s="35"/>
      <c r="X289" s="138">
        <f>IF($I289&lt;=TABELLER!$Z$68,IF($I288&gt;=TABELLER!$Z$68,$G289,0),0)</f>
        <v>0</v>
      </c>
      <c r="Y289" s="139">
        <f>IF($I289&gt;=TABELLER!$Z$68,IF($I288&lt;=TABELLER!$Z$68,$G289,0),0)</f>
        <v>0</v>
      </c>
      <c r="Z289" s="140">
        <f>IF($I289&gt;=TABELLER!$Z$68,IF($I288&lt;=TABELLER!$Z$68,$C289,0),0)</f>
        <v>0</v>
      </c>
      <c r="AA289" s="140">
        <f t="shared" si="106"/>
        <v>108.55175909185634</v>
      </c>
      <c r="AB289" s="106">
        <f t="shared" si="107"/>
        <v>0</v>
      </c>
    </row>
    <row r="290" spans="2:28" x14ac:dyDescent="0.2">
      <c r="B290" s="25">
        <v>242</v>
      </c>
      <c r="C290" s="26">
        <f t="shared" si="108"/>
        <v>9.6799999999999695</v>
      </c>
      <c r="D290" s="26">
        <f t="shared" si="87"/>
        <v>3.9999999999999147E-2</v>
      </c>
      <c r="E290" s="27">
        <f t="shared" si="88"/>
        <v>1.2066268923051156</v>
      </c>
      <c r="F290" s="27">
        <f t="shared" si="89"/>
        <v>0</v>
      </c>
      <c r="G290" s="26">
        <f t="shared" si="90"/>
        <v>256.92748378718932</v>
      </c>
      <c r="H290" s="26">
        <f t="shared" si="91"/>
        <v>0</v>
      </c>
      <c r="I290" s="26">
        <f t="shared" si="92"/>
        <v>108.6410815230691</v>
      </c>
      <c r="J290" s="26">
        <f t="shared" si="93"/>
        <v>30.178078200852529</v>
      </c>
      <c r="K290" s="26">
        <f t="shared" si="101"/>
        <v>36.138888888888886</v>
      </c>
      <c r="L290" s="27">
        <f t="shared" si="94"/>
        <v>0.61894311068336205</v>
      </c>
      <c r="M290" s="27">
        <f t="shared" si="95"/>
        <v>0.61894311068336205</v>
      </c>
      <c r="N290" s="26">
        <f t="shared" si="104"/>
        <v>0</v>
      </c>
      <c r="O290" s="141">
        <f t="shared" si="102"/>
        <v>80</v>
      </c>
      <c r="P290" s="28">
        <f t="shared" si="105"/>
        <v>48000</v>
      </c>
      <c r="Q290" s="28">
        <f t="shared" si="96"/>
        <v>1590.5585398954929</v>
      </c>
      <c r="R290" s="28">
        <f t="shared" si="97"/>
        <v>0</v>
      </c>
      <c r="S290" s="28">
        <f t="shared" si="103"/>
        <v>225</v>
      </c>
      <c r="T290" s="28">
        <f t="shared" si="98"/>
        <v>437.14387387044985</v>
      </c>
      <c r="U290" s="28">
        <f t="shared" si="99"/>
        <v>662.14387387044985</v>
      </c>
      <c r="V290" s="29">
        <f t="shared" si="100"/>
        <v>928.41466602504306</v>
      </c>
      <c r="W290" s="35"/>
      <c r="X290" s="138">
        <f>IF($I290&lt;=TABELLER!$Z$68,IF($I289&gt;=TABELLER!$Z$68,$G290,0),0)</f>
        <v>0</v>
      </c>
      <c r="Y290" s="139">
        <f>IF($I290&gt;=TABELLER!$Z$68,IF($I289&lt;=TABELLER!$Z$68,$G290,0),0)</f>
        <v>0</v>
      </c>
      <c r="Z290" s="140">
        <f>IF($I290&gt;=TABELLER!$Z$68,IF($I289&lt;=TABELLER!$Z$68,$C290,0),0)</f>
        <v>0</v>
      </c>
      <c r="AA290" s="140">
        <f t="shared" si="106"/>
        <v>108.6410815230691</v>
      </c>
      <c r="AB290" s="106">
        <f t="shared" si="107"/>
        <v>0</v>
      </c>
    </row>
    <row r="291" spans="2:28" x14ac:dyDescent="0.2">
      <c r="B291" s="25">
        <v>243</v>
      </c>
      <c r="C291" s="26">
        <f t="shared" si="108"/>
        <v>9.7199999999999687</v>
      </c>
      <c r="D291" s="26">
        <f t="shared" si="87"/>
        <v>3.9999999999999147E-2</v>
      </c>
      <c r="E291" s="27">
        <f t="shared" si="88"/>
        <v>1.2076182825226223</v>
      </c>
      <c r="F291" s="27">
        <f t="shared" si="89"/>
        <v>0</v>
      </c>
      <c r="G291" s="26">
        <f t="shared" si="90"/>
        <v>258.13510206971193</v>
      </c>
      <c r="H291" s="26">
        <f t="shared" si="91"/>
        <v>0</v>
      </c>
      <c r="I291" s="26">
        <f t="shared" si="92"/>
        <v>108.73020933100752</v>
      </c>
      <c r="J291" s="26">
        <f t="shared" si="93"/>
        <v>30.202835925279864</v>
      </c>
      <c r="K291" s="26">
        <f t="shared" si="101"/>
        <v>36.138888888888886</v>
      </c>
      <c r="L291" s="27">
        <f t="shared" si="94"/>
        <v>0.61759554122598392</v>
      </c>
      <c r="M291" s="27">
        <f t="shared" si="95"/>
        <v>0.61759554122598392</v>
      </c>
      <c r="N291" s="26">
        <f t="shared" si="104"/>
        <v>0</v>
      </c>
      <c r="O291" s="141">
        <f t="shared" si="102"/>
        <v>80</v>
      </c>
      <c r="P291" s="28">
        <f t="shared" si="105"/>
        <v>48000</v>
      </c>
      <c r="Q291" s="28">
        <f t="shared" si="96"/>
        <v>1589.2547348450764</v>
      </c>
      <c r="R291" s="28">
        <f t="shared" si="97"/>
        <v>0</v>
      </c>
      <c r="S291" s="28">
        <f t="shared" si="103"/>
        <v>225</v>
      </c>
      <c r="T291" s="28">
        <f t="shared" si="98"/>
        <v>437.86142300610044</v>
      </c>
      <c r="U291" s="28">
        <f t="shared" si="99"/>
        <v>662.86142300610049</v>
      </c>
      <c r="V291" s="29">
        <f t="shared" si="100"/>
        <v>926.39331183897593</v>
      </c>
      <c r="W291" s="35"/>
      <c r="X291" s="138">
        <f>IF($I291&lt;=TABELLER!$Z$68,IF($I290&gt;=TABELLER!$Z$68,$G291,0),0)</f>
        <v>0</v>
      </c>
      <c r="Y291" s="139">
        <f>IF($I291&gt;=TABELLER!$Z$68,IF($I290&lt;=TABELLER!$Z$68,$G291,0),0)</f>
        <v>0</v>
      </c>
      <c r="Z291" s="140">
        <f>IF($I291&gt;=TABELLER!$Z$68,IF($I290&lt;=TABELLER!$Z$68,$C291,0),0)</f>
        <v>0</v>
      </c>
      <c r="AA291" s="140">
        <f t="shared" si="106"/>
        <v>108.73020933100752</v>
      </c>
      <c r="AB291" s="106">
        <f t="shared" si="107"/>
        <v>0</v>
      </c>
    </row>
    <row r="292" spans="2:28" x14ac:dyDescent="0.2">
      <c r="B292" s="25">
        <v>244</v>
      </c>
      <c r="C292" s="26">
        <f t="shared" si="108"/>
        <v>9.7599999999999678</v>
      </c>
      <c r="D292" s="26">
        <f t="shared" si="87"/>
        <v>3.9999999999999147E-2</v>
      </c>
      <c r="E292" s="27">
        <f t="shared" si="88"/>
        <v>1.2086075134441496</v>
      </c>
      <c r="F292" s="27">
        <f t="shared" si="89"/>
        <v>0</v>
      </c>
      <c r="G292" s="26">
        <f t="shared" si="90"/>
        <v>259.34370958315606</v>
      </c>
      <c r="H292" s="26">
        <f t="shared" si="91"/>
        <v>0</v>
      </c>
      <c r="I292" s="26">
        <f t="shared" si="92"/>
        <v>108.81914308894405</v>
      </c>
      <c r="J292" s="26">
        <f t="shared" si="93"/>
        <v>30.227539746928901</v>
      </c>
      <c r="K292" s="26">
        <f t="shared" si="101"/>
        <v>36.138888888888886</v>
      </c>
      <c r="L292" s="27">
        <f t="shared" si="94"/>
        <v>0.61625193389373345</v>
      </c>
      <c r="M292" s="27">
        <f t="shared" si="95"/>
        <v>0.61625193389373345</v>
      </c>
      <c r="N292" s="26">
        <f t="shared" si="104"/>
        <v>0</v>
      </c>
      <c r="O292" s="141">
        <f t="shared" si="102"/>
        <v>80</v>
      </c>
      <c r="P292" s="28">
        <f t="shared" si="105"/>
        <v>48000</v>
      </c>
      <c r="Q292" s="28">
        <f t="shared" si="96"/>
        <v>1587.9558972336401</v>
      </c>
      <c r="R292" s="28">
        <f t="shared" si="97"/>
        <v>0</v>
      </c>
      <c r="S292" s="28">
        <f t="shared" si="103"/>
        <v>225</v>
      </c>
      <c r="T292" s="28">
        <f t="shared" si="98"/>
        <v>438.57799639303994</v>
      </c>
      <c r="U292" s="28">
        <f t="shared" si="99"/>
        <v>663.57799639303994</v>
      </c>
      <c r="V292" s="29">
        <f t="shared" si="100"/>
        <v>924.3779008406002</v>
      </c>
      <c r="W292" s="35"/>
      <c r="X292" s="138">
        <f>IF($I292&lt;=TABELLER!$Z$68,IF($I291&gt;=TABELLER!$Z$68,$G292,0),0)</f>
        <v>0</v>
      </c>
      <c r="Y292" s="139">
        <f>IF($I292&gt;=TABELLER!$Z$68,IF($I291&lt;=TABELLER!$Z$68,$G292,0),0)</f>
        <v>0</v>
      </c>
      <c r="Z292" s="140">
        <f>IF($I292&gt;=TABELLER!$Z$68,IF($I291&lt;=TABELLER!$Z$68,$C292,0),0)</f>
        <v>0</v>
      </c>
      <c r="AA292" s="140">
        <f t="shared" si="106"/>
        <v>108.81914308894405</v>
      </c>
      <c r="AB292" s="106">
        <f t="shared" si="107"/>
        <v>0</v>
      </c>
    </row>
    <row r="293" spans="2:28" x14ac:dyDescent="0.2">
      <c r="B293" s="25">
        <v>245</v>
      </c>
      <c r="C293" s="26">
        <f t="shared" si="108"/>
        <v>9.799999999999967</v>
      </c>
      <c r="D293" s="26">
        <f t="shared" si="87"/>
        <v>3.9999999999999147E-2</v>
      </c>
      <c r="E293" s="27">
        <f t="shared" si="88"/>
        <v>1.2095945914242452</v>
      </c>
      <c r="F293" s="27">
        <f t="shared" si="89"/>
        <v>0</v>
      </c>
      <c r="G293" s="26">
        <f t="shared" si="90"/>
        <v>260.55330417458032</v>
      </c>
      <c r="H293" s="26">
        <f t="shared" si="91"/>
        <v>0</v>
      </c>
      <c r="I293" s="26">
        <f t="shared" si="92"/>
        <v>108.90788336742474</v>
      </c>
      <c r="J293" s="26">
        <f t="shared" si="93"/>
        <v>30.252189824284649</v>
      </c>
      <c r="K293" s="26">
        <f t="shared" si="101"/>
        <v>36.138888888888886</v>
      </c>
      <c r="L293" s="27">
        <f t="shared" si="94"/>
        <v>0.61491226989206338</v>
      </c>
      <c r="M293" s="27">
        <f t="shared" si="95"/>
        <v>0.61491226989206338</v>
      </c>
      <c r="N293" s="26">
        <f t="shared" si="104"/>
        <v>0</v>
      </c>
      <c r="O293" s="141">
        <f t="shared" si="102"/>
        <v>80</v>
      </c>
      <c r="P293" s="28">
        <f t="shared" si="105"/>
        <v>48000</v>
      </c>
      <c r="Q293" s="28">
        <f t="shared" si="96"/>
        <v>1586.6619996370798</v>
      </c>
      <c r="R293" s="28">
        <f t="shared" si="97"/>
        <v>0</v>
      </c>
      <c r="S293" s="28">
        <f t="shared" si="103"/>
        <v>225</v>
      </c>
      <c r="T293" s="28">
        <f t="shared" si="98"/>
        <v>439.29359479898477</v>
      </c>
      <c r="U293" s="28">
        <f t="shared" si="99"/>
        <v>664.29359479898471</v>
      </c>
      <c r="V293" s="29">
        <f t="shared" si="100"/>
        <v>922.3684048380951</v>
      </c>
      <c r="W293" s="35"/>
      <c r="X293" s="138">
        <f>IF($I293&lt;=TABELLER!$Z$68,IF($I292&gt;=TABELLER!$Z$68,$G293,0),0)</f>
        <v>0</v>
      </c>
      <c r="Y293" s="139">
        <f>IF($I293&gt;=TABELLER!$Z$68,IF($I292&lt;=TABELLER!$Z$68,$G293,0),0)</f>
        <v>0</v>
      </c>
      <c r="Z293" s="140">
        <f>IF($I293&gt;=TABELLER!$Z$68,IF($I292&lt;=TABELLER!$Z$68,$C293,0),0)</f>
        <v>0</v>
      </c>
      <c r="AA293" s="140">
        <f t="shared" si="106"/>
        <v>108.90788336742474</v>
      </c>
      <c r="AB293" s="106">
        <f t="shared" si="107"/>
        <v>0</v>
      </c>
    </row>
    <row r="294" spans="2:28" x14ac:dyDescent="0.2">
      <c r="B294" s="25">
        <v>246</v>
      </c>
      <c r="C294" s="26">
        <f t="shared" si="108"/>
        <v>9.8399999999999661</v>
      </c>
      <c r="D294" s="26">
        <f t="shared" si="87"/>
        <v>3.9999999999999147E-2</v>
      </c>
      <c r="E294" s="27">
        <f t="shared" si="88"/>
        <v>1.2105795227872738</v>
      </c>
      <c r="F294" s="27">
        <f t="shared" si="89"/>
        <v>0</v>
      </c>
      <c r="G294" s="26">
        <f t="shared" si="90"/>
        <v>261.76388369736759</v>
      </c>
      <c r="H294" s="26">
        <f t="shared" si="91"/>
        <v>0</v>
      </c>
      <c r="I294" s="26">
        <f t="shared" si="92"/>
        <v>108.99643073428919</v>
      </c>
      <c r="J294" s="26">
        <f t="shared" si="93"/>
        <v>30.276786315080329</v>
      </c>
      <c r="K294" s="26">
        <f t="shared" si="101"/>
        <v>36.138888888888886</v>
      </c>
      <c r="L294" s="27">
        <f t="shared" si="94"/>
        <v>0.61357653056445738</v>
      </c>
      <c r="M294" s="27">
        <f t="shared" si="95"/>
        <v>0.61357653056445738</v>
      </c>
      <c r="N294" s="26">
        <f t="shared" si="104"/>
        <v>0</v>
      </c>
      <c r="O294" s="141">
        <f t="shared" si="102"/>
        <v>80</v>
      </c>
      <c r="P294" s="28">
        <f t="shared" si="105"/>
        <v>48000</v>
      </c>
      <c r="Q294" s="28">
        <f t="shared" si="96"/>
        <v>1585.3730148398231</v>
      </c>
      <c r="R294" s="28">
        <f t="shared" si="97"/>
        <v>0</v>
      </c>
      <c r="S294" s="28">
        <f t="shared" si="103"/>
        <v>225</v>
      </c>
      <c r="T294" s="28">
        <f t="shared" si="98"/>
        <v>440.00821899313706</v>
      </c>
      <c r="U294" s="28">
        <f t="shared" si="99"/>
        <v>665.00821899313701</v>
      </c>
      <c r="V294" s="29">
        <f t="shared" si="100"/>
        <v>920.36479584668609</v>
      </c>
      <c r="W294" s="35"/>
      <c r="X294" s="138">
        <f>IF($I294&lt;=TABELLER!$Z$68,IF($I293&gt;=TABELLER!$Z$68,$G294,0),0)</f>
        <v>0</v>
      </c>
      <c r="Y294" s="139">
        <f>IF($I294&gt;=TABELLER!$Z$68,IF($I293&lt;=TABELLER!$Z$68,$G294,0),0)</f>
        <v>0</v>
      </c>
      <c r="Z294" s="140">
        <f>IF($I294&gt;=TABELLER!$Z$68,IF($I293&lt;=TABELLER!$Z$68,$C294,0),0)</f>
        <v>0</v>
      </c>
      <c r="AA294" s="140">
        <f t="shared" si="106"/>
        <v>108.99643073428919</v>
      </c>
      <c r="AB294" s="106">
        <f t="shared" si="107"/>
        <v>0</v>
      </c>
    </row>
    <row r="295" spans="2:28" x14ac:dyDescent="0.2">
      <c r="B295" s="25">
        <v>247</v>
      </c>
      <c r="C295" s="26">
        <f t="shared" si="108"/>
        <v>9.8799999999999653</v>
      </c>
      <c r="D295" s="26">
        <f t="shared" si="87"/>
        <v>3.9999999999999147E-2</v>
      </c>
      <c r="E295" s="27">
        <f t="shared" si="88"/>
        <v>1.211562313827639</v>
      </c>
      <c r="F295" s="27">
        <f t="shared" si="89"/>
        <v>0</v>
      </c>
      <c r="G295" s="26">
        <f t="shared" si="90"/>
        <v>262.97544601119523</v>
      </c>
      <c r="H295" s="26">
        <f t="shared" si="91"/>
        <v>0</v>
      </c>
      <c r="I295" s="26">
        <f t="shared" si="92"/>
        <v>109.08478575469046</v>
      </c>
      <c r="J295" s="26">
        <f t="shared" si="93"/>
        <v>30.301329376302906</v>
      </c>
      <c r="K295" s="26">
        <f t="shared" si="101"/>
        <v>36.138888888888886</v>
      </c>
      <c r="L295" s="27">
        <f t="shared" si="94"/>
        <v>0.61224469739107801</v>
      </c>
      <c r="M295" s="27">
        <f t="shared" si="95"/>
        <v>0.61224469739107801</v>
      </c>
      <c r="N295" s="26">
        <f t="shared" si="104"/>
        <v>0</v>
      </c>
      <c r="O295" s="141">
        <f t="shared" si="102"/>
        <v>80</v>
      </c>
      <c r="P295" s="28">
        <f t="shared" si="105"/>
        <v>48000</v>
      </c>
      <c r="Q295" s="28">
        <f t="shared" si="96"/>
        <v>1584.0889158327918</v>
      </c>
      <c r="R295" s="28">
        <f t="shared" si="97"/>
        <v>0</v>
      </c>
      <c r="S295" s="28">
        <f t="shared" si="103"/>
        <v>225</v>
      </c>
      <c r="T295" s="28">
        <f t="shared" si="98"/>
        <v>440.72186974617478</v>
      </c>
      <c r="U295" s="28">
        <f t="shared" si="99"/>
        <v>665.72186974617478</v>
      </c>
      <c r="V295" s="29">
        <f t="shared" si="100"/>
        <v>918.36704608661705</v>
      </c>
      <c r="W295" s="35"/>
      <c r="X295" s="138">
        <f>IF($I295&lt;=TABELLER!$Z$68,IF($I294&gt;=TABELLER!$Z$68,$G295,0),0)</f>
        <v>0</v>
      </c>
      <c r="Y295" s="139">
        <f>IF($I295&gt;=TABELLER!$Z$68,IF($I294&lt;=TABELLER!$Z$68,$G295,0),0)</f>
        <v>0</v>
      </c>
      <c r="Z295" s="140">
        <f>IF($I295&gt;=TABELLER!$Z$68,IF($I294&lt;=TABELLER!$Z$68,$C295,0),0)</f>
        <v>0</v>
      </c>
      <c r="AA295" s="140">
        <f t="shared" si="106"/>
        <v>109.08478575469046</v>
      </c>
      <c r="AB295" s="106">
        <f t="shared" si="107"/>
        <v>0</v>
      </c>
    </row>
    <row r="296" spans="2:28" x14ac:dyDescent="0.2">
      <c r="B296" s="25">
        <v>248</v>
      </c>
      <c r="C296" s="26">
        <f t="shared" si="108"/>
        <v>9.9199999999999644</v>
      </c>
      <c r="D296" s="26">
        <f t="shared" si="87"/>
        <v>3.9999999999999147E-2</v>
      </c>
      <c r="E296" s="27">
        <f t="shared" si="88"/>
        <v>1.2125429708100033</v>
      </c>
      <c r="F296" s="27">
        <f t="shared" si="89"/>
        <v>0</v>
      </c>
      <c r="G296" s="26">
        <f t="shared" si="90"/>
        <v>264.18798898200521</v>
      </c>
      <c r="H296" s="26">
        <f t="shared" si="91"/>
        <v>0</v>
      </c>
      <c r="I296" s="26">
        <f t="shared" si="92"/>
        <v>109.17294899111478</v>
      </c>
      <c r="J296" s="26">
        <f t="shared" si="93"/>
        <v>30.325819164198549</v>
      </c>
      <c r="K296" s="26">
        <f t="shared" si="101"/>
        <v>36.138888888888886</v>
      </c>
      <c r="L296" s="27">
        <f t="shared" si="94"/>
        <v>0.61091675198743289</v>
      </c>
      <c r="M296" s="27">
        <f t="shared" si="95"/>
        <v>0.61091675198743289</v>
      </c>
      <c r="N296" s="26">
        <f t="shared" si="104"/>
        <v>0</v>
      </c>
      <c r="O296" s="141">
        <f t="shared" si="102"/>
        <v>80</v>
      </c>
      <c r="P296" s="28">
        <f t="shared" si="105"/>
        <v>48000</v>
      </c>
      <c r="Q296" s="28">
        <f t="shared" si="96"/>
        <v>1582.8096758113918</v>
      </c>
      <c r="R296" s="28">
        <f t="shared" si="97"/>
        <v>0</v>
      </c>
      <c r="S296" s="28">
        <f t="shared" si="103"/>
        <v>225</v>
      </c>
      <c r="T296" s="28">
        <f t="shared" si="98"/>
        <v>441.43454783024254</v>
      </c>
      <c r="U296" s="28">
        <f t="shared" si="99"/>
        <v>666.43454783024254</v>
      </c>
      <c r="V296" s="29">
        <f t="shared" si="100"/>
        <v>916.37512798114926</v>
      </c>
      <c r="W296" s="35"/>
      <c r="X296" s="138">
        <f>IF($I296&lt;=TABELLER!$Z$68,IF($I295&gt;=TABELLER!$Z$68,$G296,0),0)</f>
        <v>0</v>
      </c>
      <c r="Y296" s="139">
        <f>IF($I296&gt;=TABELLER!$Z$68,IF($I295&lt;=TABELLER!$Z$68,$G296,0),0)</f>
        <v>0</v>
      </c>
      <c r="Z296" s="140">
        <f>IF($I296&gt;=TABELLER!$Z$68,IF($I295&lt;=TABELLER!$Z$68,$C296,0),0)</f>
        <v>0</v>
      </c>
      <c r="AA296" s="140">
        <f t="shared" si="106"/>
        <v>109.17294899111478</v>
      </c>
      <c r="AB296" s="106">
        <f t="shared" si="107"/>
        <v>0</v>
      </c>
    </row>
    <row r="297" spans="2:28" x14ac:dyDescent="0.2">
      <c r="B297" s="25">
        <v>249</v>
      </c>
      <c r="C297" s="26">
        <f t="shared" si="108"/>
        <v>9.9599999999999635</v>
      </c>
      <c r="D297" s="26">
        <f t="shared" si="87"/>
        <v>3.9999999999999147E-2</v>
      </c>
      <c r="E297" s="27">
        <f t="shared" si="88"/>
        <v>1.2135214999695061</v>
      </c>
      <c r="F297" s="27">
        <f t="shared" si="89"/>
        <v>0</v>
      </c>
      <c r="G297" s="26">
        <f t="shared" si="90"/>
        <v>265.4015104819747</v>
      </c>
      <c r="H297" s="26">
        <f t="shared" si="91"/>
        <v>0</v>
      </c>
      <c r="I297" s="26">
        <f t="shared" si="92"/>
        <v>109.26092100340097</v>
      </c>
      <c r="J297" s="26">
        <f t="shared" si="93"/>
        <v>30.350255834278045</v>
      </c>
      <c r="K297" s="26">
        <f t="shared" si="101"/>
        <v>36.138888888888886</v>
      </c>
      <c r="L297" s="27">
        <f t="shared" si="94"/>
        <v>0.60959267610305523</v>
      </c>
      <c r="M297" s="27">
        <f t="shared" si="95"/>
        <v>0.60959267610305523</v>
      </c>
      <c r="N297" s="26">
        <f t="shared" si="104"/>
        <v>0</v>
      </c>
      <c r="O297" s="141">
        <f t="shared" si="102"/>
        <v>80</v>
      </c>
      <c r="P297" s="28">
        <f t="shared" si="105"/>
        <v>48000</v>
      </c>
      <c r="Q297" s="28">
        <f t="shared" si="96"/>
        <v>1581.5352681735244</v>
      </c>
      <c r="R297" s="28">
        <f t="shared" si="97"/>
        <v>0</v>
      </c>
      <c r="S297" s="28">
        <f t="shared" si="103"/>
        <v>225</v>
      </c>
      <c r="T297" s="28">
        <f t="shared" si="98"/>
        <v>442.14625401894165</v>
      </c>
      <c r="U297" s="28">
        <f t="shared" si="99"/>
        <v>667.14625401894159</v>
      </c>
      <c r="V297" s="29">
        <f t="shared" si="100"/>
        <v>914.38901415458281</v>
      </c>
      <c r="W297" s="35"/>
      <c r="X297" s="138">
        <f>IF($I297&lt;=TABELLER!$Z$68,IF($I296&gt;=TABELLER!$Z$68,$G297,0),0)</f>
        <v>0</v>
      </c>
      <c r="Y297" s="139">
        <f>IF($I297&gt;=TABELLER!$Z$68,IF($I296&lt;=TABELLER!$Z$68,$G297,0),0)</f>
        <v>0</v>
      </c>
      <c r="Z297" s="140">
        <f>IF($I297&gt;=TABELLER!$Z$68,IF($I296&lt;=TABELLER!$Z$68,$C297,0),0)</f>
        <v>0</v>
      </c>
      <c r="AA297" s="140">
        <f t="shared" si="106"/>
        <v>109.26092100340097</v>
      </c>
      <c r="AB297" s="106">
        <f t="shared" si="107"/>
        <v>0</v>
      </c>
    </row>
    <row r="298" spans="2:28" x14ac:dyDescent="0.2">
      <c r="B298" s="25">
        <v>250</v>
      </c>
      <c r="C298" s="26">
        <f t="shared" si="108"/>
        <v>9.9999999999999627</v>
      </c>
      <c r="D298" s="26">
        <f t="shared" si="87"/>
        <v>3.9999999999999147E-2</v>
      </c>
      <c r="E298" s="27">
        <f t="shared" si="88"/>
        <v>1.2144979075119782</v>
      </c>
      <c r="F298" s="27">
        <f t="shared" si="89"/>
        <v>0</v>
      </c>
      <c r="G298" s="26">
        <f t="shared" si="90"/>
        <v>266.61600838948669</v>
      </c>
      <c r="H298" s="26">
        <f t="shared" si="91"/>
        <v>0</v>
      </c>
      <c r="I298" s="26">
        <f t="shared" si="92"/>
        <v>109.3487023487598</v>
      </c>
      <c r="J298" s="26">
        <f t="shared" si="93"/>
        <v>30.374639541322168</v>
      </c>
      <c r="K298" s="26">
        <f t="shared" si="101"/>
        <v>36.138888888888886</v>
      </c>
      <c r="L298" s="27">
        <f t="shared" si="94"/>
        <v>0.60827245162020094</v>
      </c>
      <c r="M298" s="27">
        <f t="shared" si="95"/>
        <v>0.60827245162020094</v>
      </c>
      <c r="N298" s="26">
        <f t="shared" si="104"/>
        <v>0</v>
      </c>
      <c r="O298" s="141">
        <f t="shared" si="102"/>
        <v>80</v>
      </c>
      <c r="P298" s="28">
        <f t="shared" si="105"/>
        <v>48000</v>
      </c>
      <c r="Q298" s="28">
        <f t="shared" si="96"/>
        <v>1580.2656665176223</v>
      </c>
      <c r="R298" s="28">
        <f t="shared" si="97"/>
        <v>0</v>
      </c>
      <c r="S298" s="28">
        <f t="shared" si="103"/>
        <v>225</v>
      </c>
      <c r="T298" s="28">
        <f t="shared" si="98"/>
        <v>442.85698908732098</v>
      </c>
      <c r="U298" s="28">
        <f t="shared" si="99"/>
        <v>667.85698908732093</v>
      </c>
      <c r="V298" s="29">
        <f t="shared" si="100"/>
        <v>912.4086774303014</v>
      </c>
      <c r="W298" s="35"/>
      <c r="X298" s="138">
        <f>IF($I298&lt;=TABELLER!$Z$68,IF($I297&gt;=TABELLER!$Z$68,$G298,0),0)</f>
        <v>0</v>
      </c>
      <c r="Y298" s="139">
        <f>IF($I298&gt;=TABELLER!$Z$68,IF($I297&lt;=TABELLER!$Z$68,$G298,0),0)</f>
        <v>0</v>
      </c>
      <c r="Z298" s="140">
        <f>IF($I298&gt;=TABELLER!$Z$68,IF($I297&lt;=TABELLER!$Z$68,$C298,0),0)</f>
        <v>0</v>
      </c>
      <c r="AA298" s="140">
        <f t="shared" si="106"/>
        <v>109.3487023487598</v>
      </c>
      <c r="AB298" s="106">
        <f t="shared" si="107"/>
        <v>0</v>
      </c>
    </row>
    <row r="299" spans="2:28" x14ac:dyDescent="0.2">
      <c r="B299" s="25">
        <v>251</v>
      </c>
      <c r="C299" s="26">
        <f t="shared" si="108"/>
        <v>10.039999999999962</v>
      </c>
      <c r="D299" s="26">
        <f t="shared" ref="D299:D362" si="109">+C299-C298</f>
        <v>3.9999999999999147E-2</v>
      </c>
      <c r="E299" s="27">
        <f t="shared" ref="E299:E362" si="110">+J298*D299+0.5*M298*D299*D299</f>
        <v>1.2154721996141569</v>
      </c>
      <c r="F299" s="27">
        <f t="shared" ref="F299:F362" si="111">+E299*N299/100</f>
        <v>0</v>
      </c>
      <c r="G299" s="26">
        <f t="shared" ref="G299:G362" si="112">+G298+E299</f>
        <v>267.83148058910086</v>
      </c>
      <c r="H299" s="26">
        <f t="shared" ref="H299:H362" si="113">+H298+F299</f>
        <v>0</v>
      </c>
      <c r="I299" s="26">
        <f t="shared" ref="I299:I362" si="114">+J299*3.6</f>
        <v>109.43629358179311</v>
      </c>
      <c r="J299" s="26">
        <f t="shared" ref="J299:J362" si="115">+J298+M298*D299</f>
        <v>30.398970439386975</v>
      </c>
      <c r="K299" s="26">
        <f t="shared" si="101"/>
        <v>36.138888888888886</v>
      </c>
      <c r="L299" s="27">
        <f t="shared" ref="L299:L362" si="116">+V299/$E$23</f>
        <v>0.60695606055256168</v>
      </c>
      <c r="M299" s="27">
        <f t="shared" ref="M299:M362" si="117">MIN(IF((J299+L299*D300)&gt;K299,+(K299-J299)/D300,L299),$E$21)</f>
        <v>0.60695606055256168</v>
      </c>
      <c r="N299" s="26">
        <f t="shared" si="104"/>
        <v>0</v>
      </c>
      <c r="O299" s="141">
        <f t="shared" si="102"/>
        <v>80</v>
      </c>
      <c r="P299" s="28">
        <f t="shared" si="105"/>
        <v>48000</v>
      </c>
      <c r="Q299" s="28">
        <f t="shared" ref="Q299:Q362" si="118">+P299/J299</f>
        <v>1579.0008446407096</v>
      </c>
      <c r="R299" s="28">
        <f t="shared" ref="R299:R362" si="119">0.1*$E$23*N299</f>
        <v>0</v>
      </c>
      <c r="S299" s="28">
        <f t="shared" si="103"/>
        <v>225</v>
      </c>
      <c r="T299" s="28">
        <f t="shared" ref="T299:T362" si="120">0.5*$E$9*$E$13*$E$14*(J299+$E$10)^2</f>
        <v>443.5667538118671</v>
      </c>
      <c r="U299" s="28">
        <f t="shared" ref="U299:U362" si="121">+R299+S299+T299</f>
        <v>668.5667538118671</v>
      </c>
      <c r="V299" s="29">
        <f t="shared" ref="V299:V362" si="122">+Q299-U299</f>
        <v>910.4340908288425</v>
      </c>
      <c r="W299" s="35"/>
      <c r="X299" s="138">
        <f>IF($I299&lt;=TABELLER!$Z$68,IF($I298&gt;=TABELLER!$Z$68,$G299,0),0)</f>
        <v>0</v>
      </c>
      <c r="Y299" s="139">
        <f>IF($I299&gt;=TABELLER!$Z$68,IF($I298&lt;=TABELLER!$Z$68,$G299,0),0)</f>
        <v>0</v>
      </c>
      <c r="Z299" s="140">
        <f>IF($I299&gt;=TABELLER!$Z$68,IF($I298&lt;=TABELLER!$Z$68,$C299,0),0)</f>
        <v>0</v>
      </c>
      <c r="AA299" s="140">
        <f t="shared" si="106"/>
        <v>109.43629358179311</v>
      </c>
      <c r="AB299" s="106">
        <f t="shared" si="107"/>
        <v>0</v>
      </c>
    </row>
    <row r="300" spans="2:28" x14ac:dyDescent="0.2">
      <c r="B300" s="25">
        <v>252</v>
      </c>
      <c r="C300" s="26">
        <f t="shared" si="108"/>
        <v>10.079999999999961</v>
      </c>
      <c r="D300" s="26">
        <f t="shared" si="109"/>
        <v>3.9999999999999147E-2</v>
      </c>
      <c r="E300" s="27">
        <f t="shared" si="110"/>
        <v>1.2164443824238951</v>
      </c>
      <c r="F300" s="27">
        <f t="shared" si="111"/>
        <v>0</v>
      </c>
      <c r="G300" s="26">
        <f t="shared" si="112"/>
        <v>269.04792497152476</v>
      </c>
      <c r="H300" s="26">
        <f t="shared" si="113"/>
        <v>0</v>
      </c>
      <c r="I300" s="26">
        <f t="shared" si="114"/>
        <v>109.52369525451269</v>
      </c>
      <c r="J300" s="26">
        <f t="shared" si="115"/>
        <v>30.423248681809078</v>
      </c>
      <c r="K300" s="26">
        <f t="shared" si="101"/>
        <v>36.138888888888886</v>
      </c>
      <c r="L300" s="27">
        <f t="shared" si="116"/>
        <v>0.60564348504399246</v>
      </c>
      <c r="M300" s="27">
        <f t="shared" si="117"/>
        <v>0.60564348504399246</v>
      </c>
      <c r="N300" s="26">
        <f t="shared" si="104"/>
        <v>0</v>
      </c>
      <c r="O300" s="141">
        <f t="shared" si="102"/>
        <v>80</v>
      </c>
      <c r="P300" s="28">
        <f t="shared" si="105"/>
        <v>48000</v>
      </c>
      <c r="Q300" s="28">
        <f t="shared" si="118"/>
        <v>1577.7407765364835</v>
      </c>
      <c r="R300" s="28">
        <f t="shared" si="119"/>
        <v>0</v>
      </c>
      <c r="S300" s="28">
        <f t="shared" si="103"/>
        <v>225</v>
      </c>
      <c r="T300" s="28">
        <f t="shared" si="120"/>
        <v>444.27554897049487</v>
      </c>
      <c r="U300" s="28">
        <f t="shared" si="121"/>
        <v>669.27554897049481</v>
      </c>
      <c r="V300" s="29">
        <f t="shared" si="122"/>
        <v>908.4652275659887</v>
      </c>
      <c r="W300" s="35"/>
      <c r="X300" s="138">
        <f>IF($I300&lt;=TABELLER!$Z$68,IF($I299&gt;=TABELLER!$Z$68,$G300,0),0)</f>
        <v>0</v>
      </c>
      <c r="Y300" s="139">
        <f>IF($I300&gt;=TABELLER!$Z$68,IF($I299&lt;=TABELLER!$Z$68,$G300,0),0)</f>
        <v>0</v>
      </c>
      <c r="Z300" s="140">
        <f>IF($I300&gt;=TABELLER!$Z$68,IF($I299&lt;=TABELLER!$Z$68,$C300,0),0)</f>
        <v>0</v>
      </c>
      <c r="AA300" s="140">
        <f t="shared" si="106"/>
        <v>109.52369525451269</v>
      </c>
      <c r="AB300" s="106">
        <f t="shared" si="107"/>
        <v>0</v>
      </c>
    </row>
    <row r="301" spans="2:28" x14ac:dyDescent="0.2">
      <c r="B301" s="25">
        <v>253</v>
      </c>
      <c r="C301" s="26">
        <f t="shared" si="108"/>
        <v>10.11999999999996</v>
      </c>
      <c r="D301" s="26">
        <f t="shared" si="109"/>
        <v>3.9999999999999147E-2</v>
      </c>
      <c r="E301" s="27">
        <f t="shared" si="110"/>
        <v>1.2174144620603724</v>
      </c>
      <c r="F301" s="27">
        <f t="shared" si="111"/>
        <v>0</v>
      </c>
      <c r="G301" s="26">
        <f t="shared" si="112"/>
        <v>270.26533943358515</v>
      </c>
      <c r="H301" s="26">
        <f t="shared" si="113"/>
        <v>0</v>
      </c>
      <c r="I301" s="26">
        <f t="shared" si="114"/>
        <v>109.61090791635903</v>
      </c>
      <c r="J301" s="26">
        <f t="shared" si="115"/>
        <v>30.447474421210838</v>
      </c>
      <c r="K301" s="26">
        <f t="shared" si="101"/>
        <v>36.138888888888886</v>
      </c>
      <c r="L301" s="27">
        <f t="shared" si="116"/>
        <v>0.60433470736725314</v>
      </c>
      <c r="M301" s="27">
        <f t="shared" si="117"/>
        <v>0.60433470736725314</v>
      </c>
      <c r="N301" s="26">
        <f t="shared" si="104"/>
        <v>0</v>
      </c>
      <c r="O301" s="141">
        <f t="shared" si="102"/>
        <v>80</v>
      </c>
      <c r="P301" s="28">
        <f t="shared" si="105"/>
        <v>48000</v>
      </c>
      <c r="Q301" s="28">
        <f t="shared" si="118"/>
        <v>1576.485436393418</v>
      </c>
      <c r="R301" s="28">
        <f t="shared" si="119"/>
        <v>0</v>
      </c>
      <c r="S301" s="28">
        <f t="shared" si="103"/>
        <v>225</v>
      </c>
      <c r="T301" s="28">
        <f t="shared" si="120"/>
        <v>444.98337534253835</v>
      </c>
      <c r="U301" s="28">
        <f t="shared" si="121"/>
        <v>669.98337534253835</v>
      </c>
      <c r="V301" s="29">
        <f t="shared" si="122"/>
        <v>906.50206105087966</v>
      </c>
      <c r="W301" s="35"/>
      <c r="X301" s="138">
        <f>IF($I301&lt;=TABELLER!$Z$68,IF($I300&gt;=TABELLER!$Z$68,$G301,0),0)</f>
        <v>0</v>
      </c>
      <c r="Y301" s="139">
        <f>IF($I301&gt;=TABELLER!$Z$68,IF($I300&lt;=TABELLER!$Z$68,$G301,0),0)</f>
        <v>0</v>
      </c>
      <c r="Z301" s="140">
        <f>IF($I301&gt;=TABELLER!$Z$68,IF($I300&lt;=TABELLER!$Z$68,$C301,0),0)</f>
        <v>0</v>
      </c>
      <c r="AA301" s="140">
        <f t="shared" si="106"/>
        <v>109.61090791635903</v>
      </c>
      <c r="AB301" s="106">
        <f t="shared" si="107"/>
        <v>0</v>
      </c>
    </row>
    <row r="302" spans="2:28" x14ac:dyDescent="0.2">
      <c r="B302" s="25">
        <v>254</v>
      </c>
      <c r="C302" s="26">
        <f t="shared" si="108"/>
        <v>10.159999999999959</v>
      </c>
      <c r="D302" s="26">
        <f t="shared" si="109"/>
        <v>3.9999999999999147E-2</v>
      </c>
      <c r="E302" s="27">
        <f t="shared" si="110"/>
        <v>1.2183824446143015</v>
      </c>
      <c r="F302" s="27">
        <f t="shared" si="111"/>
        <v>0</v>
      </c>
      <c r="G302" s="26">
        <f t="shared" si="112"/>
        <v>271.48372187819945</v>
      </c>
      <c r="H302" s="26">
        <f t="shared" si="113"/>
        <v>0</v>
      </c>
      <c r="I302" s="26">
        <f t="shared" si="114"/>
        <v>109.6979321142199</v>
      </c>
      <c r="J302" s="26">
        <f t="shared" si="115"/>
        <v>30.471647809505527</v>
      </c>
      <c r="K302" s="26">
        <f t="shared" si="101"/>
        <v>36.138888888888886</v>
      </c>
      <c r="L302" s="27">
        <f t="shared" si="116"/>
        <v>0.60302970992276805</v>
      </c>
      <c r="M302" s="27">
        <f t="shared" si="117"/>
        <v>0.60302970992276805</v>
      </c>
      <c r="N302" s="26">
        <f t="shared" si="104"/>
        <v>0</v>
      </c>
      <c r="O302" s="141">
        <f t="shared" si="102"/>
        <v>80</v>
      </c>
      <c r="P302" s="28">
        <f t="shared" si="105"/>
        <v>48000</v>
      </c>
      <c r="Q302" s="28">
        <f t="shared" si="118"/>
        <v>1575.2347985928927</v>
      </c>
      <c r="R302" s="28">
        <f t="shared" si="119"/>
        <v>0</v>
      </c>
      <c r="S302" s="28">
        <f t="shared" si="103"/>
        <v>225</v>
      </c>
      <c r="T302" s="28">
        <f t="shared" si="120"/>
        <v>445.69023370874061</v>
      </c>
      <c r="U302" s="28">
        <f t="shared" si="121"/>
        <v>670.69023370874061</v>
      </c>
      <c r="V302" s="29">
        <f t="shared" si="122"/>
        <v>904.54456488415212</v>
      </c>
      <c r="W302" s="35"/>
      <c r="X302" s="138">
        <f>IF($I302&lt;=TABELLER!$Z$68,IF($I301&gt;=TABELLER!$Z$68,$G302,0),0)</f>
        <v>0</v>
      </c>
      <c r="Y302" s="139">
        <f>IF($I302&gt;=TABELLER!$Z$68,IF($I301&lt;=TABELLER!$Z$68,$G302,0),0)</f>
        <v>0</v>
      </c>
      <c r="Z302" s="140">
        <f>IF($I302&gt;=TABELLER!$Z$68,IF($I301&lt;=TABELLER!$Z$68,$C302,0),0)</f>
        <v>0</v>
      </c>
      <c r="AA302" s="140">
        <f t="shared" si="106"/>
        <v>109.6979321142199</v>
      </c>
      <c r="AB302" s="106">
        <f t="shared" si="107"/>
        <v>0</v>
      </c>
    </row>
    <row r="303" spans="2:28" x14ac:dyDescent="0.2">
      <c r="B303" s="25">
        <v>255</v>
      </c>
      <c r="C303" s="26">
        <f t="shared" si="108"/>
        <v>10.199999999999958</v>
      </c>
      <c r="D303" s="26">
        <f t="shared" si="109"/>
        <v>3.9999999999999147E-2</v>
      </c>
      <c r="E303" s="27">
        <f t="shared" si="110"/>
        <v>1.2193483361481332</v>
      </c>
      <c r="F303" s="27">
        <f t="shared" si="111"/>
        <v>0</v>
      </c>
      <c r="G303" s="26">
        <f t="shared" si="112"/>
        <v>272.70307021434758</v>
      </c>
      <c r="H303" s="26">
        <f t="shared" si="113"/>
        <v>0</v>
      </c>
      <c r="I303" s="26">
        <f t="shared" si="114"/>
        <v>109.78476839244878</v>
      </c>
      <c r="J303" s="26">
        <f t="shared" si="115"/>
        <v>30.495768997902438</v>
      </c>
      <c r="K303" s="26">
        <f t="shared" si="101"/>
        <v>36.138888888888886</v>
      </c>
      <c r="L303" s="27">
        <f t="shared" si="116"/>
        <v>0.6017284752373967</v>
      </c>
      <c r="M303" s="27">
        <f t="shared" si="117"/>
        <v>0.6017284752373967</v>
      </c>
      <c r="N303" s="26">
        <f t="shared" si="104"/>
        <v>0</v>
      </c>
      <c r="O303" s="141">
        <f t="shared" si="102"/>
        <v>80</v>
      </c>
      <c r="P303" s="28">
        <f t="shared" si="105"/>
        <v>48000</v>
      </c>
      <c r="Q303" s="28">
        <f t="shared" si="118"/>
        <v>1573.9888377073403</v>
      </c>
      <c r="R303" s="28">
        <f t="shared" si="119"/>
        <v>0</v>
      </c>
      <c r="S303" s="28">
        <f t="shared" si="103"/>
        <v>225</v>
      </c>
      <c r="T303" s="28">
        <f t="shared" si="120"/>
        <v>446.39612485124519</v>
      </c>
      <c r="U303" s="28">
        <f t="shared" si="121"/>
        <v>671.39612485124519</v>
      </c>
      <c r="V303" s="29">
        <f t="shared" si="122"/>
        <v>902.59271285609509</v>
      </c>
      <c r="W303" s="35"/>
      <c r="X303" s="138">
        <f>IF($I303&lt;=TABELLER!$Z$68,IF($I302&gt;=TABELLER!$Z$68,$G303,0),0)</f>
        <v>0</v>
      </c>
      <c r="Y303" s="139">
        <f>IF($I303&gt;=TABELLER!$Z$68,IF($I302&lt;=TABELLER!$Z$68,$G303,0),0)</f>
        <v>0</v>
      </c>
      <c r="Z303" s="140">
        <f>IF($I303&gt;=TABELLER!$Z$68,IF($I302&lt;=TABELLER!$Z$68,$C303,0),0)</f>
        <v>0</v>
      </c>
      <c r="AA303" s="140">
        <f t="shared" si="106"/>
        <v>109.78476839244878</v>
      </c>
      <c r="AB303" s="106">
        <f t="shared" si="107"/>
        <v>0</v>
      </c>
    </row>
    <row r="304" spans="2:28" x14ac:dyDescent="0.2">
      <c r="B304" s="25">
        <v>256</v>
      </c>
      <c r="C304" s="26">
        <f t="shared" si="108"/>
        <v>10.239999999999958</v>
      </c>
      <c r="D304" s="26">
        <f t="shared" si="109"/>
        <v>3.9999999999999147E-2</v>
      </c>
      <c r="E304" s="27">
        <f t="shared" si="110"/>
        <v>1.2203121426962615</v>
      </c>
      <c r="F304" s="27">
        <f t="shared" si="111"/>
        <v>0</v>
      </c>
      <c r="G304" s="26">
        <f t="shared" si="112"/>
        <v>273.92338235704386</v>
      </c>
      <c r="H304" s="26">
        <f t="shared" si="113"/>
        <v>0</v>
      </c>
      <c r="I304" s="26">
        <f t="shared" si="114"/>
        <v>109.87141729288295</v>
      </c>
      <c r="J304" s="26">
        <f t="shared" si="115"/>
        <v>30.519838136911932</v>
      </c>
      <c r="K304" s="26">
        <f t="shared" ref="K304:K367" si="123">+$E$20/3.6</f>
        <v>36.138888888888886</v>
      </c>
      <c r="L304" s="27">
        <f t="shared" si="116"/>
        <v>0.60043098596322142</v>
      </c>
      <c r="M304" s="27">
        <f t="shared" si="117"/>
        <v>0.60043098596322142</v>
      </c>
      <c r="N304" s="26">
        <f t="shared" si="104"/>
        <v>0</v>
      </c>
      <c r="O304" s="141">
        <f t="shared" ref="O304:O367" si="124">IF(I304&lt;$J$25,$K$25,IF(I304&lt;$J$26,+$K$25+$K$27*(I304-$J$25),$K$26))</f>
        <v>80</v>
      </c>
      <c r="P304" s="28">
        <f t="shared" si="105"/>
        <v>48000</v>
      </c>
      <c r="Q304" s="28">
        <f t="shared" si="118"/>
        <v>1572.747528498418</v>
      </c>
      <c r="R304" s="28">
        <f t="shared" si="119"/>
        <v>0</v>
      </c>
      <c r="S304" s="28">
        <f t="shared" ref="S304:S367" si="125">10*$E$23*$E$12</f>
        <v>225</v>
      </c>
      <c r="T304" s="28">
        <f t="shared" si="120"/>
        <v>447.10104955358588</v>
      </c>
      <c r="U304" s="28">
        <f t="shared" si="121"/>
        <v>672.10104955358588</v>
      </c>
      <c r="V304" s="29">
        <f t="shared" si="122"/>
        <v>900.6464789448321</v>
      </c>
      <c r="W304" s="35"/>
      <c r="X304" s="138">
        <f>IF($I304&lt;=TABELLER!$Z$68,IF($I303&gt;=TABELLER!$Z$68,$G304,0),0)</f>
        <v>0</v>
      </c>
      <c r="Y304" s="139">
        <f>IF($I304&gt;=TABELLER!$Z$68,IF($I303&lt;=TABELLER!$Z$68,$G304,0),0)</f>
        <v>0</v>
      </c>
      <c r="Z304" s="140">
        <f>IF($I304&gt;=TABELLER!$Z$68,IF($I303&lt;=TABELLER!$Z$68,$C304,0),0)</f>
        <v>0</v>
      </c>
      <c r="AA304" s="140">
        <f t="shared" si="106"/>
        <v>109.87141729288295</v>
      </c>
      <c r="AB304" s="106">
        <f t="shared" si="107"/>
        <v>0</v>
      </c>
    </row>
    <row r="305" spans="2:28" x14ac:dyDescent="0.2">
      <c r="B305" s="25">
        <v>257</v>
      </c>
      <c r="C305" s="26">
        <f t="shared" si="108"/>
        <v>10.279999999999957</v>
      </c>
      <c r="D305" s="26">
        <f t="shared" si="109"/>
        <v>3.9999999999999147E-2</v>
      </c>
      <c r="E305" s="27">
        <f t="shared" si="110"/>
        <v>1.2212738702652217</v>
      </c>
      <c r="F305" s="27">
        <f t="shared" si="111"/>
        <v>0</v>
      </c>
      <c r="G305" s="26">
        <f t="shared" si="112"/>
        <v>275.1446562273091</v>
      </c>
      <c r="H305" s="26">
        <f t="shared" si="113"/>
        <v>0</v>
      </c>
      <c r="I305" s="26">
        <f t="shared" si="114"/>
        <v>109.95787935486166</v>
      </c>
      <c r="J305" s="26">
        <f t="shared" si="115"/>
        <v>30.543855376350461</v>
      </c>
      <c r="K305" s="26">
        <f t="shared" si="123"/>
        <v>36.138888888888886</v>
      </c>
      <c r="L305" s="27">
        <f t="shared" si="116"/>
        <v>0.59913722487634691</v>
      </c>
      <c r="M305" s="27">
        <f t="shared" si="117"/>
        <v>0.59913722487634691</v>
      </c>
      <c r="N305" s="26">
        <f t="shared" ref="N305:N368" si="126">+$J$29</f>
        <v>0</v>
      </c>
      <c r="O305" s="141">
        <f t="shared" si="124"/>
        <v>80</v>
      </c>
      <c r="P305" s="28">
        <f t="shared" ref="P305:P368" si="127">+O305/100*$E$24*1000</f>
        <v>48000</v>
      </c>
      <c r="Q305" s="28">
        <f t="shared" si="118"/>
        <v>1571.5108459151986</v>
      </c>
      <c r="R305" s="28">
        <f t="shared" si="119"/>
        <v>0</v>
      </c>
      <c r="S305" s="28">
        <f t="shared" si="125"/>
        <v>225</v>
      </c>
      <c r="T305" s="28">
        <f t="shared" si="120"/>
        <v>447.80500860067821</v>
      </c>
      <c r="U305" s="28">
        <f t="shared" si="121"/>
        <v>672.80500860067821</v>
      </c>
      <c r="V305" s="29">
        <f t="shared" si="122"/>
        <v>898.70583731452041</v>
      </c>
      <c r="W305" s="35"/>
      <c r="X305" s="138">
        <f>IF($I305&lt;=TABELLER!$Z$68,IF($I304&gt;=TABELLER!$Z$68,$G305,0),0)</f>
        <v>0</v>
      </c>
      <c r="Y305" s="139">
        <f>IF($I305&gt;=TABELLER!$Z$68,IF($I304&lt;=TABELLER!$Z$68,$G305,0),0)</f>
        <v>0</v>
      </c>
      <c r="Z305" s="140">
        <f>IF($I305&gt;=TABELLER!$Z$68,IF($I304&lt;=TABELLER!$Z$68,$C305,0),0)</f>
        <v>0</v>
      </c>
      <c r="AA305" s="140">
        <f t="shared" ref="AA305:AA368" si="128">$I305</f>
        <v>109.95787935486166</v>
      </c>
      <c r="AB305" s="106">
        <f t="shared" ref="AB305:AB368" si="129">IF((G305&lt;$E$32)*AND(G306&gt;$E$32),I305,0)</f>
        <v>0</v>
      </c>
    </row>
    <row r="306" spans="2:28" x14ac:dyDescent="0.2">
      <c r="B306" s="25">
        <v>258</v>
      </c>
      <c r="C306" s="26">
        <f t="shared" si="108"/>
        <v>10.319999999999956</v>
      </c>
      <c r="D306" s="26">
        <f t="shared" si="109"/>
        <v>3.9999999999999147E-2</v>
      </c>
      <c r="E306" s="27">
        <f t="shared" si="110"/>
        <v>1.2222335248338934</v>
      </c>
      <c r="F306" s="27">
        <f t="shared" si="111"/>
        <v>0</v>
      </c>
      <c r="G306" s="26">
        <f t="shared" si="112"/>
        <v>276.36688975214298</v>
      </c>
      <c r="H306" s="26">
        <f t="shared" si="113"/>
        <v>0</v>
      </c>
      <c r="I306" s="26">
        <f t="shared" si="114"/>
        <v>110.04415511524385</v>
      </c>
      <c r="J306" s="26">
        <f t="shared" si="115"/>
        <v>30.567820865345514</v>
      </c>
      <c r="K306" s="26">
        <f t="shared" si="123"/>
        <v>36.138888888888886</v>
      </c>
      <c r="L306" s="27">
        <f t="shared" si="116"/>
        <v>0.59784717487571726</v>
      </c>
      <c r="M306" s="27">
        <f t="shared" si="117"/>
        <v>0.59784717487571726</v>
      </c>
      <c r="N306" s="26">
        <f t="shared" si="126"/>
        <v>0</v>
      </c>
      <c r="O306" s="141">
        <f t="shared" si="124"/>
        <v>80</v>
      </c>
      <c r="P306" s="28">
        <f t="shared" si="127"/>
        <v>48000</v>
      </c>
      <c r="Q306" s="28">
        <f t="shared" si="118"/>
        <v>1570.2787650923851</v>
      </c>
      <c r="R306" s="28">
        <f t="shared" si="119"/>
        <v>0</v>
      </c>
      <c r="S306" s="28">
        <f t="shared" si="125"/>
        <v>225</v>
      </c>
      <c r="T306" s="28">
        <f t="shared" si="120"/>
        <v>448.50800277880921</v>
      </c>
      <c r="U306" s="28">
        <f t="shared" si="121"/>
        <v>673.50800277880921</v>
      </c>
      <c r="V306" s="29">
        <f t="shared" si="122"/>
        <v>896.77076231357591</v>
      </c>
      <c r="W306" s="35"/>
      <c r="X306" s="138">
        <f>IF($I306&lt;=TABELLER!$Z$68,IF($I305&gt;=TABELLER!$Z$68,$G306,0),0)</f>
        <v>0</v>
      </c>
      <c r="Y306" s="139">
        <f>IF($I306&gt;=TABELLER!$Z$68,IF($I305&lt;=TABELLER!$Z$68,$G306,0),0)</f>
        <v>0</v>
      </c>
      <c r="Z306" s="140">
        <f>IF($I306&gt;=TABELLER!$Z$68,IF($I305&lt;=TABELLER!$Z$68,$C306,0),0)</f>
        <v>0</v>
      </c>
      <c r="AA306" s="140">
        <f t="shared" si="128"/>
        <v>110.04415511524385</v>
      </c>
      <c r="AB306" s="106">
        <f t="shared" si="129"/>
        <v>0</v>
      </c>
    </row>
    <row r="307" spans="2:28" x14ac:dyDescent="0.2">
      <c r="B307" s="25">
        <v>259</v>
      </c>
      <c r="C307" s="26">
        <f t="shared" si="108"/>
        <v>10.359999999999955</v>
      </c>
      <c r="D307" s="26">
        <f t="shared" si="109"/>
        <v>3.9999999999999147E-2</v>
      </c>
      <c r="E307" s="27">
        <f t="shared" si="110"/>
        <v>1.2231911123536952</v>
      </c>
      <c r="F307" s="27">
        <f t="shared" si="111"/>
        <v>0</v>
      </c>
      <c r="G307" s="26">
        <f t="shared" si="112"/>
        <v>277.59008086449666</v>
      </c>
      <c r="H307" s="26">
        <f t="shared" si="113"/>
        <v>0</v>
      </c>
      <c r="I307" s="26">
        <f t="shared" si="114"/>
        <v>110.13024510842595</v>
      </c>
      <c r="J307" s="26">
        <f t="shared" si="115"/>
        <v>30.591734752340543</v>
      </c>
      <c r="K307" s="26">
        <f t="shared" si="123"/>
        <v>36.138888888888886</v>
      </c>
      <c r="L307" s="27">
        <f t="shared" si="116"/>
        <v>0.59656081898194313</v>
      </c>
      <c r="M307" s="27">
        <f t="shared" si="117"/>
        <v>0.59656081898194313</v>
      </c>
      <c r="N307" s="26">
        <f t="shared" si="126"/>
        <v>0</v>
      </c>
      <c r="O307" s="141">
        <f t="shared" si="124"/>
        <v>80</v>
      </c>
      <c r="P307" s="28">
        <f t="shared" si="127"/>
        <v>48000</v>
      </c>
      <c r="Q307" s="28">
        <f t="shared" si="118"/>
        <v>1569.0512613485434</v>
      </c>
      <c r="R307" s="28">
        <f t="shared" si="119"/>
        <v>0</v>
      </c>
      <c r="S307" s="28">
        <f t="shared" si="125"/>
        <v>225</v>
      </c>
      <c r="T307" s="28">
        <f t="shared" si="120"/>
        <v>449.21003287562883</v>
      </c>
      <c r="U307" s="28">
        <f t="shared" si="121"/>
        <v>674.21003287562883</v>
      </c>
      <c r="V307" s="29">
        <f t="shared" si="122"/>
        <v>894.84122847291462</v>
      </c>
      <c r="W307" s="35"/>
      <c r="X307" s="138">
        <f>IF($I307&lt;=TABELLER!$Z$68,IF($I306&gt;=TABELLER!$Z$68,$G307,0),0)</f>
        <v>0</v>
      </c>
      <c r="Y307" s="139">
        <f>IF($I307&gt;=TABELLER!$Z$68,IF($I306&lt;=TABELLER!$Z$68,$G307,0),0)</f>
        <v>0</v>
      </c>
      <c r="Z307" s="140">
        <f>IF($I307&gt;=TABELLER!$Z$68,IF($I306&lt;=TABELLER!$Z$68,$C307,0),0)</f>
        <v>0</v>
      </c>
      <c r="AA307" s="140">
        <f t="shared" si="128"/>
        <v>110.13024510842595</v>
      </c>
      <c r="AB307" s="106">
        <f t="shared" si="129"/>
        <v>0</v>
      </c>
    </row>
    <row r="308" spans="2:28" x14ac:dyDescent="0.2">
      <c r="B308" s="25">
        <v>260</v>
      </c>
      <c r="C308" s="26">
        <f t="shared" si="108"/>
        <v>10.399999999999954</v>
      </c>
      <c r="D308" s="26">
        <f t="shared" si="109"/>
        <v>3.9999999999999147E-2</v>
      </c>
      <c r="E308" s="27">
        <f t="shared" si="110"/>
        <v>1.2241466387487812</v>
      </c>
      <c r="F308" s="27">
        <f t="shared" si="111"/>
        <v>0</v>
      </c>
      <c r="G308" s="26">
        <f t="shared" si="112"/>
        <v>278.81422750324543</v>
      </c>
      <c r="H308" s="26">
        <f t="shared" si="113"/>
        <v>0</v>
      </c>
      <c r="I308" s="26">
        <f t="shared" si="114"/>
        <v>110.21614986635934</v>
      </c>
      <c r="J308" s="26">
        <f t="shared" si="115"/>
        <v>30.615597185099819</v>
      </c>
      <c r="K308" s="26">
        <f t="shared" si="123"/>
        <v>36.138888888888886</v>
      </c>
      <c r="L308" s="27">
        <f t="shared" si="116"/>
        <v>0.59527814033614446</v>
      </c>
      <c r="M308" s="27">
        <f t="shared" si="117"/>
        <v>0.59527814033614446</v>
      </c>
      <c r="N308" s="26">
        <f t="shared" si="126"/>
        <v>0</v>
      </c>
      <c r="O308" s="141">
        <f t="shared" si="124"/>
        <v>80</v>
      </c>
      <c r="P308" s="28">
        <f t="shared" si="127"/>
        <v>48000</v>
      </c>
      <c r="Q308" s="28">
        <f t="shared" si="118"/>
        <v>1567.8283101843567</v>
      </c>
      <c r="R308" s="28">
        <f t="shared" si="119"/>
        <v>0</v>
      </c>
      <c r="S308" s="28">
        <f t="shared" si="125"/>
        <v>225</v>
      </c>
      <c r="T308" s="28">
        <f t="shared" si="120"/>
        <v>449.91109968014013</v>
      </c>
      <c r="U308" s="28">
        <f t="shared" si="121"/>
        <v>674.91109968014007</v>
      </c>
      <c r="V308" s="29">
        <f t="shared" si="122"/>
        <v>892.91721050421665</v>
      </c>
      <c r="W308" s="35"/>
      <c r="X308" s="138">
        <f>IF($I308&lt;=TABELLER!$Z$68,IF($I307&gt;=TABELLER!$Z$68,$G308,0),0)</f>
        <v>0</v>
      </c>
      <c r="Y308" s="139">
        <f>IF($I308&gt;=TABELLER!$Z$68,IF($I307&lt;=TABELLER!$Z$68,$G308,0),0)</f>
        <v>0</v>
      </c>
      <c r="Z308" s="140">
        <f>IF($I308&gt;=TABELLER!$Z$68,IF($I307&lt;=TABELLER!$Z$68,$C308,0),0)</f>
        <v>0</v>
      </c>
      <c r="AA308" s="140">
        <f t="shared" si="128"/>
        <v>110.21614986635934</v>
      </c>
      <c r="AB308" s="106">
        <f t="shared" si="129"/>
        <v>0</v>
      </c>
    </row>
    <row r="309" spans="2:28" x14ac:dyDescent="0.2">
      <c r="B309" s="25">
        <v>261</v>
      </c>
      <c r="C309" s="26">
        <f t="shared" si="108"/>
        <v>10.439999999999953</v>
      </c>
      <c r="D309" s="26">
        <f t="shared" si="109"/>
        <v>3.9999999999999147E-2</v>
      </c>
      <c r="E309" s="27">
        <f t="shared" si="110"/>
        <v>1.2251001099162357</v>
      </c>
      <c r="F309" s="27">
        <f t="shared" si="111"/>
        <v>0</v>
      </c>
      <c r="G309" s="26">
        <f t="shared" si="112"/>
        <v>280.03932761316167</v>
      </c>
      <c r="H309" s="26">
        <f t="shared" si="113"/>
        <v>0</v>
      </c>
      <c r="I309" s="26">
        <f t="shared" si="114"/>
        <v>110.30186991856776</v>
      </c>
      <c r="J309" s="26">
        <f t="shared" si="115"/>
        <v>30.639408310713264</v>
      </c>
      <c r="K309" s="26">
        <f t="shared" si="123"/>
        <v>36.138888888888886</v>
      </c>
      <c r="L309" s="27">
        <f t="shared" si="116"/>
        <v>0.59399912219880679</v>
      </c>
      <c r="M309" s="27">
        <f t="shared" si="117"/>
        <v>0.59399912219880679</v>
      </c>
      <c r="N309" s="26">
        <f t="shared" si="126"/>
        <v>0</v>
      </c>
      <c r="O309" s="141">
        <f t="shared" si="124"/>
        <v>80</v>
      </c>
      <c r="P309" s="28">
        <f t="shared" si="127"/>
        <v>48000</v>
      </c>
      <c r="Q309" s="28">
        <f t="shared" si="118"/>
        <v>1566.6098872809007</v>
      </c>
      <c r="R309" s="28">
        <f t="shared" si="119"/>
        <v>0</v>
      </c>
      <c r="S309" s="28">
        <f t="shared" si="125"/>
        <v>225</v>
      </c>
      <c r="T309" s="28">
        <f t="shared" si="120"/>
        <v>450.61120398269043</v>
      </c>
      <c r="U309" s="28">
        <f t="shared" si="121"/>
        <v>675.61120398269043</v>
      </c>
      <c r="V309" s="29">
        <f t="shared" si="122"/>
        <v>890.99868329821027</v>
      </c>
      <c r="W309" s="35"/>
      <c r="X309" s="138">
        <f>IF($I309&lt;=TABELLER!$Z$68,IF($I308&gt;=TABELLER!$Z$68,$G309,0),0)</f>
        <v>0</v>
      </c>
      <c r="Y309" s="139">
        <f>IF($I309&gt;=TABELLER!$Z$68,IF($I308&lt;=TABELLER!$Z$68,$G309,0),0)</f>
        <v>0</v>
      </c>
      <c r="Z309" s="140">
        <f>IF($I309&gt;=TABELLER!$Z$68,IF($I308&lt;=TABELLER!$Z$68,$C309,0),0)</f>
        <v>0</v>
      </c>
      <c r="AA309" s="140">
        <f t="shared" si="128"/>
        <v>110.30186991856776</v>
      </c>
      <c r="AB309" s="106">
        <f t="shared" si="129"/>
        <v>0</v>
      </c>
    </row>
    <row r="310" spans="2:28" x14ac:dyDescent="0.2">
      <c r="B310" s="25">
        <v>262</v>
      </c>
      <c r="C310" s="26">
        <f t="shared" si="108"/>
        <v>10.479999999999952</v>
      </c>
      <c r="D310" s="26">
        <f t="shared" si="109"/>
        <v>3.9999999999999147E-2</v>
      </c>
      <c r="E310" s="27">
        <f t="shared" si="110"/>
        <v>1.2260515317262635</v>
      </c>
      <c r="F310" s="27">
        <f t="shared" si="111"/>
        <v>0</v>
      </c>
      <c r="G310" s="26">
        <f t="shared" si="112"/>
        <v>281.26537914488796</v>
      </c>
      <c r="H310" s="26">
        <f t="shared" si="113"/>
        <v>0</v>
      </c>
      <c r="I310" s="26">
        <f t="shared" si="114"/>
        <v>110.38740579216437</v>
      </c>
      <c r="J310" s="26">
        <f t="shared" si="115"/>
        <v>30.663168275601215</v>
      </c>
      <c r="K310" s="26">
        <f t="shared" si="123"/>
        <v>36.138888888888886</v>
      </c>
      <c r="L310" s="27">
        <f t="shared" si="116"/>
        <v>0.59272374794865068</v>
      </c>
      <c r="M310" s="27">
        <f t="shared" si="117"/>
        <v>0.59272374794865068</v>
      </c>
      <c r="N310" s="26">
        <f t="shared" si="126"/>
        <v>0</v>
      </c>
      <c r="O310" s="141">
        <f t="shared" si="124"/>
        <v>80</v>
      </c>
      <c r="P310" s="28">
        <f t="shared" si="127"/>
        <v>48000</v>
      </c>
      <c r="Q310" s="28">
        <f t="shared" si="118"/>
        <v>1565.3959684979377</v>
      </c>
      <c r="R310" s="28">
        <f t="shared" si="119"/>
        <v>0</v>
      </c>
      <c r="S310" s="28">
        <f t="shared" si="125"/>
        <v>225</v>
      </c>
      <c r="T310" s="28">
        <f t="shared" si="120"/>
        <v>451.31034657496167</v>
      </c>
      <c r="U310" s="28">
        <f t="shared" si="121"/>
        <v>676.31034657496161</v>
      </c>
      <c r="V310" s="29">
        <f t="shared" si="122"/>
        <v>889.08562192297609</v>
      </c>
      <c r="W310" s="35"/>
      <c r="X310" s="138">
        <f>IF($I310&lt;=TABELLER!$Z$68,IF($I309&gt;=TABELLER!$Z$68,$G310,0),0)</f>
        <v>0</v>
      </c>
      <c r="Y310" s="139">
        <f>IF($I310&gt;=TABELLER!$Z$68,IF($I309&lt;=TABELLER!$Z$68,$G310,0),0)</f>
        <v>0</v>
      </c>
      <c r="Z310" s="140">
        <f>IF($I310&gt;=TABELLER!$Z$68,IF($I309&lt;=TABELLER!$Z$68,$C310,0),0)</f>
        <v>0</v>
      </c>
      <c r="AA310" s="140">
        <f t="shared" si="128"/>
        <v>110.38740579216437</v>
      </c>
      <c r="AB310" s="106">
        <f t="shared" si="129"/>
        <v>0</v>
      </c>
    </row>
    <row r="311" spans="2:28" x14ac:dyDescent="0.2">
      <c r="B311" s="25">
        <v>263</v>
      </c>
      <c r="C311" s="26">
        <f t="shared" si="108"/>
        <v>10.519999999999952</v>
      </c>
      <c r="D311" s="26">
        <f t="shared" si="109"/>
        <v>3.9999999999999147E-2</v>
      </c>
      <c r="E311" s="27">
        <f t="shared" si="110"/>
        <v>1.2270009100223813</v>
      </c>
      <c r="F311" s="27">
        <f t="shared" si="111"/>
        <v>0</v>
      </c>
      <c r="G311" s="26">
        <f t="shared" si="112"/>
        <v>282.49238005491031</v>
      </c>
      <c r="H311" s="26">
        <f t="shared" si="113"/>
        <v>0</v>
      </c>
      <c r="I311" s="26">
        <f t="shared" si="114"/>
        <v>110.47275801186899</v>
      </c>
      <c r="J311" s="26">
        <f t="shared" si="115"/>
        <v>30.686877225519162</v>
      </c>
      <c r="K311" s="26">
        <f t="shared" si="123"/>
        <v>36.138888888888886</v>
      </c>
      <c r="L311" s="27">
        <f t="shared" si="116"/>
        <v>0.59145200108151263</v>
      </c>
      <c r="M311" s="27">
        <f t="shared" si="117"/>
        <v>0.59145200108151263</v>
      </c>
      <c r="N311" s="26">
        <f t="shared" si="126"/>
        <v>0</v>
      </c>
      <c r="O311" s="141">
        <f t="shared" si="124"/>
        <v>80</v>
      </c>
      <c r="P311" s="28">
        <f t="shared" si="127"/>
        <v>48000</v>
      </c>
      <c r="Q311" s="28">
        <f t="shared" si="118"/>
        <v>1564.1865298722305</v>
      </c>
      <c r="R311" s="28">
        <f t="shared" si="119"/>
        <v>0</v>
      </c>
      <c r="S311" s="28">
        <f t="shared" si="125"/>
        <v>225</v>
      </c>
      <c r="T311" s="28">
        <f t="shared" si="120"/>
        <v>452.00852824996156</v>
      </c>
      <c r="U311" s="28">
        <f t="shared" si="121"/>
        <v>677.0085282499615</v>
      </c>
      <c r="V311" s="29">
        <f t="shared" si="122"/>
        <v>887.17800162226899</v>
      </c>
      <c r="W311" s="35"/>
      <c r="X311" s="138">
        <f>IF($I311&lt;=TABELLER!$Z$68,IF($I310&gt;=TABELLER!$Z$68,$G311,0),0)</f>
        <v>0</v>
      </c>
      <c r="Y311" s="139">
        <f>IF($I311&gt;=TABELLER!$Z$68,IF($I310&lt;=TABELLER!$Z$68,$G311,0),0)</f>
        <v>0</v>
      </c>
      <c r="Z311" s="140">
        <f>IF($I311&gt;=TABELLER!$Z$68,IF($I310&lt;=TABELLER!$Z$68,$C311,0),0)</f>
        <v>0</v>
      </c>
      <c r="AA311" s="140">
        <f t="shared" si="128"/>
        <v>110.47275801186899</v>
      </c>
      <c r="AB311" s="106">
        <f t="shared" si="129"/>
        <v>0</v>
      </c>
    </row>
    <row r="312" spans="2:28" x14ac:dyDescent="0.2">
      <c r="B312" s="25">
        <v>264</v>
      </c>
      <c r="C312" s="26">
        <f t="shared" si="108"/>
        <v>10.559999999999951</v>
      </c>
      <c r="D312" s="26">
        <f t="shared" si="109"/>
        <v>3.9999999999999147E-2</v>
      </c>
      <c r="E312" s="27">
        <f t="shared" si="110"/>
        <v>1.2279482506216053</v>
      </c>
      <c r="F312" s="27">
        <f t="shared" si="111"/>
        <v>0</v>
      </c>
      <c r="G312" s="26">
        <f t="shared" si="112"/>
        <v>283.72032830553189</v>
      </c>
      <c r="H312" s="26">
        <f t="shared" si="113"/>
        <v>0</v>
      </c>
      <c r="I312" s="26">
        <f t="shared" si="114"/>
        <v>110.55792710002471</v>
      </c>
      <c r="J312" s="26">
        <f t="shared" si="115"/>
        <v>30.71053530556242</v>
      </c>
      <c r="K312" s="26">
        <f t="shared" si="123"/>
        <v>36.138888888888886</v>
      </c>
      <c r="L312" s="27">
        <f t="shared" si="116"/>
        <v>0.59018386520924238</v>
      </c>
      <c r="M312" s="27">
        <f t="shared" si="117"/>
        <v>0.59018386520924238</v>
      </c>
      <c r="N312" s="26">
        <f t="shared" si="126"/>
        <v>0</v>
      </c>
      <c r="O312" s="141">
        <f t="shared" si="124"/>
        <v>80</v>
      </c>
      <c r="P312" s="28">
        <f t="shared" si="127"/>
        <v>48000</v>
      </c>
      <c r="Q312" s="28">
        <f t="shared" si="118"/>
        <v>1562.9815476158776</v>
      </c>
      <c r="R312" s="28">
        <f t="shared" si="119"/>
        <v>0</v>
      </c>
      <c r="S312" s="28">
        <f t="shared" si="125"/>
        <v>225</v>
      </c>
      <c r="T312" s="28">
        <f t="shared" si="120"/>
        <v>452.705749802014</v>
      </c>
      <c r="U312" s="28">
        <f t="shared" si="121"/>
        <v>677.705749802014</v>
      </c>
      <c r="V312" s="29">
        <f t="shared" si="122"/>
        <v>885.27579781386362</v>
      </c>
      <c r="W312" s="35"/>
      <c r="X312" s="138">
        <f>IF($I312&lt;=TABELLER!$Z$68,IF($I311&gt;=TABELLER!$Z$68,$G312,0),0)</f>
        <v>0</v>
      </c>
      <c r="Y312" s="139">
        <f>IF($I312&gt;=TABELLER!$Z$68,IF($I311&lt;=TABELLER!$Z$68,$G312,0),0)</f>
        <v>0</v>
      </c>
      <c r="Z312" s="140">
        <f>IF($I312&gt;=TABELLER!$Z$68,IF($I311&lt;=TABELLER!$Z$68,$C312,0),0)</f>
        <v>0</v>
      </c>
      <c r="AA312" s="140">
        <f t="shared" si="128"/>
        <v>110.55792710002471</v>
      </c>
      <c r="AB312" s="106">
        <f t="shared" si="129"/>
        <v>0</v>
      </c>
    </row>
    <row r="313" spans="2:28" x14ac:dyDescent="0.2">
      <c r="B313" s="25">
        <v>265</v>
      </c>
      <c r="C313" s="26">
        <f t="shared" si="108"/>
        <v>10.59999999999995</v>
      </c>
      <c r="D313" s="26">
        <f t="shared" si="109"/>
        <v>3.9999999999999147E-2</v>
      </c>
      <c r="E313" s="27">
        <f t="shared" si="110"/>
        <v>1.228893559314638</v>
      </c>
      <c r="F313" s="27">
        <f t="shared" si="111"/>
        <v>0</v>
      </c>
      <c r="G313" s="26">
        <f t="shared" si="112"/>
        <v>284.94922186484655</v>
      </c>
      <c r="H313" s="26">
        <f t="shared" si="113"/>
        <v>0</v>
      </c>
      <c r="I313" s="26">
        <f t="shared" si="114"/>
        <v>110.64291357661484</v>
      </c>
      <c r="J313" s="26">
        <f t="shared" si="115"/>
        <v>30.734142660170789</v>
      </c>
      <c r="K313" s="26">
        <f t="shared" si="123"/>
        <v>36.138888888888886</v>
      </c>
      <c r="L313" s="27">
        <f t="shared" si="116"/>
        <v>0.58891932405860881</v>
      </c>
      <c r="M313" s="27">
        <f t="shared" si="117"/>
        <v>0.58891932405860881</v>
      </c>
      <c r="N313" s="26">
        <f t="shared" si="126"/>
        <v>0</v>
      </c>
      <c r="O313" s="141">
        <f t="shared" si="124"/>
        <v>80</v>
      </c>
      <c r="P313" s="28">
        <f t="shared" si="127"/>
        <v>48000</v>
      </c>
      <c r="Q313" s="28">
        <f t="shared" si="118"/>
        <v>1561.7809981146636</v>
      </c>
      <c r="R313" s="28">
        <f t="shared" si="119"/>
        <v>0</v>
      </c>
      <c r="S313" s="28">
        <f t="shared" si="125"/>
        <v>225</v>
      </c>
      <c r="T313" s="28">
        <f t="shared" si="120"/>
        <v>453.40201202675036</v>
      </c>
      <c r="U313" s="28">
        <f t="shared" si="121"/>
        <v>678.4020120267503</v>
      </c>
      <c r="V313" s="29">
        <f t="shared" si="122"/>
        <v>883.37898608791329</v>
      </c>
      <c r="W313" s="35"/>
      <c r="X313" s="138">
        <f>IF($I313&lt;=TABELLER!$Z$68,IF($I312&gt;=TABELLER!$Z$68,$G313,0),0)</f>
        <v>0</v>
      </c>
      <c r="Y313" s="139">
        <f>IF($I313&gt;=TABELLER!$Z$68,IF($I312&lt;=TABELLER!$Z$68,$G313,0),0)</f>
        <v>0</v>
      </c>
      <c r="Z313" s="140">
        <f>IF($I313&gt;=TABELLER!$Z$68,IF($I312&lt;=TABELLER!$Z$68,$C313,0),0)</f>
        <v>0</v>
      </c>
      <c r="AA313" s="140">
        <f t="shared" si="128"/>
        <v>110.64291357661484</v>
      </c>
      <c r="AB313" s="106">
        <f t="shared" si="129"/>
        <v>0</v>
      </c>
    </row>
    <row r="314" spans="2:28" x14ac:dyDescent="0.2">
      <c r="B314" s="25">
        <v>266</v>
      </c>
      <c r="C314" s="26">
        <f t="shared" si="108"/>
        <v>10.639999999999949</v>
      </c>
      <c r="D314" s="26">
        <f t="shared" si="109"/>
        <v>3.9999999999999147E-2</v>
      </c>
      <c r="E314" s="27">
        <f t="shared" si="110"/>
        <v>1.2298368418660521</v>
      </c>
      <c r="F314" s="27">
        <f t="shared" si="111"/>
        <v>0</v>
      </c>
      <c r="G314" s="26">
        <f t="shared" si="112"/>
        <v>286.17905870671262</v>
      </c>
      <c r="H314" s="26">
        <f t="shared" si="113"/>
        <v>0</v>
      </c>
      <c r="I314" s="26">
        <f t="shared" si="114"/>
        <v>110.72771795927929</v>
      </c>
      <c r="J314" s="26">
        <f t="shared" si="115"/>
        <v>30.757699433133133</v>
      </c>
      <c r="K314" s="26">
        <f t="shared" si="123"/>
        <v>36.138888888888886</v>
      </c>
      <c r="L314" s="27">
        <f t="shared" si="116"/>
        <v>0.58765836147022199</v>
      </c>
      <c r="M314" s="27">
        <f t="shared" si="117"/>
        <v>0.58765836147022199</v>
      </c>
      <c r="N314" s="26">
        <f t="shared" si="126"/>
        <v>0</v>
      </c>
      <c r="O314" s="141">
        <f t="shared" si="124"/>
        <v>80</v>
      </c>
      <c r="P314" s="28">
        <f t="shared" si="127"/>
        <v>48000</v>
      </c>
      <c r="Q314" s="28">
        <f t="shared" si="118"/>
        <v>1560.584857926433</v>
      </c>
      <c r="R314" s="28">
        <f t="shared" si="119"/>
        <v>0</v>
      </c>
      <c r="S314" s="28">
        <f t="shared" si="125"/>
        <v>225</v>
      </c>
      <c r="T314" s="28">
        <f t="shared" si="120"/>
        <v>454.09731572109996</v>
      </c>
      <c r="U314" s="28">
        <f t="shared" si="121"/>
        <v>679.0973157210999</v>
      </c>
      <c r="V314" s="29">
        <f t="shared" si="122"/>
        <v>881.48754220533306</v>
      </c>
      <c r="W314" s="35"/>
      <c r="X314" s="138">
        <f>IF($I314&lt;=TABELLER!$Z$68,IF($I313&gt;=TABELLER!$Z$68,$G314,0),0)</f>
        <v>0</v>
      </c>
      <c r="Y314" s="139">
        <f>IF($I314&gt;=TABELLER!$Z$68,IF($I313&lt;=TABELLER!$Z$68,$G314,0),0)</f>
        <v>0</v>
      </c>
      <c r="Z314" s="140">
        <f>IF($I314&gt;=TABELLER!$Z$68,IF($I313&lt;=TABELLER!$Z$68,$C314,0),0)</f>
        <v>0</v>
      </c>
      <c r="AA314" s="140">
        <f t="shared" si="128"/>
        <v>110.72771795927929</v>
      </c>
      <c r="AB314" s="106">
        <f t="shared" si="129"/>
        <v>0</v>
      </c>
    </row>
    <row r="315" spans="2:28" x14ac:dyDescent="0.2">
      <c r="B315" s="25">
        <v>267</v>
      </c>
      <c r="C315" s="26">
        <f t="shared" si="108"/>
        <v>10.679999999999948</v>
      </c>
      <c r="D315" s="26">
        <f t="shared" si="109"/>
        <v>3.9999999999999147E-2</v>
      </c>
      <c r="E315" s="27">
        <f t="shared" si="110"/>
        <v>1.2307781040144754</v>
      </c>
      <c r="F315" s="27">
        <f t="shared" si="111"/>
        <v>0</v>
      </c>
      <c r="G315" s="26">
        <f t="shared" si="112"/>
        <v>287.40983681072709</v>
      </c>
      <c r="H315" s="26">
        <f t="shared" si="113"/>
        <v>0</v>
      </c>
      <c r="I315" s="26">
        <f t="shared" si="114"/>
        <v>110.81234076333099</v>
      </c>
      <c r="J315" s="26">
        <f t="shared" si="115"/>
        <v>30.781205767591942</v>
      </c>
      <c r="K315" s="26">
        <f t="shared" si="123"/>
        <v>36.138888888888886</v>
      </c>
      <c r="L315" s="27">
        <f t="shared" si="116"/>
        <v>0.58640096139746534</v>
      </c>
      <c r="M315" s="27">
        <f t="shared" si="117"/>
        <v>0.58640096139746534</v>
      </c>
      <c r="N315" s="26">
        <f t="shared" si="126"/>
        <v>0</v>
      </c>
      <c r="O315" s="141">
        <f t="shared" si="124"/>
        <v>80</v>
      </c>
      <c r="P315" s="28">
        <f t="shared" si="127"/>
        <v>48000</v>
      </c>
      <c r="Q315" s="28">
        <f t="shared" si="118"/>
        <v>1559.3931037794791</v>
      </c>
      <c r="R315" s="28">
        <f t="shared" si="119"/>
        <v>0</v>
      </c>
      <c r="S315" s="28">
        <f t="shared" si="125"/>
        <v>225</v>
      </c>
      <c r="T315" s="28">
        <f t="shared" si="120"/>
        <v>454.79166168328101</v>
      </c>
      <c r="U315" s="28">
        <f t="shared" si="121"/>
        <v>679.79166168328106</v>
      </c>
      <c r="V315" s="29">
        <f t="shared" si="122"/>
        <v>879.60144209619807</v>
      </c>
      <c r="W315" s="35"/>
      <c r="X315" s="138">
        <f>IF($I315&lt;=TABELLER!$Z$68,IF($I314&gt;=TABELLER!$Z$68,$G315,0),0)</f>
        <v>0</v>
      </c>
      <c r="Y315" s="139">
        <f>IF($I315&gt;=TABELLER!$Z$68,IF($I314&lt;=TABELLER!$Z$68,$G315,0),0)</f>
        <v>0</v>
      </c>
      <c r="Z315" s="140">
        <f>IF($I315&gt;=TABELLER!$Z$68,IF($I314&lt;=TABELLER!$Z$68,$C315,0),0)</f>
        <v>0</v>
      </c>
      <c r="AA315" s="140">
        <f t="shared" si="128"/>
        <v>110.81234076333099</v>
      </c>
      <c r="AB315" s="106">
        <f t="shared" si="129"/>
        <v>0</v>
      </c>
    </row>
    <row r="316" spans="2:28" x14ac:dyDescent="0.2">
      <c r="B316" s="25">
        <v>268</v>
      </c>
      <c r="C316" s="26">
        <f t="shared" si="108"/>
        <v>10.719999999999947</v>
      </c>
      <c r="D316" s="26">
        <f t="shared" si="109"/>
        <v>3.9999999999999147E-2</v>
      </c>
      <c r="E316" s="27">
        <f t="shared" si="110"/>
        <v>1.2317173514727693</v>
      </c>
      <c r="F316" s="27">
        <f t="shared" si="111"/>
        <v>0</v>
      </c>
      <c r="G316" s="26">
        <f t="shared" si="112"/>
        <v>288.64155416219984</v>
      </c>
      <c r="H316" s="26">
        <f t="shared" si="113"/>
        <v>0</v>
      </c>
      <c r="I316" s="26">
        <f t="shared" si="114"/>
        <v>110.89678250177222</v>
      </c>
      <c r="J316" s="26">
        <f t="shared" si="115"/>
        <v>30.804661806047839</v>
      </c>
      <c r="K316" s="26">
        <f t="shared" si="123"/>
        <v>36.138888888888886</v>
      </c>
      <c r="L316" s="27">
        <f t="shared" si="116"/>
        <v>0.58514710790544111</v>
      </c>
      <c r="M316" s="27">
        <f t="shared" si="117"/>
        <v>0.58514710790544111</v>
      </c>
      <c r="N316" s="26">
        <f t="shared" si="126"/>
        <v>0</v>
      </c>
      <c r="O316" s="141">
        <f t="shared" si="124"/>
        <v>80</v>
      </c>
      <c r="P316" s="28">
        <f t="shared" si="127"/>
        <v>48000</v>
      </c>
      <c r="Q316" s="28">
        <f t="shared" si="118"/>
        <v>1558.2057125709532</v>
      </c>
      <c r="R316" s="28">
        <f t="shared" si="119"/>
        <v>0</v>
      </c>
      <c r="S316" s="28">
        <f t="shared" si="125"/>
        <v>225</v>
      </c>
      <c r="T316" s="28">
        <f t="shared" si="120"/>
        <v>455.48505071279158</v>
      </c>
      <c r="U316" s="28">
        <f t="shared" si="121"/>
        <v>680.48505071279158</v>
      </c>
      <c r="V316" s="29">
        <f t="shared" si="122"/>
        <v>877.72066185816163</v>
      </c>
      <c r="W316" s="35"/>
      <c r="X316" s="138">
        <f>IF($I316&lt;=TABELLER!$Z$68,IF($I315&gt;=TABELLER!$Z$68,$G316,0),0)</f>
        <v>0</v>
      </c>
      <c r="Y316" s="139">
        <f>IF($I316&gt;=TABELLER!$Z$68,IF($I315&lt;=TABELLER!$Z$68,$G316,0),0)</f>
        <v>0</v>
      </c>
      <c r="Z316" s="140">
        <f>IF($I316&gt;=TABELLER!$Z$68,IF($I315&lt;=TABELLER!$Z$68,$C316,0),0)</f>
        <v>0</v>
      </c>
      <c r="AA316" s="140">
        <f t="shared" si="128"/>
        <v>110.89678250177222</v>
      </c>
      <c r="AB316" s="106">
        <f t="shared" si="129"/>
        <v>0</v>
      </c>
    </row>
    <row r="317" spans="2:28" x14ac:dyDescent="0.2">
      <c r="B317" s="25">
        <v>269</v>
      </c>
      <c r="C317" s="26">
        <f t="shared" si="108"/>
        <v>10.759999999999946</v>
      </c>
      <c r="D317" s="26">
        <f t="shared" si="109"/>
        <v>3.9999999999999147E-2</v>
      </c>
      <c r="E317" s="27">
        <f t="shared" si="110"/>
        <v>1.2326545899282118</v>
      </c>
      <c r="F317" s="27">
        <f t="shared" si="111"/>
        <v>0</v>
      </c>
      <c r="G317" s="26">
        <f t="shared" si="112"/>
        <v>289.87420875212803</v>
      </c>
      <c r="H317" s="26">
        <f t="shared" si="113"/>
        <v>0</v>
      </c>
      <c r="I317" s="26">
        <f t="shared" si="114"/>
        <v>110.98104368531061</v>
      </c>
      <c r="J317" s="26">
        <f t="shared" si="115"/>
        <v>30.828067690364058</v>
      </c>
      <c r="K317" s="26">
        <f t="shared" si="123"/>
        <v>36.138888888888886</v>
      </c>
      <c r="L317" s="27">
        <f t="shared" si="116"/>
        <v>0.58389678516992716</v>
      </c>
      <c r="M317" s="27">
        <f t="shared" si="117"/>
        <v>0.58389678516992716</v>
      </c>
      <c r="N317" s="26">
        <f t="shared" si="126"/>
        <v>0</v>
      </c>
      <c r="O317" s="141">
        <f t="shared" si="124"/>
        <v>80</v>
      </c>
      <c r="P317" s="28">
        <f t="shared" si="127"/>
        <v>48000</v>
      </c>
      <c r="Q317" s="28">
        <f t="shared" si="118"/>
        <v>1557.0226613652915</v>
      </c>
      <c r="R317" s="28">
        <f t="shared" si="119"/>
        <v>0</v>
      </c>
      <c r="S317" s="28">
        <f t="shared" si="125"/>
        <v>225</v>
      </c>
      <c r="T317" s="28">
        <f t="shared" si="120"/>
        <v>456.17748361040077</v>
      </c>
      <c r="U317" s="28">
        <f t="shared" si="121"/>
        <v>681.17748361040071</v>
      </c>
      <c r="V317" s="29">
        <f t="shared" si="122"/>
        <v>875.84517775489076</v>
      </c>
      <c r="W317" s="35"/>
      <c r="X317" s="138">
        <f>IF($I317&lt;=TABELLER!$Z$68,IF($I316&gt;=TABELLER!$Z$68,$G317,0),0)</f>
        <v>0</v>
      </c>
      <c r="Y317" s="139">
        <f>IF($I317&gt;=TABELLER!$Z$68,IF($I316&lt;=TABELLER!$Z$68,$G317,0),0)</f>
        <v>0</v>
      </c>
      <c r="Z317" s="140">
        <f>IF($I317&gt;=TABELLER!$Z$68,IF($I316&lt;=TABELLER!$Z$68,$C317,0),0)</f>
        <v>0</v>
      </c>
      <c r="AA317" s="140">
        <f t="shared" si="128"/>
        <v>110.98104368531061</v>
      </c>
      <c r="AB317" s="106">
        <f t="shared" si="129"/>
        <v>0</v>
      </c>
    </row>
    <row r="318" spans="2:28" x14ac:dyDescent="0.2">
      <c r="B318" s="25">
        <v>270</v>
      </c>
      <c r="C318" s="26">
        <f t="shared" si="108"/>
        <v>10.799999999999946</v>
      </c>
      <c r="D318" s="26">
        <f t="shared" si="109"/>
        <v>3.9999999999999147E-2</v>
      </c>
      <c r="E318" s="27">
        <f t="shared" si="110"/>
        <v>1.233589825042672</v>
      </c>
      <c r="F318" s="27">
        <f t="shared" si="111"/>
        <v>0</v>
      </c>
      <c r="G318" s="26">
        <f t="shared" si="112"/>
        <v>291.10779857717068</v>
      </c>
      <c r="H318" s="26">
        <f t="shared" si="113"/>
        <v>0</v>
      </c>
      <c r="I318" s="26">
        <f t="shared" si="114"/>
        <v>111.06512482237508</v>
      </c>
      <c r="J318" s="26">
        <f t="shared" si="115"/>
        <v>30.851423561770854</v>
      </c>
      <c r="K318" s="26">
        <f t="shared" si="123"/>
        <v>36.138888888888886</v>
      </c>
      <c r="L318" s="27">
        <f t="shared" si="116"/>
        <v>0.58264997747634706</v>
      </c>
      <c r="M318" s="27">
        <f t="shared" si="117"/>
        <v>0.58264997747634706</v>
      </c>
      <c r="N318" s="26">
        <f t="shared" si="126"/>
        <v>0</v>
      </c>
      <c r="O318" s="141">
        <f t="shared" si="124"/>
        <v>80</v>
      </c>
      <c r="P318" s="28">
        <f t="shared" si="127"/>
        <v>48000</v>
      </c>
      <c r="Q318" s="28">
        <f t="shared" si="118"/>
        <v>1555.8439273926597</v>
      </c>
      <c r="R318" s="28">
        <f t="shared" si="119"/>
        <v>0</v>
      </c>
      <c r="S318" s="28">
        <f t="shared" si="125"/>
        <v>225</v>
      </c>
      <c r="T318" s="28">
        <f t="shared" si="120"/>
        <v>456.8689611781391</v>
      </c>
      <c r="U318" s="28">
        <f t="shared" si="121"/>
        <v>681.8689611781391</v>
      </c>
      <c r="V318" s="29">
        <f t="shared" si="122"/>
        <v>873.97496621452058</v>
      </c>
      <c r="W318" s="35"/>
      <c r="X318" s="138">
        <f>IF($I318&lt;=TABELLER!$Z$68,IF($I317&gt;=TABELLER!$Z$68,$G318,0),0)</f>
        <v>0</v>
      </c>
      <c r="Y318" s="139">
        <f>IF($I318&gt;=TABELLER!$Z$68,IF($I317&lt;=TABELLER!$Z$68,$G318,0),0)</f>
        <v>0</v>
      </c>
      <c r="Z318" s="140">
        <f>IF($I318&gt;=TABELLER!$Z$68,IF($I317&lt;=TABELLER!$Z$68,$C318,0),0)</f>
        <v>0</v>
      </c>
      <c r="AA318" s="140">
        <f t="shared" si="128"/>
        <v>111.06512482237508</v>
      </c>
      <c r="AB318" s="106">
        <f t="shared" si="129"/>
        <v>0</v>
      </c>
    </row>
    <row r="319" spans="2:28" x14ac:dyDescent="0.2">
      <c r="B319" s="25">
        <v>271</v>
      </c>
      <c r="C319" s="26">
        <f t="shared" si="108"/>
        <v>10.839999999999945</v>
      </c>
      <c r="D319" s="26">
        <f t="shared" si="109"/>
        <v>3.9999999999999147E-2</v>
      </c>
      <c r="E319" s="27">
        <f t="shared" si="110"/>
        <v>1.234523062452789</v>
      </c>
      <c r="F319" s="27">
        <f t="shared" si="111"/>
        <v>0</v>
      </c>
      <c r="G319" s="26">
        <f t="shared" si="112"/>
        <v>292.34232163962349</v>
      </c>
      <c r="H319" s="26">
        <f t="shared" si="113"/>
        <v>0</v>
      </c>
      <c r="I319" s="26">
        <f t="shared" si="114"/>
        <v>111.14902641913167</v>
      </c>
      <c r="J319" s="26">
        <f t="shared" si="115"/>
        <v>30.874729560869909</v>
      </c>
      <c r="K319" s="26">
        <f t="shared" si="123"/>
        <v>36.138888888888886</v>
      </c>
      <c r="L319" s="27">
        <f t="shared" si="116"/>
        <v>0.58140666921874984</v>
      </c>
      <c r="M319" s="27">
        <f t="shared" si="117"/>
        <v>0.58140666921874984</v>
      </c>
      <c r="N319" s="26">
        <f t="shared" si="126"/>
        <v>0</v>
      </c>
      <c r="O319" s="141">
        <f t="shared" si="124"/>
        <v>80</v>
      </c>
      <c r="P319" s="28">
        <f t="shared" si="127"/>
        <v>48000</v>
      </c>
      <c r="Q319" s="28">
        <f t="shared" si="118"/>
        <v>1554.6694880474147</v>
      </c>
      <c r="R319" s="28">
        <f t="shared" si="119"/>
        <v>0</v>
      </c>
      <c r="S319" s="28">
        <f t="shared" si="125"/>
        <v>225</v>
      </c>
      <c r="T319" s="28">
        <f t="shared" si="120"/>
        <v>457.55948421928997</v>
      </c>
      <c r="U319" s="28">
        <f t="shared" si="121"/>
        <v>682.55948421928997</v>
      </c>
      <c r="V319" s="29">
        <f t="shared" si="122"/>
        <v>872.11000382812472</v>
      </c>
      <c r="W319" s="35"/>
      <c r="X319" s="138">
        <f>IF($I319&lt;=TABELLER!$Z$68,IF($I318&gt;=TABELLER!$Z$68,$G319,0),0)</f>
        <v>0</v>
      </c>
      <c r="Y319" s="139">
        <f>IF($I319&gt;=TABELLER!$Z$68,IF($I318&lt;=TABELLER!$Z$68,$G319,0),0)</f>
        <v>0</v>
      </c>
      <c r="Z319" s="140">
        <f>IF($I319&gt;=TABELLER!$Z$68,IF($I318&lt;=TABELLER!$Z$68,$C319,0),0)</f>
        <v>0</v>
      </c>
      <c r="AA319" s="140">
        <f t="shared" si="128"/>
        <v>111.14902641913167</v>
      </c>
      <c r="AB319" s="106">
        <f t="shared" si="129"/>
        <v>0</v>
      </c>
    </row>
    <row r="320" spans="2:28" x14ac:dyDescent="0.2">
      <c r="B320" s="25">
        <v>272</v>
      </c>
      <c r="C320" s="26">
        <f t="shared" si="108"/>
        <v>10.879999999999944</v>
      </c>
      <c r="D320" s="26">
        <f t="shared" si="109"/>
        <v>3.9999999999999147E-2</v>
      </c>
      <c r="E320" s="27">
        <f t="shared" si="110"/>
        <v>1.235454307770145</v>
      </c>
      <c r="F320" s="27">
        <f t="shared" si="111"/>
        <v>0</v>
      </c>
      <c r="G320" s="26">
        <f t="shared" si="112"/>
        <v>293.57777594739366</v>
      </c>
      <c r="H320" s="26">
        <f t="shared" si="113"/>
        <v>0</v>
      </c>
      <c r="I320" s="26">
        <f t="shared" si="114"/>
        <v>111.23274897949918</v>
      </c>
      <c r="J320" s="26">
        <f t="shared" si="115"/>
        <v>30.89798582763866</v>
      </c>
      <c r="K320" s="26">
        <f t="shared" si="123"/>
        <v>36.138888888888886</v>
      </c>
      <c r="L320" s="27">
        <f t="shared" si="116"/>
        <v>0.5801668448988031</v>
      </c>
      <c r="M320" s="27">
        <f t="shared" si="117"/>
        <v>0.5801668448988031</v>
      </c>
      <c r="N320" s="26">
        <f t="shared" si="126"/>
        <v>0</v>
      </c>
      <c r="O320" s="141">
        <f t="shared" si="124"/>
        <v>80</v>
      </c>
      <c r="P320" s="28">
        <f t="shared" si="127"/>
        <v>48000</v>
      </c>
      <c r="Q320" s="28">
        <f t="shared" si="118"/>
        <v>1553.4993208865853</v>
      </c>
      <c r="R320" s="28">
        <f t="shared" si="119"/>
        <v>0</v>
      </c>
      <c r="S320" s="28">
        <f t="shared" si="125"/>
        <v>225</v>
      </c>
      <c r="T320" s="28">
        <f t="shared" si="120"/>
        <v>458.24905353838056</v>
      </c>
      <c r="U320" s="28">
        <f t="shared" si="121"/>
        <v>683.24905353838062</v>
      </c>
      <c r="V320" s="29">
        <f t="shared" si="122"/>
        <v>870.25026734820472</v>
      </c>
      <c r="W320" s="35"/>
      <c r="X320" s="138">
        <f>IF($I320&lt;=TABELLER!$Z$68,IF($I319&gt;=TABELLER!$Z$68,$G320,0),0)</f>
        <v>0</v>
      </c>
      <c r="Y320" s="139">
        <f>IF($I320&gt;=TABELLER!$Z$68,IF($I319&lt;=TABELLER!$Z$68,$G320,0),0)</f>
        <v>0</v>
      </c>
      <c r="Z320" s="140">
        <f>IF($I320&gt;=TABELLER!$Z$68,IF($I319&lt;=TABELLER!$Z$68,$C320,0),0)</f>
        <v>0</v>
      </c>
      <c r="AA320" s="140">
        <f t="shared" si="128"/>
        <v>111.23274897949918</v>
      </c>
      <c r="AB320" s="106">
        <f t="shared" si="129"/>
        <v>0</v>
      </c>
    </row>
    <row r="321" spans="2:28" x14ac:dyDescent="0.2">
      <c r="B321" s="25">
        <v>273</v>
      </c>
      <c r="C321" s="26">
        <f t="shared" si="108"/>
        <v>10.919999999999943</v>
      </c>
      <c r="D321" s="26">
        <f t="shared" si="109"/>
        <v>3.9999999999999147E-2</v>
      </c>
      <c r="E321" s="27">
        <f t="shared" si="110"/>
        <v>1.2363835665814391</v>
      </c>
      <c r="F321" s="27">
        <f t="shared" si="111"/>
        <v>0</v>
      </c>
      <c r="G321" s="26">
        <f t="shared" si="112"/>
        <v>294.81415951397508</v>
      </c>
      <c r="H321" s="26">
        <f t="shared" si="113"/>
        <v>0</v>
      </c>
      <c r="I321" s="26">
        <f t="shared" si="114"/>
        <v>111.3162930051646</v>
      </c>
      <c r="J321" s="26">
        <f t="shared" si="115"/>
        <v>30.921192501434611</v>
      </c>
      <c r="K321" s="26">
        <f t="shared" si="123"/>
        <v>36.138888888888886</v>
      </c>
      <c r="L321" s="27">
        <f t="shared" si="116"/>
        <v>0.57893048912479783</v>
      </c>
      <c r="M321" s="27">
        <f t="shared" si="117"/>
        <v>0.57893048912479783</v>
      </c>
      <c r="N321" s="26">
        <f t="shared" si="126"/>
        <v>0</v>
      </c>
      <c r="O321" s="141">
        <f t="shared" si="124"/>
        <v>80</v>
      </c>
      <c r="P321" s="28">
        <f t="shared" si="127"/>
        <v>48000</v>
      </c>
      <c r="Q321" s="28">
        <f t="shared" si="118"/>
        <v>1552.3334036283693</v>
      </c>
      <c r="R321" s="28">
        <f t="shared" si="119"/>
        <v>0</v>
      </c>
      <c r="S321" s="28">
        <f t="shared" si="125"/>
        <v>225</v>
      </c>
      <c r="T321" s="28">
        <f t="shared" si="120"/>
        <v>458.93766994117249</v>
      </c>
      <c r="U321" s="28">
        <f t="shared" si="121"/>
        <v>683.93766994117254</v>
      </c>
      <c r="V321" s="29">
        <f t="shared" si="122"/>
        <v>868.39573368719675</v>
      </c>
      <c r="W321" s="35"/>
      <c r="X321" s="138">
        <f>IF($I321&lt;=TABELLER!$Z$68,IF($I320&gt;=TABELLER!$Z$68,$G321,0),0)</f>
        <v>0</v>
      </c>
      <c r="Y321" s="139">
        <f>IF($I321&gt;=TABELLER!$Z$68,IF($I320&lt;=TABELLER!$Z$68,$G321,0),0)</f>
        <v>0</v>
      </c>
      <c r="Z321" s="140">
        <f>IF($I321&gt;=TABELLER!$Z$68,IF($I320&lt;=TABELLER!$Z$68,$C321,0),0)</f>
        <v>0</v>
      </c>
      <c r="AA321" s="140">
        <f t="shared" si="128"/>
        <v>111.3162930051646</v>
      </c>
      <c r="AB321" s="106">
        <f t="shared" si="129"/>
        <v>0</v>
      </c>
    </row>
    <row r="322" spans="2:28" x14ac:dyDescent="0.2">
      <c r="B322" s="25">
        <v>274</v>
      </c>
      <c r="C322" s="26">
        <f t="shared" si="108"/>
        <v>10.959999999999942</v>
      </c>
      <c r="D322" s="26">
        <f t="shared" si="109"/>
        <v>3.9999999999999147E-2</v>
      </c>
      <c r="E322" s="27">
        <f t="shared" si="110"/>
        <v>1.237310844448658</v>
      </c>
      <c r="F322" s="27">
        <f t="shared" si="111"/>
        <v>0</v>
      </c>
      <c r="G322" s="26">
        <f t="shared" si="112"/>
        <v>296.05147035842373</v>
      </c>
      <c r="H322" s="26">
        <f t="shared" si="113"/>
        <v>0</v>
      </c>
      <c r="I322" s="26">
        <f t="shared" si="114"/>
        <v>111.39965899559857</v>
      </c>
      <c r="J322" s="26">
        <f t="shared" si="115"/>
        <v>30.944349720999604</v>
      </c>
      <c r="K322" s="26">
        <f t="shared" si="123"/>
        <v>36.138888888888886</v>
      </c>
      <c r="L322" s="27">
        <f t="shared" si="116"/>
        <v>0.57769758661066117</v>
      </c>
      <c r="M322" s="27">
        <f t="shared" si="117"/>
        <v>0.57769758661066117</v>
      </c>
      <c r="N322" s="26">
        <f t="shared" si="126"/>
        <v>0</v>
      </c>
      <c r="O322" s="141">
        <f t="shared" si="124"/>
        <v>80</v>
      </c>
      <c r="P322" s="28">
        <f t="shared" si="127"/>
        <v>48000</v>
      </c>
      <c r="Q322" s="28">
        <f t="shared" si="118"/>
        <v>1551.1717141506454</v>
      </c>
      <c r="R322" s="28">
        <f t="shared" si="119"/>
        <v>0</v>
      </c>
      <c r="S322" s="28">
        <f t="shared" si="125"/>
        <v>225</v>
      </c>
      <c r="T322" s="28">
        <f t="shared" si="120"/>
        <v>459.62533423465356</v>
      </c>
      <c r="U322" s="28">
        <f t="shared" si="121"/>
        <v>684.62533423465356</v>
      </c>
      <c r="V322" s="29">
        <f t="shared" si="122"/>
        <v>866.54637991599179</v>
      </c>
      <c r="W322" s="35"/>
      <c r="X322" s="138">
        <f>IF($I322&lt;=TABELLER!$Z$68,IF($I321&gt;=TABELLER!$Z$68,$G322,0),0)</f>
        <v>0</v>
      </c>
      <c r="Y322" s="139">
        <f>IF($I322&gt;=TABELLER!$Z$68,IF($I321&lt;=TABELLER!$Z$68,$G322,0),0)</f>
        <v>0</v>
      </c>
      <c r="Z322" s="140">
        <f>IF($I322&gt;=TABELLER!$Z$68,IF($I321&lt;=TABELLER!$Z$68,$C322,0),0)</f>
        <v>0</v>
      </c>
      <c r="AA322" s="140">
        <f t="shared" si="128"/>
        <v>111.39965899559857</v>
      </c>
      <c r="AB322" s="106">
        <f t="shared" si="129"/>
        <v>0</v>
      </c>
    </row>
    <row r="323" spans="2:28" x14ac:dyDescent="0.2">
      <c r="B323" s="25">
        <v>275</v>
      </c>
      <c r="C323" s="26">
        <f t="shared" si="108"/>
        <v>10.999999999999941</v>
      </c>
      <c r="D323" s="26">
        <f t="shared" si="109"/>
        <v>3.9999999999999147E-2</v>
      </c>
      <c r="E323" s="27">
        <f t="shared" si="110"/>
        <v>1.2382361469092462</v>
      </c>
      <c r="F323" s="27">
        <f t="shared" si="111"/>
        <v>0</v>
      </c>
      <c r="G323" s="26">
        <f t="shared" si="112"/>
        <v>297.28970650533296</v>
      </c>
      <c r="H323" s="26">
        <f t="shared" si="113"/>
        <v>0</v>
      </c>
      <c r="I323" s="26">
        <f t="shared" si="114"/>
        <v>111.4828474480705</v>
      </c>
      <c r="J323" s="26">
        <f t="shared" si="115"/>
        <v>30.967457624464028</v>
      </c>
      <c r="K323" s="26">
        <f t="shared" si="123"/>
        <v>36.138888888888886</v>
      </c>
      <c r="L323" s="27">
        <f t="shared" si="116"/>
        <v>0.57646812217498533</v>
      </c>
      <c r="M323" s="27">
        <f t="shared" si="117"/>
        <v>0.57646812217498533</v>
      </c>
      <c r="N323" s="26">
        <f t="shared" si="126"/>
        <v>0</v>
      </c>
      <c r="O323" s="141">
        <f t="shared" si="124"/>
        <v>80</v>
      </c>
      <c r="P323" s="28">
        <f t="shared" si="127"/>
        <v>48000</v>
      </c>
      <c r="Q323" s="28">
        <f t="shared" si="118"/>
        <v>1550.0142304895062</v>
      </c>
      <c r="R323" s="28">
        <f t="shared" si="119"/>
        <v>0</v>
      </c>
      <c r="S323" s="28">
        <f t="shared" si="125"/>
        <v>225</v>
      </c>
      <c r="T323" s="28">
        <f t="shared" si="120"/>
        <v>460.31204722702813</v>
      </c>
      <c r="U323" s="28">
        <f t="shared" si="121"/>
        <v>685.31204722702819</v>
      </c>
      <c r="V323" s="29">
        <f t="shared" si="122"/>
        <v>864.702183262478</v>
      </c>
      <c r="W323" s="35"/>
      <c r="X323" s="138">
        <f>IF($I323&lt;=TABELLER!$Z$68,IF($I322&gt;=TABELLER!$Z$68,$G323,0),0)</f>
        <v>0</v>
      </c>
      <c r="Y323" s="139">
        <f>IF($I323&gt;=TABELLER!$Z$68,IF($I322&lt;=TABELLER!$Z$68,$G323,0),0)</f>
        <v>0</v>
      </c>
      <c r="Z323" s="140">
        <f>IF($I323&gt;=TABELLER!$Z$68,IF($I322&lt;=TABELLER!$Z$68,$C323,0),0)</f>
        <v>0</v>
      </c>
      <c r="AA323" s="140">
        <f t="shared" si="128"/>
        <v>111.4828474480705</v>
      </c>
      <c r="AB323" s="106">
        <f t="shared" si="129"/>
        <v>0</v>
      </c>
    </row>
    <row r="324" spans="2:28" x14ac:dyDescent="0.2">
      <c r="B324" s="25">
        <v>276</v>
      </c>
      <c r="C324" s="26">
        <f t="shared" si="108"/>
        <v>11.039999999999941</v>
      </c>
      <c r="D324" s="26">
        <f t="shared" si="109"/>
        <v>3.9999999999999147E-2</v>
      </c>
      <c r="E324" s="27">
        <f t="shared" si="110"/>
        <v>1.2391594794762746</v>
      </c>
      <c r="F324" s="27">
        <f t="shared" si="111"/>
        <v>0</v>
      </c>
      <c r="G324" s="26">
        <f t="shared" si="112"/>
        <v>298.52886598480922</v>
      </c>
      <c r="H324" s="26">
        <f t="shared" si="113"/>
        <v>0</v>
      </c>
      <c r="I324" s="26">
        <f t="shared" si="114"/>
        <v>111.5658588576637</v>
      </c>
      <c r="J324" s="26">
        <f t="shared" si="115"/>
        <v>30.990516349351026</v>
      </c>
      <c r="K324" s="26">
        <f t="shared" si="123"/>
        <v>36.138888888888886</v>
      </c>
      <c r="L324" s="27">
        <f t="shared" si="116"/>
        <v>0.57524208074006322</v>
      </c>
      <c r="M324" s="27">
        <f t="shared" si="117"/>
        <v>0.57524208074006322</v>
      </c>
      <c r="N324" s="26">
        <f t="shared" si="126"/>
        <v>0</v>
      </c>
      <c r="O324" s="141">
        <f t="shared" si="124"/>
        <v>80</v>
      </c>
      <c r="P324" s="28">
        <f t="shared" si="127"/>
        <v>48000</v>
      </c>
      <c r="Q324" s="28">
        <f t="shared" si="118"/>
        <v>1548.8609308378036</v>
      </c>
      <c r="R324" s="28">
        <f t="shared" si="119"/>
        <v>0</v>
      </c>
      <c r="S324" s="28">
        <f t="shared" si="125"/>
        <v>225</v>
      </c>
      <c r="T324" s="28">
        <f t="shared" si="120"/>
        <v>460.99780972770873</v>
      </c>
      <c r="U324" s="28">
        <f t="shared" si="121"/>
        <v>685.99780972770873</v>
      </c>
      <c r="V324" s="29">
        <f t="shared" si="122"/>
        <v>862.86312111009488</v>
      </c>
      <c r="W324" s="35"/>
      <c r="X324" s="138">
        <f>IF($I324&lt;=TABELLER!$Z$68,IF($I323&gt;=TABELLER!$Z$68,$G324,0),0)</f>
        <v>0</v>
      </c>
      <c r="Y324" s="139">
        <f>IF($I324&gt;=TABELLER!$Z$68,IF($I323&lt;=TABELLER!$Z$68,$G324,0),0)</f>
        <v>0</v>
      </c>
      <c r="Z324" s="140">
        <f>IF($I324&gt;=TABELLER!$Z$68,IF($I323&lt;=TABELLER!$Z$68,$C324,0),0)</f>
        <v>0</v>
      </c>
      <c r="AA324" s="140">
        <f t="shared" si="128"/>
        <v>111.5658588576637</v>
      </c>
      <c r="AB324" s="106">
        <f t="shared" si="129"/>
        <v>0</v>
      </c>
    </row>
    <row r="325" spans="2:28" x14ac:dyDescent="0.2">
      <c r="B325" s="25">
        <v>277</v>
      </c>
      <c r="C325" s="26">
        <f t="shared" si="108"/>
        <v>11.07999999999994</v>
      </c>
      <c r="D325" s="26">
        <f t="shared" si="109"/>
        <v>3.9999999999999147E-2</v>
      </c>
      <c r="E325" s="27">
        <f t="shared" si="110"/>
        <v>1.2400808476386067</v>
      </c>
      <c r="F325" s="27">
        <f t="shared" si="111"/>
        <v>0</v>
      </c>
      <c r="G325" s="26">
        <f t="shared" si="112"/>
        <v>299.7689468324478</v>
      </c>
      <c r="H325" s="26">
        <f t="shared" si="113"/>
        <v>0</v>
      </c>
      <c r="I325" s="26">
        <f t="shared" si="114"/>
        <v>111.64869371729027</v>
      </c>
      <c r="J325" s="26">
        <f t="shared" si="115"/>
        <v>31.013526032580629</v>
      </c>
      <c r="K325" s="26">
        <f t="shared" si="123"/>
        <v>36.138888888888886</v>
      </c>
      <c r="L325" s="27">
        <f t="shared" si="116"/>
        <v>0.57401944733093746</v>
      </c>
      <c r="M325" s="27">
        <f t="shared" si="117"/>
        <v>0.57401944733093746</v>
      </c>
      <c r="N325" s="26">
        <f t="shared" si="126"/>
        <v>0</v>
      </c>
      <c r="O325" s="141">
        <f t="shared" si="124"/>
        <v>80</v>
      </c>
      <c r="P325" s="28">
        <f t="shared" si="127"/>
        <v>48000</v>
      </c>
      <c r="Q325" s="28">
        <f t="shared" si="118"/>
        <v>1547.7117935437132</v>
      </c>
      <c r="R325" s="28">
        <f t="shared" si="119"/>
        <v>0</v>
      </c>
      <c r="S325" s="28">
        <f t="shared" si="125"/>
        <v>225</v>
      </c>
      <c r="T325" s="28">
        <f t="shared" si="120"/>
        <v>461.68262254730701</v>
      </c>
      <c r="U325" s="28">
        <f t="shared" si="121"/>
        <v>686.68262254730701</v>
      </c>
      <c r="V325" s="29">
        <f t="shared" si="122"/>
        <v>861.02917099640615</v>
      </c>
      <c r="W325" s="35"/>
      <c r="X325" s="138">
        <f>IF($I325&lt;=TABELLER!$Z$68,IF($I324&gt;=TABELLER!$Z$68,$G325,0),0)</f>
        <v>0</v>
      </c>
      <c r="Y325" s="139">
        <f>IF($I325&gt;=TABELLER!$Z$68,IF($I324&lt;=TABELLER!$Z$68,$G325,0),0)</f>
        <v>0</v>
      </c>
      <c r="Z325" s="140">
        <f>IF($I325&gt;=TABELLER!$Z$68,IF($I324&lt;=TABELLER!$Z$68,$C325,0),0)</f>
        <v>0</v>
      </c>
      <c r="AA325" s="140">
        <f t="shared" si="128"/>
        <v>111.64869371729027</v>
      </c>
      <c r="AB325" s="106">
        <f t="shared" si="129"/>
        <v>0</v>
      </c>
    </row>
    <row r="326" spans="2:28" x14ac:dyDescent="0.2">
      <c r="B326" s="25">
        <v>278</v>
      </c>
      <c r="C326" s="26">
        <f t="shared" si="108"/>
        <v>11.119999999999939</v>
      </c>
      <c r="D326" s="26">
        <f t="shared" si="109"/>
        <v>3.9999999999999147E-2</v>
      </c>
      <c r="E326" s="27">
        <f t="shared" si="110"/>
        <v>1.2410002568610634</v>
      </c>
      <c r="F326" s="27">
        <f t="shared" si="111"/>
        <v>0</v>
      </c>
      <c r="G326" s="26">
        <f t="shared" si="112"/>
        <v>301.00994708930887</v>
      </c>
      <c r="H326" s="26">
        <f t="shared" si="113"/>
        <v>0</v>
      </c>
      <c r="I326" s="26">
        <f t="shared" si="114"/>
        <v>111.73135251770591</v>
      </c>
      <c r="J326" s="26">
        <f t="shared" si="115"/>
        <v>31.036486810473864</v>
      </c>
      <c r="K326" s="26">
        <f t="shared" si="123"/>
        <v>36.138888888888886</v>
      </c>
      <c r="L326" s="27">
        <f t="shared" si="116"/>
        <v>0.57280020707445889</v>
      </c>
      <c r="M326" s="27">
        <f t="shared" si="117"/>
        <v>0.57280020707445889</v>
      </c>
      <c r="N326" s="26">
        <f t="shared" si="126"/>
        <v>0</v>
      </c>
      <c r="O326" s="141">
        <f t="shared" si="124"/>
        <v>80</v>
      </c>
      <c r="P326" s="28">
        <f t="shared" si="127"/>
        <v>48000</v>
      </c>
      <c r="Q326" s="28">
        <f t="shared" si="118"/>
        <v>1546.566797109313</v>
      </c>
      <c r="R326" s="28">
        <f t="shared" si="119"/>
        <v>0</v>
      </c>
      <c r="S326" s="28">
        <f t="shared" si="125"/>
        <v>225</v>
      </c>
      <c r="T326" s="28">
        <f t="shared" si="120"/>
        <v>462.36648649762469</v>
      </c>
      <c r="U326" s="28">
        <f t="shared" si="121"/>
        <v>687.36648649762469</v>
      </c>
      <c r="V326" s="29">
        <f t="shared" si="122"/>
        <v>859.20031061168834</v>
      </c>
      <c r="W326" s="35"/>
      <c r="X326" s="138">
        <f>IF($I326&lt;=TABELLER!$Z$68,IF($I325&gt;=TABELLER!$Z$68,$G326,0),0)</f>
        <v>0</v>
      </c>
      <c r="Y326" s="139">
        <f>IF($I326&gt;=TABELLER!$Z$68,IF($I325&lt;=TABELLER!$Z$68,$G326,0),0)</f>
        <v>0</v>
      </c>
      <c r="Z326" s="140">
        <f>IF($I326&gt;=TABELLER!$Z$68,IF($I325&lt;=TABELLER!$Z$68,$C326,0),0)</f>
        <v>0</v>
      </c>
      <c r="AA326" s="140">
        <f t="shared" si="128"/>
        <v>111.73135251770591</v>
      </c>
      <c r="AB326" s="106">
        <f t="shared" si="129"/>
        <v>0</v>
      </c>
    </row>
    <row r="327" spans="2:28" x14ac:dyDescent="0.2">
      <c r="B327" s="25">
        <v>279</v>
      </c>
      <c r="C327" s="26">
        <f t="shared" si="108"/>
        <v>11.159999999999938</v>
      </c>
      <c r="D327" s="26">
        <f t="shared" si="109"/>
        <v>3.9999999999999147E-2</v>
      </c>
      <c r="E327" s="27">
        <f t="shared" si="110"/>
        <v>1.2419177125845877</v>
      </c>
      <c r="F327" s="27">
        <f t="shared" si="111"/>
        <v>0</v>
      </c>
      <c r="G327" s="26">
        <f t="shared" si="112"/>
        <v>302.25186480189348</v>
      </c>
      <c r="H327" s="26">
        <f t="shared" si="113"/>
        <v>0</v>
      </c>
      <c r="I327" s="26">
        <f t="shared" si="114"/>
        <v>111.81383574752464</v>
      </c>
      <c r="J327" s="26">
        <f t="shared" si="115"/>
        <v>31.059398818756843</v>
      </c>
      <c r="K327" s="26">
        <f t="shared" si="123"/>
        <v>36.138888888888886</v>
      </c>
      <c r="L327" s="27">
        <f t="shared" si="116"/>
        <v>0.57158434519835599</v>
      </c>
      <c r="M327" s="27">
        <f t="shared" si="117"/>
        <v>0.57158434519835599</v>
      </c>
      <c r="N327" s="26">
        <f t="shared" si="126"/>
        <v>0</v>
      </c>
      <c r="O327" s="141">
        <f t="shared" si="124"/>
        <v>80</v>
      </c>
      <c r="P327" s="28">
        <f t="shared" si="127"/>
        <v>48000</v>
      </c>
      <c r="Q327" s="28">
        <f t="shared" si="118"/>
        <v>1545.4259201891791</v>
      </c>
      <c r="R327" s="28">
        <f t="shared" si="119"/>
        <v>0</v>
      </c>
      <c r="S327" s="28">
        <f t="shared" si="125"/>
        <v>225</v>
      </c>
      <c r="T327" s="28">
        <f t="shared" si="120"/>
        <v>463.04940239164512</v>
      </c>
      <c r="U327" s="28">
        <f t="shared" si="121"/>
        <v>688.04940239164512</v>
      </c>
      <c r="V327" s="29">
        <f t="shared" si="122"/>
        <v>857.37651779753401</v>
      </c>
      <c r="W327" s="35"/>
      <c r="X327" s="138">
        <f>IF($I327&lt;=TABELLER!$Z$68,IF($I326&gt;=TABELLER!$Z$68,$G327,0),0)</f>
        <v>0</v>
      </c>
      <c r="Y327" s="139">
        <f>IF($I327&gt;=TABELLER!$Z$68,IF($I326&lt;=TABELLER!$Z$68,$G327,0),0)</f>
        <v>0</v>
      </c>
      <c r="Z327" s="140">
        <f>IF($I327&gt;=TABELLER!$Z$68,IF($I326&lt;=TABELLER!$Z$68,$C327,0),0)</f>
        <v>0</v>
      </c>
      <c r="AA327" s="140">
        <f t="shared" si="128"/>
        <v>111.81383574752464</v>
      </c>
      <c r="AB327" s="106">
        <f t="shared" si="129"/>
        <v>0</v>
      </c>
    </row>
    <row r="328" spans="2:28" x14ac:dyDescent="0.2">
      <c r="B328" s="25">
        <v>280</v>
      </c>
      <c r="C328" s="26">
        <f t="shared" si="108"/>
        <v>11.199999999999937</v>
      </c>
      <c r="D328" s="26">
        <f t="shared" si="109"/>
        <v>3.9999999999999147E-2</v>
      </c>
      <c r="E328" s="27">
        <f t="shared" si="110"/>
        <v>1.2428332202264059</v>
      </c>
      <c r="F328" s="27">
        <f t="shared" si="111"/>
        <v>0</v>
      </c>
      <c r="G328" s="26">
        <f t="shared" si="112"/>
        <v>303.49469802211991</v>
      </c>
      <c r="H328" s="26">
        <f t="shared" si="113"/>
        <v>0</v>
      </c>
      <c r="I328" s="26">
        <f t="shared" si="114"/>
        <v>111.8961438932332</v>
      </c>
      <c r="J328" s="26">
        <f t="shared" si="115"/>
        <v>31.082262192564777</v>
      </c>
      <c r="K328" s="26">
        <f t="shared" si="123"/>
        <v>36.138888888888886</v>
      </c>
      <c r="L328" s="27">
        <f t="shared" si="116"/>
        <v>0.57037184703031552</v>
      </c>
      <c r="M328" s="27">
        <f t="shared" si="117"/>
        <v>0.57037184703031552</v>
      </c>
      <c r="N328" s="26">
        <f t="shared" si="126"/>
        <v>0</v>
      </c>
      <c r="O328" s="141">
        <f t="shared" si="124"/>
        <v>80</v>
      </c>
      <c r="P328" s="28">
        <f t="shared" si="127"/>
        <v>48000</v>
      </c>
      <c r="Q328" s="28">
        <f t="shared" si="118"/>
        <v>1544.2891415889972</v>
      </c>
      <c r="R328" s="28">
        <f t="shared" si="119"/>
        <v>0</v>
      </c>
      <c r="S328" s="28">
        <f t="shared" si="125"/>
        <v>225</v>
      </c>
      <c r="T328" s="28">
        <f t="shared" si="120"/>
        <v>463.73137104352401</v>
      </c>
      <c r="U328" s="28">
        <f t="shared" si="121"/>
        <v>688.73137104352395</v>
      </c>
      <c r="V328" s="29">
        <f t="shared" si="122"/>
        <v>855.5577705454732</v>
      </c>
      <c r="W328" s="35"/>
      <c r="X328" s="138">
        <f>IF($I328&lt;=TABELLER!$Z$68,IF($I327&gt;=TABELLER!$Z$68,$G328,0),0)</f>
        <v>0</v>
      </c>
      <c r="Y328" s="139">
        <f>IF($I328&gt;=TABELLER!$Z$68,IF($I327&lt;=TABELLER!$Z$68,$G328,0),0)</f>
        <v>0</v>
      </c>
      <c r="Z328" s="140">
        <f>IF($I328&gt;=TABELLER!$Z$68,IF($I327&lt;=TABELLER!$Z$68,$C328,0),0)</f>
        <v>0</v>
      </c>
      <c r="AA328" s="140">
        <f t="shared" si="128"/>
        <v>111.8961438932332</v>
      </c>
      <c r="AB328" s="106">
        <f t="shared" si="129"/>
        <v>0</v>
      </c>
    </row>
    <row r="329" spans="2:28" x14ac:dyDescent="0.2">
      <c r="B329" s="25">
        <v>281</v>
      </c>
      <c r="C329" s="26">
        <f t="shared" si="108"/>
        <v>11.239999999999936</v>
      </c>
      <c r="D329" s="26">
        <f t="shared" si="109"/>
        <v>3.9999999999999147E-2</v>
      </c>
      <c r="E329" s="27">
        <f t="shared" si="110"/>
        <v>1.2437467851801889</v>
      </c>
      <c r="F329" s="27">
        <f t="shared" si="111"/>
        <v>0</v>
      </c>
      <c r="G329" s="26">
        <f t="shared" si="112"/>
        <v>304.73844480730008</v>
      </c>
      <c r="H329" s="26">
        <f t="shared" si="113"/>
        <v>0</v>
      </c>
      <c r="I329" s="26">
        <f t="shared" si="114"/>
        <v>111.97827743920557</v>
      </c>
      <c r="J329" s="26">
        <f t="shared" si="115"/>
        <v>31.10507706644599</v>
      </c>
      <c r="K329" s="26">
        <f t="shared" si="123"/>
        <v>36.138888888888886</v>
      </c>
      <c r="L329" s="27">
        <f t="shared" si="116"/>
        <v>0.56916269799707075</v>
      </c>
      <c r="M329" s="27">
        <f t="shared" si="117"/>
        <v>0.56916269799707075</v>
      </c>
      <c r="N329" s="26">
        <f t="shared" si="126"/>
        <v>0</v>
      </c>
      <c r="O329" s="141">
        <f t="shared" si="124"/>
        <v>80</v>
      </c>
      <c r="P329" s="28">
        <f t="shared" si="127"/>
        <v>48000</v>
      </c>
      <c r="Q329" s="28">
        <f t="shared" si="118"/>
        <v>1543.1564402641873</v>
      </c>
      <c r="R329" s="28">
        <f t="shared" si="119"/>
        <v>0</v>
      </c>
      <c r="S329" s="28">
        <f t="shared" si="125"/>
        <v>225</v>
      </c>
      <c r="T329" s="28">
        <f t="shared" si="120"/>
        <v>464.41239326858118</v>
      </c>
      <c r="U329" s="28">
        <f t="shared" si="121"/>
        <v>689.41239326858113</v>
      </c>
      <c r="V329" s="29">
        <f t="shared" si="122"/>
        <v>853.74404699560614</v>
      </c>
      <c r="W329" s="35"/>
      <c r="X329" s="138">
        <f>IF($I329&lt;=TABELLER!$Z$68,IF($I328&gt;=TABELLER!$Z$68,$G329,0),0)</f>
        <v>0</v>
      </c>
      <c r="Y329" s="139">
        <f>IF($I329&gt;=TABELLER!$Z$68,IF($I328&lt;=TABELLER!$Z$68,$G329,0),0)</f>
        <v>0</v>
      </c>
      <c r="Z329" s="140">
        <f>IF($I329&gt;=TABELLER!$Z$68,IF($I328&lt;=TABELLER!$Z$68,$C329,0),0)</f>
        <v>0</v>
      </c>
      <c r="AA329" s="140">
        <f t="shared" si="128"/>
        <v>111.97827743920557</v>
      </c>
      <c r="AB329" s="106">
        <f t="shared" si="129"/>
        <v>0</v>
      </c>
    </row>
    <row r="330" spans="2:28" x14ac:dyDescent="0.2">
      <c r="B330" s="25">
        <v>282</v>
      </c>
      <c r="C330" s="26">
        <f t="shared" si="108"/>
        <v>11.279999999999935</v>
      </c>
      <c r="D330" s="26">
        <f t="shared" si="109"/>
        <v>3.9999999999999147E-2</v>
      </c>
      <c r="E330" s="27">
        <f t="shared" si="110"/>
        <v>1.2446584128162106</v>
      </c>
      <c r="F330" s="27">
        <f t="shared" si="111"/>
        <v>0</v>
      </c>
      <c r="G330" s="26">
        <f t="shared" si="112"/>
        <v>305.98310322011628</v>
      </c>
      <c r="H330" s="26">
        <f t="shared" si="113"/>
        <v>0</v>
      </c>
      <c r="I330" s="26">
        <f t="shared" si="114"/>
        <v>112.06023686771714</v>
      </c>
      <c r="J330" s="26">
        <f t="shared" si="115"/>
        <v>31.127843574365873</v>
      </c>
      <c r="K330" s="26">
        <f t="shared" si="123"/>
        <v>36.138888888888886</v>
      </c>
      <c r="L330" s="27">
        <f t="shared" si="116"/>
        <v>0.56795688362350349</v>
      </c>
      <c r="M330" s="27">
        <f t="shared" si="117"/>
        <v>0.56795688362350349</v>
      </c>
      <c r="N330" s="26">
        <f t="shared" si="126"/>
        <v>0</v>
      </c>
      <c r="O330" s="141">
        <f t="shared" si="124"/>
        <v>80</v>
      </c>
      <c r="P330" s="28">
        <f t="shared" si="127"/>
        <v>48000</v>
      </c>
      <c r="Q330" s="28">
        <f t="shared" si="118"/>
        <v>1542.0277953185469</v>
      </c>
      <c r="R330" s="28">
        <f t="shared" si="119"/>
        <v>0</v>
      </c>
      <c r="S330" s="28">
        <f t="shared" si="125"/>
        <v>225</v>
      </c>
      <c r="T330" s="28">
        <f t="shared" si="120"/>
        <v>465.09246988329153</v>
      </c>
      <c r="U330" s="28">
        <f t="shared" si="121"/>
        <v>690.09246988329153</v>
      </c>
      <c r="V330" s="29">
        <f t="shared" si="122"/>
        <v>851.93532543525532</v>
      </c>
      <c r="W330" s="35"/>
      <c r="X330" s="138">
        <f>IF($I330&lt;=TABELLER!$Z$68,IF($I329&gt;=TABELLER!$Z$68,$G330,0),0)</f>
        <v>0</v>
      </c>
      <c r="Y330" s="139">
        <f>IF($I330&gt;=TABELLER!$Z$68,IF($I329&lt;=TABELLER!$Z$68,$G330,0),0)</f>
        <v>0</v>
      </c>
      <c r="Z330" s="140">
        <f>IF($I330&gt;=TABELLER!$Z$68,IF($I329&lt;=TABELLER!$Z$68,$C330,0),0)</f>
        <v>0</v>
      </c>
      <c r="AA330" s="140">
        <f t="shared" si="128"/>
        <v>112.06023686771714</v>
      </c>
      <c r="AB330" s="106">
        <f t="shared" si="129"/>
        <v>0</v>
      </c>
    </row>
    <row r="331" spans="2:28" x14ac:dyDescent="0.2">
      <c r="B331" s="25">
        <v>283</v>
      </c>
      <c r="C331" s="26">
        <f t="shared" si="108"/>
        <v>11.319999999999935</v>
      </c>
      <c r="D331" s="26">
        <f t="shared" si="109"/>
        <v>3.9999999999999147E-2</v>
      </c>
      <c r="E331" s="27">
        <f t="shared" si="110"/>
        <v>1.2455681084815071</v>
      </c>
      <c r="F331" s="27">
        <f t="shared" si="111"/>
        <v>0</v>
      </c>
      <c r="G331" s="26">
        <f t="shared" si="112"/>
        <v>307.22867132859778</v>
      </c>
      <c r="H331" s="26">
        <f t="shared" si="113"/>
        <v>0</v>
      </c>
      <c r="I331" s="26">
        <f t="shared" si="114"/>
        <v>112.14202265895892</v>
      </c>
      <c r="J331" s="26">
        <f t="shared" si="115"/>
        <v>31.150561849710812</v>
      </c>
      <c r="K331" s="26">
        <f t="shared" si="123"/>
        <v>36.138888888888886</v>
      </c>
      <c r="L331" s="27">
        <f t="shared" si="116"/>
        <v>0.56675438953175394</v>
      </c>
      <c r="M331" s="27">
        <f t="shared" si="117"/>
        <v>0.56675438953175394</v>
      </c>
      <c r="N331" s="26">
        <f t="shared" si="126"/>
        <v>0</v>
      </c>
      <c r="O331" s="141">
        <f t="shared" si="124"/>
        <v>80</v>
      </c>
      <c r="P331" s="28">
        <f t="shared" si="127"/>
        <v>48000</v>
      </c>
      <c r="Q331" s="28">
        <f t="shared" si="118"/>
        <v>1540.903186002907</v>
      </c>
      <c r="R331" s="28">
        <f t="shared" si="119"/>
        <v>0</v>
      </c>
      <c r="S331" s="28">
        <f t="shared" si="125"/>
        <v>225</v>
      </c>
      <c r="T331" s="28">
        <f t="shared" si="120"/>
        <v>465.77160170527611</v>
      </c>
      <c r="U331" s="28">
        <f t="shared" si="121"/>
        <v>690.77160170527611</v>
      </c>
      <c r="V331" s="29">
        <f t="shared" si="122"/>
        <v>850.13158429763087</v>
      </c>
      <c r="W331" s="35"/>
      <c r="X331" s="138">
        <f>IF($I331&lt;=TABELLER!$Z$68,IF($I330&gt;=TABELLER!$Z$68,$G331,0),0)</f>
        <v>0</v>
      </c>
      <c r="Y331" s="139">
        <f>IF($I331&gt;=TABELLER!$Z$68,IF($I330&lt;=TABELLER!$Z$68,$G331,0),0)</f>
        <v>0</v>
      </c>
      <c r="Z331" s="140">
        <f>IF($I331&gt;=TABELLER!$Z$68,IF($I330&lt;=TABELLER!$Z$68,$C331,0),0)</f>
        <v>0</v>
      </c>
      <c r="AA331" s="140">
        <f t="shared" si="128"/>
        <v>112.14202265895892</v>
      </c>
      <c r="AB331" s="106">
        <f t="shared" si="129"/>
        <v>0</v>
      </c>
    </row>
    <row r="332" spans="2:28" x14ac:dyDescent="0.2">
      <c r="B332" s="25">
        <v>284</v>
      </c>
      <c r="C332" s="26">
        <f t="shared" si="108"/>
        <v>11.359999999999934</v>
      </c>
      <c r="D332" s="26">
        <f t="shared" si="109"/>
        <v>3.9999999999999147E-2</v>
      </c>
      <c r="E332" s="27">
        <f t="shared" si="110"/>
        <v>1.2464758775000313</v>
      </c>
      <c r="F332" s="27">
        <f t="shared" si="111"/>
        <v>0</v>
      </c>
      <c r="G332" s="26">
        <f t="shared" si="112"/>
        <v>308.4751472060978</v>
      </c>
      <c r="H332" s="26">
        <f t="shared" si="113"/>
        <v>0</v>
      </c>
      <c r="I332" s="26">
        <f t="shared" si="114"/>
        <v>112.22363529105149</v>
      </c>
      <c r="J332" s="26">
        <f t="shared" si="115"/>
        <v>31.17323202529208</v>
      </c>
      <c r="K332" s="26">
        <f t="shared" si="123"/>
        <v>36.138888888888886</v>
      </c>
      <c r="L332" s="27">
        <f t="shared" si="116"/>
        <v>0.56555520144034011</v>
      </c>
      <c r="M332" s="27">
        <f t="shared" si="117"/>
        <v>0.56555520144034011</v>
      </c>
      <c r="N332" s="26">
        <f t="shared" si="126"/>
        <v>0</v>
      </c>
      <c r="O332" s="141">
        <f t="shared" si="124"/>
        <v>80</v>
      </c>
      <c r="P332" s="28">
        <f t="shared" si="127"/>
        <v>48000</v>
      </c>
      <c r="Q332" s="28">
        <f t="shared" si="118"/>
        <v>1539.7825917138041</v>
      </c>
      <c r="R332" s="28">
        <f t="shared" si="119"/>
        <v>0</v>
      </c>
      <c r="S332" s="28">
        <f t="shared" si="125"/>
        <v>225</v>
      </c>
      <c r="T332" s="28">
        <f t="shared" si="120"/>
        <v>466.44978955329395</v>
      </c>
      <c r="U332" s="28">
        <f t="shared" si="121"/>
        <v>691.44978955329395</v>
      </c>
      <c r="V332" s="29">
        <f t="shared" si="122"/>
        <v>848.33280216051014</v>
      </c>
      <c r="W332" s="35"/>
      <c r="X332" s="138">
        <f>IF($I332&lt;=TABELLER!$Z$68,IF($I331&gt;=TABELLER!$Z$68,$G332,0),0)</f>
        <v>0</v>
      </c>
      <c r="Y332" s="139">
        <f>IF($I332&gt;=TABELLER!$Z$68,IF($I331&lt;=TABELLER!$Z$68,$G332,0),0)</f>
        <v>0</v>
      </c>
      <c r="Z332" s="140">
        <f>IF($I332&gt;=TABELLER!$Z$68,IF($I331&lt;=TABELLER!$Z$68,$C332,0),0)</f>
        <v>0</v>
      </c>
      <c r="AA332" s="140">
        <f t="shared" si="128"/>
        <v>112.22363529105149</v>
      </c>
      <c r="AB332" s="106">
        <f t="shared" si="129"/>
        <v>0</v>
      </c>
    </row>
    <row r="333" spans="2:28" x14ac:dyDescent="0.2">
      <c r="B333" s="25">
        <v>285</v>
      </c>
      <c r="C333" s="26">
        <f t="shared" si="108"/>
        <v>11.399999999999933</v>
      </c>
      <c r="D333" s="26">
        <f t="shared" si="109"/>
        <v>3.9999999999999147E-2</v>
      </c>
      <c r="E333" s="27">
        <f t="shared" si="110"/>
        <v>1.2473817251728088</v>
      </c>
      <c r="F333" s="27">
        <f t="shared" si="111"/>
        <v>0</v>
      </c>
      <c r="G333" s="26">
        <f t="shared" si="112"/>
        <v>309.72252893127063</v>
      </c>
      <c r="H333" s="26">
        <f t="shared" si="113"/>
        <v>0</v>
      </c>
      <c r="I333" s="26">
        <f t="shared" si="114"/>
        <v>112.3050752400589</v>
      </c>
      <c r="J333" s="26">
        <f t="shared" si="115"/>
        <v>31.195854233349692</v>
      </c>
      <c r="K333" s="26">
        <f t="shared" si="123"/>
        <v>36.138888888888886</v>
      </c>
      <c r="L333" s="27">
        <f t="shared" si="116"/>
        <v>0.56435930516328847</v>
      </c>
      <c r="M333" s="27">
        <f t="shared" si="117"/>
        <v>0.56435930516328847</v>
      </c>
      <c r="N333" s="26">
        <f t="shared" si="126"/>
        <v>0</v>
      </c>
      <c r="O333" s="141">
        <f t="shared" si="124"/>
        <v>80</v>
      </c>
      <c r="P333" s="28">
        <f t="shared" si="127"/>
        <v>48000</v>
      </c>
      <c r="Q333" s="28">
        <f t="shared" si="118"/>
        <v>1538.6659919921656</v>
      </c>
      <c r="R333" s="28">
        <f t="shared" si="119"/>
        <v>0</v>
      </c>
      <c r="S333" s="28">
        <f t="shared" si="125"/>
        <v>225</v>
      </c>
      <c r="T333" s="28">
        <f t="shared" si="120"/>
        <v>467.12703424723287</v>
      </c>
      <c r="U333" s="28">
        <f t="shared" si="121"/>
        <v>692.12703424723281</v>
      </c>
      <c r="V333" s="29">
        <f t="shared" si="122"/>
        <v>846.53895774493276</v>
      </c>
      <c r="W333" s="35"/>
      <c r="X333" s="138">
        <f>IF($I333&lt;=TABELLER!$Z$68,IF($I332&gt;=TABELLER!$Z$68,$G333,0),0)</f>
        <v>0</v>
      </c>
      <c r="Y333" s="139">
        <f>IF($I333&gt;=TABELLER!$Z$68,IF($I332&lt;=TABELLER!$Z$68,$G333,0),0)</f>
        <v>0</v>
      </c>
      <c r="Z333" s="140">
        <f>IF($I333&gt;=TABELLER!$Z$68,IF($I332&lt;=TABELLER!$Z$68,$C333,0),0)</f>
        <v>0</v>
      </c>
      <c r="AA333" s="140">
        <f t="shared" si="128"/>
        <v>112.3050752400589</v>
      </c>
      <c r="AB333" s="106">
        <f t="shared" si="129"/>
        <v>0</v>
      </c>
    </row>
    <row r="334" spans="2:28" x14ac:dyDescent="0.2">
      <c r="B334" s="25">
        <v>286</v>
      </c>
      <c r="C334" s="26">
        <f t="shared" si="108"/>
        <v>11.439999999999932</v>
      </c>
      <c r="D334" s="26">
        <f t="shared" si="109"/>
        <v>3.9999999999999147E-2</v>
      </c>
      <c r="E334" s="27">
        <f t="shared" si="110"/>
        <v>1.2482856567780918</v>
      </c>
      <c r="F334" s="27">
        <f t="shared" si="111"/>
        <v>0</v>
      </c>
      <c r="G334" s="26">
        <f t="shared" si="112"/>
        <v>310.97081458804871</v>
      </c>
      <c r="H334" s="26">
        <f t="shared" si="113"/>
        <v>0</v>
      </c>
      <c r="I334" s="26">
        <f t="shared" si="114"/>
        <v>112.38634298000241</v>
      </c>
      <c r="J334" s="26">
        <f t="shared" si="115"/>
        <v>31.218428605556223</v>
      </c>
      <c r="K334" s="26">
        <f t="shared" si="123"/>
        <v>36.138888888888886</v>
      </c>
      <c r="L334" s="27">
        <f t="shared" si="116"/>
        <v>0.5631666866092726</v>
      </c>
      <c r="M334" s="27">
        <f t="shared" si="117"/>
        <v>0.5631666866092726</v>
      </c>
      <c r="N334" s="26">
        <f t="shared" si="126"/>
        <v>0</v>
      </c>
      <c r="O334" s="141">
        <f t="shared" si="124"/>
        <v>80</v>
      </c>
      <c r="P334" s="28">
        <f t="shared" si="127"/>
        <v>48000</v>
      </c>
      <c r="Q334" s="28">
        <f t="shared" si="118"/>
        <v>1537.5533665220103</v>
      </c>
      <c r="R334" s="28">
        <f t="shared" si="119"/>
        <v>0</v>
      </c>
      <c r="S334" s="28">
        <f t="shared" si="125"/>
        <v>225</v>
      </c>
      <c r="T334" s="28">
        <f t="shared" si="120"/>
        <v>467.80333660810129</v>
      </c>
      <c r="U334" s="28">
        <f t="shared" si="121"/>
        <v>692.80333660810129</v>
      </c>
      <c r="V334" s="29">
        <f t="shared" si="122"/>
        <v>844.75002991390897</v>
      </c>
      <c r="W334" s="35"/>
      <c r="X334" s="138">
        <f>IF($I334&lt;=TABELLER!$Z$68,IF($I333&gt;=TABELLER!$Z$68,$G334,0),0)</f>
        <v>0</v>
      </c>
      <c r="Y334" s="139">
        <f>IF($I334&gt;=TABELLER!$Z$68,IF($I333&lt;=TABELLER!$Z$68,$G334,0),0)</f>
        <v>0</v>
      </c>
      <c r="Z334" s="140">
        <f>IF($I334&gt;=TABELLER!$Z$68,IF($I333&lt;=TABELLER!$Z$68,$C334,0),0)</f>
        <v>0</v>
      </c>
      <c r="AA334" s="140">
        <f t="shared" si="128"/>
        <v>112.38634298000241</v>
      </c>
      <c r="AB334" s="106">
        <f t="shared" si="129"/>
        <v>0</v>
      </c>
    </row>
    <row r="335" spans="2:28" x14ac:dyDescent="0.2">
      <c r="B335" s="25">
        <v>287</v>
      </c>
      <c r="C335" s="26">
        <f t="shared" si="108"/>
        <v>11.479999999999931</v>
      </c>
      <c r="D335" s="26">
        <f t="shared" si="109"/>
        <v>3.9999999999999147E-2</v>
      </c>
      <c r="E335" s="27">
        <f t="shared" si="110"/>
        <v>1.2491876775715098</v>
      </c>
      <c r="F335" s="27">
        <f t="shared" si="111"/>
        <v>0</v>
      </c>
      <c r="G335" s="26">
        <f t="shared" si="112"/>
        <v>312.22000226562022</v>
      </c>
      <c r="H335" s="26">
        <f t="shared" si="113"/>
        <v>0</v>
      </c>
      <c r="I335" s="26">
        <f t="shared" si="114"/>
        <v>112.46743898287413</v>
      </c>
      <c r="J335" s="26">
        <f t="shared" si="115"/>
        <v>31.240955273020592</v>
      </c>
      <c r="K335" s="26">
        <f t="shared" si="123"/>
        <v>36.138888888888886</v>
      </c>
      <c r="L335" s="27">
        <f t="shared" si="116"/>
        <v>0.56197733178076392</v>
      </c>
      <c r="M335" s="27">
        <f t="shared" si="117"/>
        <v>0.56197733178076392</v>
      </c>
      <c r="N335" s="26">
        <f t="shared" si="126"/>
        <v>0</v>
      </c>
      <c r="O335" s="141">
        <f t="shared" si="124"/>
        <v>80</v>
      </c>
      <c r="P335" s="28">
        <f t="shared" si="127"/>
        <v>48000</v>
      </c>
      <c r="Q335" s="28">
        <f t="shared" si="118"/>
        <v>1536.444695129165</v>
      </c>
      <c r="R335" s="28">
        <f t="shared" si="119"/>
        <v>0</v>
      </c>
      <c r="S335" s="28">
        <f t="shared" si="125"/>
        <v>225</v>
      </c>
      <c r="T335" s="28">
        <f t="shared" si="120"/>
        <v>468.4786974580191</v>
      </c>
      <c r="U335" s="28">
        <f t="shared" si="121"/>
        <v>693.47869745801904</v>
      </c>
      <c r="V335" s="29">
        <f t="shared" si="122"/>
        <v>842.96599767114594</v>
      </c>
      <c r="W335" s="35"/>
      <c r="X335" s="138">
        <f>IF($I335&lt;=TABELLER!$Z$68,IF($I334&gt;=TABELLER!$Z$68,$G335,0),0)</f>
        <v>0</v>
      </c>
      <c r="Y335" s="139">
        <f>IF($I335&gt;=TABELLER!$Z$68,IF($I334&lt;=TABELLER!$Z$68,$G335,0),0)</f>
        <v>0</v>
      </c>
      <c r="Z335" s="140">
        <f>IF($I335&gt;=TABELLER!$Z$68,IF($I334&lt;=TABELLER!$Z$68,$C335,0),0)</f>
        <v>0</v>
      </c>
      <c r="AA335" s="140">
        <f t="shared" si="128"/>
        <v>112.46743898287413</v>
      </c>
      <c r="AB335" s="106">
        <f t="shared" si="129"/>
        <v>0</v>
      </c>
    </row>
    <row r="336" spans="2:28" x14ac:dyDescent="0.2">
      <c r="B336" s="25">
        <v>288</v>
      </c>
      <c r="C336" s="26">
        <f t="shared" si="108"/>
        <v>11.51999999999993</v>
      </c>
      <c r="D336" s="26">
        <f t="shared" si="109"/>
        <v>3.9999999999999147E-2</v>
      </c>
      <c r="E336" s="27">
        <f t="shared" si="110"/>
        <v>1.2500877927862217</v>
      </c>
      <c r="F336" s="27">
        <f t="shared" si="111"/>
        <v>0</v>
      </c>
      <c r="G336" s="26">
        <f t="shared" si="112"/>
        <v>313.47009005840647</v>
      </c>
      <c r="H336" s="26">
        <f t="shared" si="113"/>
        <v>0</v>
      </c>
      <c r="I336" s="26">
        <f t="shared" si="114"/>
        <v>112.54836371865056</v>
      </c>
      <c r="J336" s="26">
        <f t="shared" si="115"/>
        <v>31.263434366291822</v>
      </c>
      <c r="K336" s="26">
        <f t="shared" si="123"/>
        <v>36.138888888888886</v>
      </c>
      <c r="L336" s="27">
        <f t="shared" si="116"/>
        <v>0.56079122677318749</v>
      </c>
      <c r="M336" s="27">
        <f t="shared" si="117"/>
        <v>0.56079122677318749</v>
      </c>
      <c r="N336" s="26">
        <f t="shared" si="126"/>
        <v>0</v>
      </c>
      <c r="O336" s="141">
        <f t="shared" si="124"/>
        <v>80</v>
      </c>
      <c r="P336" s="28">
        <f t="shared" si="127"/>
        <v>48000</v>
      </c>
      <c r="Q336" s="28">
        <f t="shared" si="118"/>
        <v>1535.3399577799908</v>
      </c>
      <c r="R336" s="28">
        <f t="shared" si="119"/>
        <v>0</v>
      </c>
      <c r="S336" s="28">
        <f t="shared" si="125"/>
        <v>225</v>
      </c>
      <c r="T336" s="28">
        <f t="shared" si="120"/>
        <v>469.15311762020951</v>
      </c>
      <c r="U336" s="28">
        <f t="shared" si="121"/>
        <v>694.15311762020951</v>
      </c>
      <c r="V336" s="29">
        <f t="shared" si="122"/>
        <v>841.18684015978124</v>
      </c>
      <c r="W336" s="35"/>
      <c r="X336" s="138">
        <f>IF($I336&lt;=TABELLER!$Z$68,IF($I335&gt;=TABELLER!$Z$68,$G336,0),0)</f>
        <v>0</v>
      </c>
      <c r="Y336" s="139">
        <f>IF($I336&gt;=TABELLER!$Z$68,IF($I335&lt;=TABELLER!$Z$68,$G336,0),0)</f>
        <v>0</v>
      </c>
      <c r="Z336" s="140">
        <f>IF($I336&gt;=TABELLER!$Z$68,IF($I335&lt;=TABELLER!$Z$68,$C336,0),0)</f>
        <v>0</v>
      </c>
      <c r="AA336" s="140">
        <f t="shared" si="128"/>
        <v>112.54836371865056</v>
      </c>
      <c r="AB336" s="106">
        <f t="shared" si="129"/>
        <v>0</v>
      </c>
    </row>
    <row r="337" spans="2:28" x14ac:dyDescent="0.2">
      <c r="B337" s="25">
        <v>289</v>
      </c>
      <c r="C337" s="26">
        <f t="shared" ref="C337:C400" si="130">+C336+$E$7</f>
        <v>11.559999999999929</v>
      </c>
      <c r="D337" s="26">
        <f t="shared" si="109"/>
        <v>3.9999999999999147E-2</v>
      </c>
      <c r="E337" s="27">
        <f t="shared" si="110"/>
        <v>1.2509860076330648</v>
      </c>
      <c r="F337" s="27">
        <f t="shared" si="111"/>
        <v>0</v>
      </c>
      <c r="G337" s="26">
        <f t="shared" si="112"/>
        <v>314.72107606603953</v>
      </c>
      <c r="H337" s="26">
        <f t="shared" si="113"/>
        <v>0</v>
      </c>
      <c r="I337" s="26">
        <f t="shared" si="114"/>
        <v>112.6291176553059</v>
      </c>
      <c r="J337" s="26">
        <f t="shared" si="115"/>
        <v>31.28586601536275</v>
      </c>
      <c r="K337" s="26">
        <f t="shared" si="123"/>
        <v>36.138888888888886</v>
      </c>
      <c r="L337" s="27">
        <f t="shared" si="116"/>
        <v>0.55960835777409224</v>
      </c>
      <c r="M337" s="27">
        <f t="shared" si="117"/>
        <v>0.55960835777409224</v>
      </c>
      <c r="N337" s="26">
        <f t="shared" si="126"/>
        <v>0</v>
      </c>
      <c r="O337" s="141">
        <f t="shared" si="124"/>
        <v>80</v>
      </c>
      <c r="P337" s="28">
        <f t="shared" si="127"/>
        <v>48000</v>
      </c>
      <c r="Q337" s="28">
        <f t="shared" si="118"/>
        <v>1534.2391345801286</v>
      </c>
      <c r="R337" s="28">
        <f t="shared" si="119"/>
        <v>0</v>
      </c>
      <c r="S337" s="28">
        <f t="shared" si="125"/>
        <v>225</v>
      </c>
      <c r="T337" s="28">
        <f t="shared" si="120"/>
        <v>469.82659791899027</v>
      </c>
      <c r="U337" s="28">
        <f t="shared" si="121"/>
        <v>694.82659791899027</v>
      </c>
      <c r="V337" s="29">
        <f t="shared" si="122"/>
        <v>839.41253666113835</v>
      </c>
      <c r="W337" s="35"/>
      <c r="X337" s="138">
        <f>IF($I337&lt;=TABELLER!$Z$68,IF($I336&gt;=TABELLER!$Z$68,$G337,0),0)</f>
        <v>0</v>
      </c>
      <c r="Y337" s="139">
        <f>IF($I337&gt;=TABELLER!$Z$68,IF($I336&lt;=TABELLER!$Z$68,$G337,0),0)</f>
        <v>0</v>
      </c>
      <c r="Z337" s="140">
        <f>IF($I337&gt;=TABELLER!$Z$68,IF($I336&lt;=TABELLER!$Z$68,$C337,0),0)</f>
        <v>0</v>
      </c>
      <c r="AA337" s="140">
        <f t="shared" si="128"/>
        <v>112.6291176553059</v>
      </c>
      <c r="AB337" s="106">
        <f t="shared" si="129"/>
        <v>0</v>
      </c>
    </row>
    <row r="338" spans="2:28" x14ac:dyDescent="0.2">
      <c r="B338" s="25">
        <v>290</v>
      </c>
      <c r="C338" s="26">
        <f t="shared" si="130"/>
        <v>11.599999999999929</v>
      </c>
      <c r="D338" s="26">
        <f t="shared" si="109"/>
        <v>3.9999999999999147E-2</v>
      </c>
      <c r="E338" s="27">
        <f t="shared" si="110"/>
        <v>1.2518823273007027</v>
      </c>
      <c r="F338" s="27">
        <f t="shared" si="111"/>
        <v>0</v>
      </c>
      <c r="G338" s="26">
        <f t="shared" si="112"/>
        <v>315.97295839334021</v>
      </c>
      <c r="H338" s="26">
        <f t="shared" si="113"/>
        <v>0</v>
      </c>
      <c r="I338" s="26">
        <f t="shared" si="114"/>
        <v>112.70970125882538</v>
      </c>
      <c r="J338" s="26">
        <f t="shared" si="115"/>
        <v>31.308250349673713</v>
      </c>
      <c r="K338" s="26">
        <f t="shared" si="123"/>
        <v>36.138888888888886</v>
      </c>
      <c r="L338" s="27">
        <f t="shared" si="116"/>
        <v>0.55842871106232583</v>
      </c>
      <c r="M338" s="27">
        <f t="shared" si="117"/>
        <v>0.55842871106232583</v>
      </c>
      <c r="N338" s="26">
        <f t="shared" si="126"/>
        <v>0</v>
      </c>
      <c r="O338" s="141">
        <f t="shared" si="124"/>
        <v>80</v>
      </c>
      <c r="P338" s="28">
        <f t="shared" si="127"/>
        <v>48000</v>
      </c>
      <c r="Q338" s="28">
        <f t="shared" si="118"/>
        <v>1533.1422057732539</v>
      </c>
      <c r="R338" s="28">
        <f t="shared" si="119"/>
        <v>0</v>
      </c>
      <c r="S338" s="28">
        <f t="shared" si="125"/>
        <v>225</v>
      </c>
      <c r="T338" s="28">
        <f t="shared" si="120"/>
        <v>470.49913917976517</v>
      </c>
      <c r="U338" s="28">
        <f t="shared" si="121"/>
        <v>695.49913917976517</v>
      </c>
      <c r="V338" s="29">
        <f t="shared" si="122"/>
        <v>837.6430665934887</v>
      </c>
      <c r="W338" s="35"/>
      <c r="X338" s="138">
        <f>IF($I338&lt;=TABELLER!$Z$68,IF($I337&gt;=TABELLER!$Z$68,$G338,0),0)</f>
        <v>0</v>
      </c>
      <c r="Y338" s="139">
        <f>IF($I338&gt;=TABELLER!$Z$68,IF($I337&lt;=TABELLER!$Z$68,$G338,0),0)</f>
        <v>0</v>
      </c>
      <c r="Z338" s="140">
        <f>IF($I338&gt;=TABELLER!$Z$68,IF($I337&lt;=TABELLER!$Z$68,$C338,0),0)</f>
        <v>0</v>
      </c>
      <c r="AA338" s="140">
        <f t="shared" si="128"/>
        <v>112.70970125882538</v>
      </c>
      <c r="AB338" s="106">
        <f t="shared" si="129"/>
        <v>0</v>
      </c>
    </row>
    <row r="339" spans="2:28" x14ac:dyDescent="0.2">
      <c r="B339" s="25">
        <v>291</v>
      </c>
      <c r="C339" s="26">
        <f t="shared" si="130"/>
        <v>11.639999999999928</v>
      </c>
      <c r="D339" s="26">
        <f t="shared" si="109"/>
        <v>3.9999999999999147E-2</v>
      </c>
      <c r="E339" s="27">
        <f t="shared" si="110"/>
        <v>1.2527767569557717</v>
      </c>
      <c r="F339" s="27">
        <f t="shared" si="111"/>
        <v>0</v>
      </c>
      <c r="G339" s="26">
        <f t="shared" si="112"/>
        <v>317.22573515029598</v>
      </c>
      <c r="H339" s="26">
        <f t="shared" si="113"/>
        <v>0</v>
      </c>
      <c r="I339" s="26">
        <f t="shared" si="114"/>
        <v>112.79011499321834</v>
      </c>
      <c r="J339" s="26">
        <f t="shared" si="115"/>
        <v>31.330587498116206</v>
      </c>
      <c r="K339" s="26">
        <f t="shared" si="123"/>
        <v>36.138888888888886</v>
      </c>
      <c r="L339" s="27">
        <f t="shared" si="116"/>
        <v>0.55725227300722124</v>
      </c>
      <c r="M339" s="27">
        <f t="shared" si="117"/>
        <v>0.55725227300722124</v>
      </c>
      <c r="N339" s="26">
        <f t="shared" si="126"/>
        <v>0</v>
      </c>
      <c r="O339" s="141">
        <f t="shared" si="124"/>
        <v>80</v>
      </c>
      <c r="P339" s="28">
        <f t="shared" si="127"/>
        <v>48000</v>
      </c>
      <c r="Q339" s="28">
        <f t="shared" si="118"/>
        <v>1532.0491517398473</v>
      </c>
      <c r="R339" s="28">
        <f t="shared" si="119"/>
        <v>0</v>
      </c>
      <c r="S339" s="28">
        <f t="shared" si="125"/>
        <v>225</v>
      </c>
      <c r="T339" s="28">
        <f t="shared" si="120"/>
        <v>471.17074222901539</v>
      </c>
      <c r="U339" s="28">
        <f t="shared" si="121"/>
        <v>696.17074222901533</v>
      </c>
      <c r="V339" s="29">
        <f t="shared" si="122"/>
        <v>835.87840951083194</v>
      </c>
      <c r="W339" s="35"/>
      <c r="X339" s="138">
        <f>IF($I339&lt;=TABELLER!$Z$68,IF($I338&gt;=TABELLER!$Z$68,$G339,0),0)</f>
        <v>0</v>
      </c>
      <c r="Y339" s="139">
        <f>IF($I339&gt;=TABELLER!$Z$68,IF($I338&lt;=TABELLER!$Z$68,$G339,0),0)</f>
        <v>0</v>
      </c>
      <c r="Z339" s="140">
        <f>IF($I339&gt;=TABELLER!$Z$68,IF($I338&lt;=TABELLER!$Z$68,$C339,0),0)</f>
        <v>0</v>
      </c>
      <c r="AA339" s="140">
        <f t="shared" si="128"/>
        <v>112.79011499321834</v>
      </c>
      <c r="AB339" s="106">
        <f t="shared" si="129"/>
        <v>0</v>
      </c>
    </row>
    <row r="340" spans="2:28" x14ac:dyDescent="0.2">
      <c r="B340" s="25">
        <v>292</v>
      </c>
      <c r="C340" s="26">
        <f t="shared" si="130"/>
        <v>11.679999999999927</v>
      </c>
      <c r="D340" s="26">
        <f t="shared" si="109"/>
        <v>3.9999999999999147E-2</v>
      </c>
      <c r="E340" s="27">
        <f t="shared" si="110"/>
        <v>1.2536693017430272</v>
      </c>
      <c r="F340" s="27">
        <f t="shared" si="111"/>
        <v>0</v>
      </c>
      <c r="G340" s="26">
        <f t="shared" si="112"/>
        <v>318.47940445203898</v>
      </c>
      <c r="H340" s="26">
        <f t="shared" si="113"/>
        <v>0</v>
      </c>
      <c r="I340" s="26">
        <f t="shared" si="114"/>
        <v>112.87035932053139</v>
      </c>
      <c r="J340" s="26">
        <f t="shared" si="115"/>
        <v>31.352877589036495</v>
      </c>
      <c r="K340" s="26">
        <f t="shared" si="123"/>
        <v>36.138888888888886</v>
      </c>
      <c r="L340" s="27">
        <f t="shared" si="116"/>
        <v>0.55607903006779191</v>
      </c>
      <c r="M340" s="27">
        <f t="shared" si="117"/>
        <v>0.55607903006779191</v>
      </c>
      <c r="N340" s="26">
        <f t="shared" si="126"/>
        <v>0</v>
      </c>
      <c r="O340" s="141">
        <f t="shared" si="124"/>
        <v>80</v>
      </c>
      <c r="P340" s="28">
        <f t="shared" si="127"/>
        <v>48000</v>
      </c>
      <c r="Q340" s="28">
        <f t="shared" si="118"/>
        <v>1530.9599529959792</v>
      </c>
      <c r="R340" s="28">
        <f t="shared" si="119"/>
        <v>0</v>
      </c>
      <c r="S340" s="28">
        <f t="shared" si="125"/>
        <v>225</v>
      </c>
      <c r="T340" s="28">
        <f t="shared" si="120"/>
        <v>471.84140789429131</v>
      </c>
      <c r="U340" s="28">
        <f t="shared" si="121"/>
        <v>696.84140789429125</v>
      </c>
      <c r="V340" s="29">
        <f t="shared" si="122"/>
        <v>834.11854510168791</v>
      </c>
      <c r="W340" s="35"/>
      <c r="X340" s="138">
        <f>IF($I340&lt;=TABELLER!$Z$68,IF($I339&gt;=TABELLER!$Z$68,$G340,0),0)</f>
        <v>0</v>
      </c>
      <c r="Y340" s="139">
        <f>IF($I340&gt;=TABELLER!$Z$68,IF($I339&lt;=TABELLER!$Z$68,$G340,0),0)</f>
        <v>0</v>
      </c>
      <c r="Z340" s="140">
        <f>IF($I340&gt;=TABELLER!$Z$68,IF($I339&lt;=TABELLER!$Z$68,$C340,0),0)</f>
        <v>0</v>
      </c>
      <c r="AA340" s="140">
        <f t="shared" si="128"/>
        <v>112.87035932053139</v>
      </c>
      <c r="AB340" s="106">
        <f t="shared" si="129"/>
        <v>0</v>
      </c>
    </row>
    <row r="341" spans="2:28" x14ac:dyDescent="0.2">
      <c r="B341" s="25">
        <v>293</v>
      </c>
      <c r="C341" s="26">
        <f t="shared" si="130"/>
        <v>11.719999999999926</v>
      </c>
      <c r="D341" s="26">
        <f t="shared" si="109"/>
        <v>3.9999999999999147E-2</v>
      </c>
      <c r="E341" s="27">
        <f t="shared" si="110"/>
        <v>1.2545599667854872</v>
      </c>
      <c r="F341" s="27">
        <f t="shared" si="111"/>
        <v>0</v>
      </c>
      <c r="G341" s="26">
        <f t="shared" si="112"/>
        <v>319.73396441882448</v>
      </c>
      <c r="H341" s="26">
        <f t="shared" si="113"/>
        <v>0</v>
      </c>
      <c r="I341" s="26">
        <f t="shared" si="114"/>
        <v>112.95043470086115</v>
      </c>
      <c r="J341" s="26">
        <f t="shared" si="115"/>
        <v>31.375120750239208</v>
      </c>
      <c r="K341" s="26">
        <f t="shared" si="123"/>
        <v>36.138888888888886</v>
      </c>
      <c r="L341" s="27">
        <f t="shared" si="116"/>
        <v>0.55490896879193385</v>
      </c>
      <c r="M341" s="27">
        <f t="shared" si="117"/>
        <v>0.55490896879193385</v>
      </c>
      <c r="N341" s="26">
        <f t="shared" si="126"/>
        <v>0</v>
      </c>
      <c r="O341" s="141">
        <f t="shared" si="124"/>
        <v>80</v>
      </c>
      <c r="P341" s="28">
        <f t="shared" si="127"/>
        <v>48000</v>
      </c>
      <c r="Q341" s="28">
        <f t="shared" si="118"/>
        <v>1529.8745901921045</v>
      </c>
      <c r="R341" s="28">
        <f t="shared" si="119"/>
        <v>0</v>
      </c>
      <c r="S341" s="28">
        <f t="shared" si="125"/>
        <v>225</v>
      </c>
      <c r="T341" s="28">
        <f t="shared" si="120"/>
        <v>472.51113700420365</v>
      </c>
      <c r="U341" s="28">
        <f t="shared" si="121"/>
        <v>697.51113700420365</v>
      </c>
      <c r="V341" s="29">
        <f t="shared" si="122"/>
        <v>832.36345318790086</v>
      </c>
      <c r="W341" s="35"/>
      <c r="X341" s="138">
        <f>IF($I341&lt;=TABELLER!$Z$68,IF($I340&gt;=TABELLER!$Z$68,$G341,0),0)</f>
        <v>0</v>
      </c>
      <c r="Y341" s="139">
        <f>IF($I341&gt;=TABELLER!$Z$68,IF($I340&lt;=TABELLER!$Z$68,$G341,0),0)</f>
        <v>0</v>
      </c>
      <c r="Z341" s="140">
        <f>IF($I341&gt;=TABELLER!$Z$68,IF($I340&lt;=TABELLER!$Z$68,$C341,0),0)</f>
        <v>0</v>
      </c>
      <c r="AA341" s="140">
        <f t="shared" si="128"/>
        <v>112.95043470086115</v>
      </c>
      <c r="AB341" s="106">
        <f t="shared" si="129"/>
        <v>0</v>
      </c>
    </row>
    <row r="342" spans="2:28" x14ac:dyDescent="0.2">
      <c r="B342" s="25">
        <v>294</v>
      </c>
      <c r="C342" s="26">
        <f t="shared" si="130"/>
        <v>11.759999999999925</v>
      </c>
      <c r="D342" s="26">
        <f t="shared" si="109"/>
        <v>3.9999999999999147E-2</v>
      </c>
      <c r="E342" s="27">
        <f t="shared" si="110"/>
        <v>1.2554487571845752</v>
      </c>
      <c r="F342" s="27">
        <f t="shared" si="111"/>
        <v>0</v>
      </c>
      <c r="G342" s="26">
        <f t="shared" si="112"/>
        <v>320.98941317600907</v>
      </c>
      <c r="H342" s="26">
        <f t="shared" si="113"/>
        <v>0</v>
      </c>
      <c r="I342" s="26">
        <f t="shared" si="114"/>
        <v>113.03034159236719</v>
      </c>
      <c r="J342" s="26">
        <f t="shared" si="115"/>
        <v>31.397317108990887</v>
      </c>
      <c r="K342" s="26">
        <f t="shared" si="123"/>
        <v>36.138888888888886</v>
      </c>
      <c r="L342" s="27">
        <f t="shared" si="116"/>
        <v>0.55374207581563917</v>
      </c>
      <c r="M342" s="27">
        <f t="shared" si="117"/>
        <v>0.55374207581563917</v>
      </c>
      <c r="N342" s="26">
        <f t="shared" si="126"/>
        <v>0</v>
      </c>
      <c r="O342" s="141">
        <f t="shared" si="124"/>
        <v>80</v>
      </c>
      <c r="P342" s="28">
        <f t="shared" si="127"/>
        <v>48000</v>
      </c>
      <c r="Q342" s="28">
        <f t="shared" si="118"/>
        <v>1528.793044111874</v>
      </c>
      <c r="R342" s="28">
        <f t="shared" si="119"/>
        <v>0</v>
      </c>
      <c r="S342" s="28">
        <f t="shared" si="125"/>
        <v>225</v>
      </c>
      <c r="T342" s="28">
        <f t="shared" si="120"/>
        <v>473.17993038841524</v>
      </c>
      <c r="U342" s="28">
        <f t="shared" si="121"/>
        <v>698.17993038841519</v>
      </c>
      <c r="V342" s="29">
        <f t="shared" si="122"/>
        <v>830.61311372345881</v>
      </c>
      <c r="W342" s="35"/>
      <c r="X342" s="138">
        <f>IF($I342&lt;=TABELLER!$Z$68,IF($I341&gt;=TABELLER!$Z$68,$G342,0),0)</f>
        <v>0</v>
      </c>
      <c r="Y342" s="139">
        <f>IF($I342&gt;=TABELLER!$Z$68,IF($I341&lt;=TABELLER!$Z$68,$G342,0),0)</f>
        <v>0</v>
      </c>
      <c r="Z342" s="140">
        <f>IF($I342&gt;=TABELLER!$Z$68,IF($I341&lt;=TABELLER!$Z$68,$C342,0),0)</f>
        <v>0</v>
      </c>
      <c r="AA342" s="140">
        <f t="shared" si="128"/>
        <v>113.03034159236719</v>
      </c>
      <c r="AB342" s="106">
        <f t="shared" si="129"/>
        <v>0</v>
      </c>
    </row>
    <row r="343" spans="2:28" x14ac:dyDescent="0.2">
      <c r="B343" s="25">
        <v>295</v>
      </c>
      <c r="C343" s="26">
        <f t="shared" si="130"/>
        <v>11.799999999999924</v>
      </c>
      <c r="D343" s="26">
        <f t="shared" si="109"/>
        <v>3.9999999999999147E-2</v>
      </c>
      <c r="E343" s="27">
        <f t="shared" si="110"/>
        <v>1.2563356780202612</v>
      </c>
      <c r="F343" s="27">
        <f t="shared" si="111"/>
        <v>0</v>
      </c>
      <c r="G343" s="26">
        <f t="shared" si="112"/>
        <v>322.24574885402933</v>
      </c>
      <c r="H343" s="26">
        <f t="shared" si="113"/>
        <v>0</v>
      </c>
      <c r="I343" s="26">
        <f t="shared" si="114"/>
        <v>113.11008045128465</v>
      </c>
      <c r="J343" s="26">
        <f t="shared" si="115"/>
        <v>31.419466792023513</v>
      </c>
      <c r="K343" s="26">
        <f t="shared" si="123"/>
        <v>36.138888888888886</v>
      </c>
      <c r="L343" s="27">
        <f t="shared" si="116"/>
        <v>0.55257833786221577</v>
      </c>
      <c r="M343" s="27">
        <f t="shared" si="117"/>
        <v>0.55257833786221577</v>
      </c>
      <c r="N343" s="26">
        <f t="shared" si="126"/>
        <v>0</v>
      </c>
      <c r="O343" s="141">
        <f t="shared" si="124"/>
        <v>80</v>
      </c>
      <c r="P343" s="28">
        <f t="shared" si="127"/>
        <v>48000</v>
      </c>
      <c r="Q343" s="28">
        <f t="shared" si="118"/>
        <v>1527.7152956709565</v>
      </c>
      <c r="R343" s="28">
        <f t="shared" si="119"/>
        <v>0</v>
      </c>
      <c r="S343" s="28">
        <f t="shared" si="125"/>
        <v>225</v>
      </c>
      <c r="T343" s="28">
        <f t="shared" si="120"/>
        <v>473.84778887763281</v>
      </c>
      <c r="U343" s="28">
        <f t="shared" si="121"/>
        <v>698.84778887763287</v>
      </c>
      <c r="V343" s="29">
        <f t="shared" si="122"/>
        <v>828.86750679332363</v>
      </c>
      <c r="W343" s="35"/>
      <c r="X343" s="138">
        <f>IF($I343&lt;=TABELLER!$Z$68,IF($I342&gt;=TABELLER!$Z$68,$G343,0),0)</f>
        <v>0</v>
      </c>
      <c r="Y343" s="139">
        <f>IF($I343&gt;=TABELLER!$Z$68,IF($I342&lt;=TABELLER!$Z$68,$G343,0),0)</f>
        <v>0</v>
      </c>
      <c r="Z343" s="140">
        <f>IF($I343&gt;=TABELLER!$Z$68,IF($I342&lt;=TABELLER!$Z$68,$C343,0),0)</f>
        <v>0</v>
      </c>
      <c r="AA343" s="140">
        <f t="shared" si="128"/>
        <v>113.11008045128465</v>
      </c>
      <c r="AB343" s="106">
        <f t="shared" si="129"/>
        <v>0</v>
      </c>
    </row>
    <row r="344" spans="2:28" x14ac:dyDescent="0.2">
      <c r="B344" s="25">
        <v>296</v>
      </c>
      <c r="C344" s="26">
        <f t="shared" si="130"/>
        <v>11.839999999999923</v>
      </c>
      <c r="D344" s="26">
        <f t="shared" si="109"/>
        <v>3.9999999999999147E-2</v>
      </c>
      <c r="E344" s="27">
        <f t="shared" si="110"/>
        <v>1.2572207343512034</v>
      </c>
      <c r="F344" s="27">
        <f t="shared" si="111"/>
        <v>0</v>
      </c>
      <c r="G344" s="26">
        <f t="shared" si="112"/>
        <v>323.50296958838055</v>
      </c>
      <c r="H344" s="26">
        <f t="shared" si="113"/>
        <v>0</v>
      </c>
      <c r="I344" s="26">
        <f t="shared" si="114"/>
        <v>113.18965173193681</v>
      </c>
      <c r="J344" s="26">
        <f t="shared" si="115"/>
        <v>31.441569925538001</v>
      </c>
      <c r="K344" s="26">
        <f t="shared" si="123"/>
        <v>36.138888888888886</v>
      </c>
      <c r="L344" s="27">
        <f t="shared" si="116"/>
        <v>0.55141774174151725</v>
      </c>
      <c r="M344" s="27">
        <f t="shared" si="117"/>
        <v>0.55141774174151725</v>
      </c>
      <c r="N344" s="26">
        <f t="shared" si="126"/>
        <v>0</v>
      </c>
      <c r="O344" s="141">
        <f t="shared" si="124"/>
        <v>80</v>
      </c>
      <c r="P344" s="28">
        <f t="shared" si="127"/>
        <v>48000</v>
      </c>
      <c r="Q344" s="28">
        <f t="shared" si="118"/>
        <v>1526.6413259158739</v>
      </c>
      <c r="R344" s="28">
        <f t="shared" si="119"/>
        <v>0</v>
      </c>
      <c r="S344" s="28">
        <f t="shared" si="125"/>
        <v>225</v>
      </c>
      <c r="T344" s="28">
        <f t="shared" si="120"/>
        <v>474.51471330359794</v>
      </c>
      <c r="U344" s="28">
        <f t="shared" si="121"/>
        <v>699.514713303598</v>
      </c>
      <c r="V344" s="29">
        <f t="shared" si="122"/>
        <v>827.12661261227595</v>
      </c>
      <c r="W344" s="35"/>
      <c r="X344" s="138">
        <f>IF($I344&lt;=TABELLER!$Z$68,IF($I343&gt;=TABELLER!$Z$68,$G344,0),0)</f>
        <v>0</v>
      </c>
      <c r="Y344" s="139">
        <f>IF($I344&gt;=TABELLER!$Z$68,IF($I343&lt;=TABELLER!$Z$68,$G344,0),0)</f>
        <v>0</v>
      </c>
      <c r="Z344" s="140">
        <f>IF($I344&gt;=TABELLER!$Z$68,IF($I343&lt;=TABELLER!$Z$68,$C344,0),0)</f>
        <v>0</v>
      </c>
      <c r="AA344" s="140">
        <f t="shared" si="128"/>
        <v>113.18965173193681</v>
      </c>
      <c r="AB344" s="106">
        <f t="shared" si="129"/>
        <v>0</v>
      </c>
    </row>
    <row r="345" spans="2:28" x14ac:dyDescent="0.2">
      <c r="B345" s="25">
        <v>297</v>
      </c>
      <c r="C345" s="26">
        <f t="shared" si="130"/>
        <v>11.879999999999923</v>
      </c>
      <c r="D345" s="26">
        <f t="shared" si="109"/>
        <v>3.9999999999999147E-2</v>
      </c>
      <c r="E345" s="27">
        <f t="shared" si="110"/>
        <v>1.2581039312148865</v>
      </c>
      <c r="F345" s="27">
        <f t="shared" si="111"/>
        <v>0</v>
      </c>
      <c r="G345" s="26">
        <f t="shared" si="112"/>
        <v>324.76107351959541</v>
      </c>
      <c r="H345" s="26">
        <f t="shared" si="113"/>
        <v>0</v>
      </c>
      <c r="I345" s="26">
        <f t="shared" si="114"/>
        <v>113.26905588674758</v>
      </c>
      <c r="J345" s="26">
        <f t="shared" si="115"/>
        <v>31.46362663520766</v>
      </c>
      <c r="K345" s="26">
        <f t="shared" si="123"/>
        <v>36.138888888888886</v>
      </c>
      <c r="L345" s="27">
        <f t="shared" si="116"/>
        <v>0.5502602743491799</v>
      </c>
      <c r="M345" s="27">
        <f t="shared" si="117"/>
        <v>0.5502602743491799</v>
      </c>
      <c r="N345" s="26">
        <f t="shared" si="126"/>
        <v>0</v>
      </c>
      <c r="O345" s="141">
        <f t="shared" si="124"/>
        <v>80</v>
      </c>
      <c r="P345" s="28">
        <f t="shared" si="127"/>
        <v>48000</v>
      </c>
      <c r="Q345" s="28">
        <f t="shared" si="118"/>
        <v>1525.5711160228493</v>
      </c>
      <c r="R345" s="28">
        <f t="shared" si="119"/>
        <v>0</v>
      </c>
      <c r="S345" s="28">
        <f t="shared" si="125"/>
        <v>225</v>
      </c>
      <c r="T345" s="28">
        <f t="shared" si="120"/>
        <v>475.18070449907941</v>
      </c>
      <c r="U345" s="28">
        <f t="shared" si="121"/>
        <v>700.18070449907941</v>
      </c>
      <c r="V345" s="29">
        <f t="shared" si="122"/>
        <v>825.3904115237699</v>
      </c>
      <c r="W345" s="35"/>
      <c r="X345" s="138">
        <f>IF($I345&lt;=TABELLER!$Z$68,IF($I344&gt;=TABELLER!$Z$68,$G345,0),0)</f>
        <v>0</v>
      </c>
      <c r="Y345" s="139">
        <f>IF($I345&gt;=TABELLER!$Z$68,IF($I344&lt;=TABELLER!$Z$68,$G345,0),0)</f>
        <v>0</v>
      </c>
      <c r="Z345" s="140">
        <f>IF($I345&gt;=TABELLER!$Z$68,IF($I344&lt;=TABELLER!$Z$68,$C345,0),0)</f>
        <v>0</v>
      </c>
      <c r="AA345" s="140">
        <f t="shared" si="128"/>
        <v>113.26905588674758</v>
      </c>
      <c r="AB345" s="106">
        <f t="shared" si="129"/>
        <v>0</v>
      </c>
    </row>
    <row r="346" spans="2:28" x14ac:dyDescent="0.2">
      <c r="B346" s="25">
        <v>298</v>
      </c>
      <c r="C346" s="26">
        <f t="shared" si="130"/>
        <v>11.919999999999922</v>
      </c>
      <c r="D346" s="26">
        <f t="shared" si="109"/>
        <v>3.9999999999999147E-2</v>
      </c>
      <c r="E346" s="27">
        <f t="shared" si="110"/>
        <v>1.2589852736277589</v>
      </c>
      <c r="F346" s="27">
        <f t="shared" si="111"/>
        <v>0</v>
      </c>
      <c r="G346" s="26">
        <f t="shared" si="112"/>
        <v>326.0200587932232</v>
      </c>
      <c r="H346" s="26">
        <f t="shared" si="113"/>
        <v>0</v>
      </c>
      <c r="I346" s="26">
        <f t="shared" si="114"/>
        <v>113.34829336625386</v>
      </c>
      <c r="J346" s="26">
        <f t="shared" si="115"/>
        <v>31.485637046181626</v>
      </c>
      <c r="K346" s="26">
        <f t="shared" si="123"/>
        <v>36.138888888888886</v>
      </c>
      <c r="L346" s="27">
        <f t="shared" si="116"/>
        <v>0.54910592266586833</v>
      </c>
      <c r="M346" s="27">
        <f t="shared" si="117"/>
        <v>0.54910592266586833</v>
      </c>
      <c r="N346" s="26">
        <f t="shared" si="126"/>
        <v>0</v>
      </c>
      <c r="O346" s="141">
        <f t="shared" si="124"/>
        <v>80</v>
      </c>
      <c r="P346" s="28">
        <f t="shared" si="127"/>
        <v>48000</v>
      </c>
      <c r="Q346" s="28">
        <f t="shared" si="118"/>
        <v>1524.5046472966671</v>
      </c>
      <c r="R346" s="28">
        <f t="shared" si="119"/>
        <v>0</v>
      </c>
      <c r="S346" s="28">
        <f t="shared" si="125"/>
        <v>225</v>
      </c>
      <c r="T346" s="28">
        <f t="shared" si="120"/>
        <v>475.84576329786466</v>
      </c>
      <c r="U346" s="28">
        <f t="shared" si="121"/>
        <v>700.84576329786466</v>
      </c>
      <c r="V346" s="29">
        <f t="shared" si="122"/>
        <v>823.65888399880248</v>
      </c>
      <c r="W346" s="35"/>
      <c r="X346" s="138">
        <f>IF($I346&lt;=TABELLER!$Z$68,IF($I345&gt;=TABELLER!$Z$68,$G346,0),0)</f>
        <v>0</v>
      </c>
      <c r="Y346" s="139">
        <f>IF($I346&gt;=TABELLER!$Z$68,IF($I345&lt;=TABELLER!$Z$68,$G346,0),0)</f>
        <v>0</v>
      </c>
      <c r="Z346" s="140">
        <f>IF($I346&gt;=TABELLER!$Z$68,IF($I345&lt;=TABELLER!$Z$68,$C346,0),0)</f>
        <v>0</v>
      </c>
      <c r="AA346" s="140">
        <f t="shared" si="128"/>
        <v>113.34829336625386</v>
      </c>
      <c r="AB346" s="106">
        <f t="shared" si="129"/>
        <v>0</v>
      </c>
    </row>
    <row r="347" spans="2:28" x14ac:dyDescent="0.2">
      <c r="B347" s="25">
        <v>299</v>
      </c>
      <c r="C347" s="26">
        <f t="shared" si="130"/>
        <v>11.959999999999921</v>
      </c>
      <c r="D347" s="26">
        <f t="shared" si="109"/>
        <v>3.9999999999999147E-2</v>
      </c>
      <c r="E347" s="27">
        <f t="shared" si="110"/>
        <v>1.2598647665853708</v>
      </c>
      <c r="F347" s="27">
        <f t="shared" si="111"/>
        <v>0</v>
      </c>
      <c r="G347" s="26">
        <f t="shared" si="112"/>
        <v>327.27992355980859</v>
      </c>
      <c r="H347" s="26">
        <f t="shared" si="113"/>
        <v>0</v>
      </c>
      <c r="I347" s="26">
        <f t="shared" si="114"/>
        <v>113.42736461911774</v>
      </c>
      <c r="J347" s="26">
        <f t="shared" si="115"/>
        <v>31.50760128308826</v>
      </c>
      <c r="K347" s="26">
        <f t="shared" si="123"/>
        <v>36.138888888888886</v>
      </c>
      <c r="L347" s="27">
        <f t="shared" si="116"/>
        <v>0.54795467375652984</v>
      </c>
      <c r="M347" s="27">
        <f t="shared" si="117"/>
        <v>0.54795467375652984</v>
      </c>
      <c r="N347" s="26">
        <f t="shared" si="126"/>
        <v>0</v>
      </c>
      <c r="O347" s="141">
        <f t="shared" si="124"/>
        <v>80</v>
      </c>
      <c r="P347" s="28">
        <f t="shared" si="127"/>
        <v>48000</v>
      </c>
      <c r="Q347" s="28">
        <f t="shared" si="118"/>
        <v>1523.4419011695459</v>
      </c>
      <c r="R347" s="28">
        <f t="shared" si="119"/>
        <v>0</v>
      </c>
      <c r="S347" s="28">
        <f t="shared" si="125"/>
        <v>225</v>
      </c>
      <c r="T347" s="28">
        <f t="shared" si="120"/>
        <v>476.50989053475115</v>
      </c>
      <c r="U347" s="28">
        <f t="shared" si="121"/>
        <v>701.50989053475109</v>
      </c>
      <c r="V347" s="29">
        <f t="shared" si="122"/>
        <v>821.93201063479478</v>
      </c>
      <c r="W347" s="35"/>
      <c r="X347" s="138">
        <f>IF($I347&lt;=TABELLER!$Z$68,IF($I346&gt;=TABELLER!$Z$68,$G347,0),0)</f>
        <v>0</v>
      </c>
      <c r="Y347" s="139">
        <f>IF($I347&gt;=TABELLER!$Z$68,IF($I346&lt;=TABELLER!$Z$68,$G347,0),0)</f>
        <v>0</v>
      </c>
      <c r="Z347" s="140">
        <f>IF($I347&gt;=TABELLER!$Z$68,IF($I346&lt;=TABELLER!$Z$68,$C347,0),0)</f>
        <v>0</v>
      </c>
      <c r="AA347" s="140">
        <f t="shared" si="128"/>
        <v>113.42736461911774</v>
      </c>
      <c r="AB347" s="106">
        <f t="shared" si="129"/>
        <v>0</v>
      </c>
    </row>
    <row r="348" spans="2:28" x14ac:dyDescent="0.2">
      <c r="B348" s="25">
        <v>300</v>
      </c>
      <c r="C348" s="26">
        <f t="shared" si="130"/>
        <v>11.99999999999992</v>
      </c>
      <c r="D348" s="26">
        <f t="shared" si="109"/>
        <v>3.9999999999999147E-2</v>
      </c>
      <c r="E348" s="27">
        <f t="shared" si="110"/>
        <v>1.2607424150625088</v>
      </c>
      <c r="F348" s="27">
        <f t="shared" si="111"/>
        <v>0</v>
      </c>
      <c r="G348" s="26">
        <f t="shared" si="112"/>
        <v>328.5406659748711</v>
      </c>
      <c r="H348" s="26">
        <f t="shared" si="113"/>
        <v>0</v>
      </c>
      <c r="I348" s="26">
        <f t="shared" si="114"/>
        <v>113.50627009213866</v>
      </c>
      <c r="J348" s="26">
        <f t="shared" si="115"/>
        <v>31.529519470038519</v>
      </c>
      <c r="K348" s="26">
        <f t="shared" si="123"/>
        <v>36.138888888888886</v>
      </c>
      <c r="L348" s="27">
        <f t="shared" si="116"/>
        <v>0.54680651476965569</v>
      </c>
      <c r="M348" s="27">
        <f t="shared" si="117"/>
        <v>0.54680651476965569</v>
      </c>
      <c r="N348" s="26">
        <f t="shared" si="126"/>
        <v>0</v>
      </c>
      <c r="O348" s="141">
        <f t="shared" si="124"/>
        <v>80</v>
      </c>
      <c r="P348" s="28">
        <f t="shared" si="127"/>
        <v>48000</v>
      </c>
      <c r="Q348" s="28">
        <f t="shared" si="118"/>
        <v>1522.3828592000218</v>
      </c>
      <c r="R348" s="28">
        <f t="shared" si="119"/>
        <v>0</v>
      </c>
      <c r="S348" s="28">
        <f t="shared" si="125"/>
        <v>225</v>
      </c>
      <c r="T348" s="28">
        <f t="shared" si="120"/>
        <v>477.17308704553824</v>
      </c>
      <c r="U348" s="28">
        <f t="shared" si="121"/>
        <v>702.1730870455383</v>
      </c>
      <c r="V348" s="29">
        <f t="shared" si="122"/>
        <v>820.20977215448352</v>
      </c>
      <c r="W348" s="35"/>
      <c r="X348" s="138">
        <f>IF($I348&lt;=TABELLER!$Z$68,IF($I347&gt;=TABELLER!$Z$68,$G348,0),0)</f>
        <v>0</v>
      </c>
      <c r="Y348" s="139">
        <f>IF($I348&gt;=TABELLER!$Z$68,IF($I347&lt;=TABELLER!$Z$68,$G348,0),0)</f>
        <v>0</v>
      </c>
      <c r="Z348" s="140">
        <f>IF($I348&gt;=TABELLER!$Z$68,IF($I347&lt;=TABELLER!$Z$68,$C348,0),0)</f>
        <v>0</v>
      </c>
      <c r="AA348" s="140">
        <f t="shared" si="128"/>
        <v>113.50627009213866</v>
      </c>
      <c r="AB348" s="106">
        <f t="shared" si="129"/>
        <v>0</v>
      </c>
    </row>
    <row r="349" spans="2:28" x14ac:dyDescent="0.2">
      <c r="B349" s="25">
        <v>301</v>
      </c>
      <c r="C349" s="26">
        <f t="shared" si="130"/>
        <v>12.039999999999919</v>
      </c>
      <c r="D349" s="26">
        <f t="shared" si="109"/>
        <v>3.9999999999999147E-2</v>
      </c>
      <c r="E349" s="27">
        <f t="shared" si="110"/>
        <v>1.2616182240133296</v>
      </c>
      <c r="F349" s="27">
        <f t="shared" si="111"/>
        <v>0</v>
      </c>
      <c r="G349" s="26">
        <f t="shared" si="112"/>
        <v>329.80228419888442</v>
      </c>
      <c r="H349" s="26">
        <f t="shared" si="113"/>
        <v>0</v>
      </c>
      <c r="I349" s="26">
        <f t="shared" si="114"/>
        <v>113.5850102302655</v>
      </c>
      <c r="J349" s="26">
        <f t="shared" si="115"/>
        <v>31.551391730629305</v>
      </c>
      <c r="K349" s="26">
        <f t="shared" si="123"/>
        <v>36.138888888888886</v>
      </c>
      <c r="L349" s="27">
        <f t="shared" si="116"/>
        <v>0.54566143293655178</v>
      </c>
      <c r="M349" s="27">
        <f t="shared" si="117"/>
        <v>0.54566143293655178</v>
      </c>
      <c r="N349" s="26">
        <f t="shared" si="126"/>
        <v>0</v>
      </c>
      <c r="O349" s="141">
        <f t="shared" si="124"/>
        <v>80</v>
      </c>
      <c r="P349" s="28">
        <f t="shared" si="127"/>
        <v>48000</v>
      </c>
      <c r="Q349" s="28">
        <f t="shared" si="118"/>
        <v>1521.3275030718469</v>
      </c>
      <c r="R349" s="28">
        <f t="shared" si="119"/>
        <v>0</v>
      </c>
      <c r="S349" s="28">
        <f t="shared" si="125"/>
        <v>225</v>
      </c>
      <c r="T349" s="28">
        <f t="shared" si="120"/>
        <v>477.83535366701921</v>
      </c>
      <c r="U349" s="28">
        <f t="shared" si="121"/>
        <v>702.83535366701926</v>
      </c>
      <c r="V349" s="29">
        <f t="shared" si="122"/>
        <v>818.49214940482761</v>
      </c>
      <c r="W349" s="35"/>
      <c r="X349" s="138">
        <f>IF($I349&lt;=TABELLER!$Z$68,IF($I348&gt;=TABELLER!$Z$68,$G349,0),0)</f>
        <v>0</v>
      </c>
      <c r="Y349" s="139">
        <f>IF($I349&gt;=TABELLER!$Z$68,IF($I348&lt;=TABELLER!$Z$68,$G349,0),0)</f>
        <v>0</v>
      </c>
      <c r="Z349" s="140">
        <f>IF($I349&gt;=TABELLER!$Z$68,IF($I348&lt;=TABELLER!$Z$68,$C349,0),0)</f>
        <v>0</v>
      </c>
      <c r="AA349" s="140">
        <f t="shared" si="128"/>
        <v>113.5850102302655</v>
      </c>
      <c r="AB349" s="106">
        <f t="shared" si="129"/>
        <v>0</v>
      </c>
    </row>
    <row r="350" spans="2:28" x14ac:dyDescent="0.2">
      <c r="B350" s="25">
        <v>302</v>
      </c>
      <c r="C350" s="26">
        <f t="shared" si="130"/>
        <v>12.079999999999918</v>
      </c>
      <c r="D350" s="26">
        <f t="shared" si="109"/>
        <v>3.9999999999999147E-2</v>
      </c>
      <c r="E350" s="27">
        <f t="shared" si="110"/>
        <v>1.2624921983714945</v>
      </c>
      <c r="F350" s="27">
        <f t="shared" si="111"/>
        <v>0</v>
      </c>
      <c r="G350" s="26">
        <f t="shared" si="112"/>
        <v>331.06477639725591</v>
      </c>
      <c r="H350" s="26">
        <f t="shared" si="113"/>
        <v>0</v>
      </c>
      <c r="I350" s="26">
        <f t="shared" si="114"/>
        <v>113.66358547660836</v>
      </c>
      <c r="J350" s="26">
        <f t="shared" si="115"/>
        <v>31.573218187946768</v>
      </c>
      <c r="K350" s="26">
        <f t="shared" si="123"/>
        <v>36.138888888888886</v>
      </c>
      <c r="L350" s="27">
        <f t="shared" si="116"/>
        <v>0.54451941557061545</v>
      </c>
      <c r="M350" s="27">
        <f t="shared" si="117"/>
        <v>0.54451941557061545</v>
      </c>
      <c r="N350" s="26">
        <f t="shared" si="126"/>
        <v>0</v>
      </c>
      <c r="O350" s="141">
        <f t="shared" si="124"/>
        <v>80</v>
      </c>
      <c r="P350" s="28">
        <f t="shared" si="127"/>
        <v>48000</v>
      </c>
      <c r="Q350" s="28">
        <f t="shared" si="118"/>
        <v>1520.2758145928956</v>
      </c>
      <c r="R350" s="28">
        <f t="shared" si="119"/>
        <v>0</v>
      </c>
      <c r="S350" s="28">
        <f t="shared" si="125"/>
        <v>225</v>
      </c>
      <c r="T350" s="28">
        <f t="shared" si="120"/>
        <v>478.49669123697242</v>
      </c>
      <c r="U350" s="28">
        <f t="shared" si="121"/>
        <v>703.49669123697242</v>
      </c>
      <c r="V350" s="29">
        <f t="shared" si="122"/>
        <v>816.77912335592316</v>
      </c>
      <c r="W350" s="35"/>
      <c r="X350" s="138">
        <f>IF($I350&lt;=TABELLER!$Z$68,IF($I349&gt;=TABELLER!$Z$68,$G350,0),0)</f>
        <v>0</v>
      </c>
      <c r="Y350" s="139">
        <f>IF($I350&gt;=TABELLER!$Z$68,IF($I349&lt;=TABELLER!$Z$68,$G350,0),0)</f>
        <v>0</v>
      </c>
      <c r="Z350" s="140">
        <f>IF($I350&gt;=TABELLER!$Z$68,IF($I349&lt;=TABELLER!$Z$68,$C350,0),0)</f>
        <v>0</v>
      </c>
      <c r="AA350" s="140">
        <f t="shared" si="128"/>
        <v>113.66358547660836</v>
      </c>
      <c r="AB350" s="106">
        <f t="shared" si="129"/>
        <v>0</v>
      </c>
    </row>
    <row r="351" spans="2:28" x14ac:dyDescent="0.2">
      <c r="B351" s="25">
        <v>303</v>
      </c>
      <c r="C351" s="26">
        <f t="shared" si="130"/>
        <v>12.119999999999918</v>
      </c>
      <c r="D351" s="26">
        <f t="shared" si="109"/>
        <v>3.9999999999999147E-2</v>
      </c>
      <c r="E351" s="27">
        <f t="shared" si="110"/>
        <v>1.2633643430503003</v>
      </c>
      <c r="F351" s="27">
        <f t="shared" si="111"/>
        <v>0</v>
      </c>
      <c r="G351" s="26">
        <f t="shared" si="112"/>
        <v>332.3281407403062</v>
      </c>
      <c r="H351" s="26">
        <f t="shared" si="113"/>
        <v>0</v>
      </c>
      <c r="I351" s="26">
        <f t="shared" si="114"/>
        <v>113.74199627245054</v>
      </c>
      <c r="J351" s="26">
        <f t="shared" si="115"/>
        <v>31.594998964569591</v>
      </c>
      <c r="K351" s="26">
        <f t="shared" si="123"/>
        <v>36.138888888888886</v>
      </c>
      <c r="L351" s="27">
        <f t="shared" si="116"/>
        <v>0.54338045006662139</v>
      </c>
      <c r="M351" s="27">
        <f t="shared" si="117"/>
        <v>0.54338045006662139</v>
      </c>
      <c r="N351" s="26">
        <f t="shared" si="126"/>
        <v>0</v>
      </c>
      <c r="O351" s="141">
        <f t="shared" si="124"/>
        <v>80</v>
      </c>
      <c r="P351" s="28">
        <f t="shared" si="127"/>
        <v>48000</v>
      </c>
      <c r="Q351" s="28">
        <f t="shared" si="118"/>
        <v>1519.2277756940857</v>
      </c>
      <c r="R351" s="28">
        <f t="shared" si="119"/>
        <v>0</v>
      </c>
      <c r="S351" s="28">
        <f t="shared" si="125"/>
        <v>225</v>
      </c>
      <c r="T351" s="28">
        <f t="shared" si="120"/>
        <v>479.15710059415363</v>
      </c>
      <c r="U351" s="28">
        <f t="shared" si="121"/>
        <v>704.15710059415369</v>
      </c>
      <c r="V351" s="29">
        <f t="shared" si="122"/>
        <v>815.07067509993203</v>
      </c>
      <c r="W351" s="35"/>
      <c r="X351" s="138">
        <f>IF($I351&lt;=TABELLER!$Z$68,IF($I350&gt;=TABELLER!$Z$68,$G351,0),0)</f>
        <v>0</v>
      </c>
      <c r="Y351" s="139">
        <f>IF($I351&gt;=TABELLER!$Z$68,IF($I350&lt;=TABELLER!$Z$68,$G351,0),0)</f>
        <v>0</v>
      </c>
      <c r="Z351" s="140">
        <f>IF($I351&gt;=TABELLER!$Z$68,IF($I350&lt;=TABELLER!$Z$68,$C351,0),0)</f>
        <v>0</v>
      </c>
      <c r="AA351" s="140">
        <f t="shared" si="128"/>
        <v>113.74199627245054</v>
      </c>
      <c r="AB351" s="106">
        <f t="shared" si="129"/>
        <v>0</v>
      </c>
    </row>
    <row r="352" spans="2:28" x14ac:dyDescent="0.2">
      <c r="B352" s="25">
        <v>304</v>
      </c>
      <c r="C352" s="26">
        <f t="shared" si="130"/>
        <v>12.159999999999917</v>
      </c>
      <c r="D352" s="26">
        <f t="shared" si="109"/>
        <v>3.9999999999999147E-2</v>
      </c>
      <c r="E352" s="27">
        <f t="shared" si="110"/>
        <v>1.2642346629428098</v>
      </c>
      <c r="F352" s="27">
        <f t="shared" si="111"/>
        <v>0</v>
      </c>
      <c r="G352" s="26">
        <f t="shared" si="112"/>
        <v>333.59237540324898</v>
      </c>
      <c r="H352" s="26">
        <f t="shared" si="113"/>
        <v>0</v>
      </c>
      <c r="I352" s="26">
        <f t="shared" si="114"/>
        <v>113.82024305726011</v>
      </c>
      <c r="J352" s="26">
        <f t="shared" si="115"/>
        <v>31.616734182572255</v>
      </c>
      <c r="K352" s="26">
        <f t="shared" si="123"/>
        <v>36.138888888888886</v>
      </c>
      <c r="L352" s="27">
        <f t="shared" si="116"/>
        <v>0.54224452390001399</v>
      </c>
      <c r="M352" s="27">
        <f t="shared" si="117"/>
        <v>0.54224452390001399</v>
      </c>
      <c r="N352" s="26">
        <f t="shared" si="126"/>
        <v>0</v>
      </c>
      <c r="O352" s="141">
        <f t="shared" si="124"/>
        <v>80</v>
      </c>
      <c r="P352" s="28">
        <f t="shared" si="127"/>
        <v>48000</v>
      </c>
      <c r="Q352" s="28">
        <f t="shared" si="118"/>
        <v>1518.1833684283088</v>
      </c>
      <c r="R352" s="28">
        <f t="shared" si="119"/>
        <v>0</v>
      </c>
      <c r="S352" s="28">
        <f t="shared" si="125"/>
        <v>225</v>
      </c>
      <c r="T352" s="28">
        <f t="shared" si="120"/>
        <v>479.81658257828775</v>
      </c>
      <c r="U352" s="28">
        <f t="shared" si="121"/>
        <v>704.81658257828781</v>
      </c>
      <c r="V352" s="29">
        <f t="shared" si="122"/>
        <v>813.36678585002096</v>
      </c>
      <c r="W352" s="35"/>
      <c r="X352" s="138">
        <f>IF($I352&lt;=TABELLER!$Z$68,IF($I351&gt;=TABELLER!$Z$68,$G352,0),0)</f>
        <v>0</v>
      </c>
      <c r="Y352" s="139">
        <f>IF($I352&gt;=TABELLER!$Z$68,IF($I351&lt;=TABELLER!$Z$68,$G352,0),0)</f>
        <v>0</v>
      </c>
      <c r="Z352" s="140">
        <f>IF($I352&gt;=TABELLER!$Z$68,IF($I351&lt;=TABELLER!$Z$68,$C352,0),0)</f>
        <v>0</v>
      </c>
      <c r="AA352" s="140">
        <f t="shared" si="128"/>
        <v>113.82024305726011</v>
      </c>
      <c r="AB352" s="106">
        <f t="shared" si="129"/>
        <v>0</v>
      </c>
    </row>
    <row r="353" spans="2:28" x14ac:dyDescent="0.2">
      <c r="B353" s="25">
        <v>305</v>
      </c>
      <c r="C353" s="26">
        <f t="shared" si="130"/>
        <v>12.199999999999916</v>
      </c>
      <c r="D353" s="26">
        <f t="shared" si="109"/>
        <v>3.9999999999999147E-2</v>
      </c>
      <c r="E353" s="27">
        <f t="shared" si="110"/>
        <v>1.2651031629219833</v>
      </c>
      <c r="F353" s="27">
        <f t="shared" si="111"/>
        <v>0</v>
      </c>
      <c r="G353" s="26">
        <f t="shared" si="112"/>
        <v>334.85747856617098</v>
      </c>
      <c r="H353" s="26">
        <f t="shared" si="113"/>
        <v>0</v>
      </c>
      <c r="I353" s="26">
        <f t="shared" si="114"/>
        <v>113.89832626870172</v>
      </c>
      <c r="J353" s="26">
        <f t="shared" si="115"/>
        <v>31.638423963528254</v>
      </c>
      <c r="K353" s="26">
        <f t="shared" si="123"/>
        <v>36.138888888888886</v>
      </c>
      <c r="L353" s="27">
        <f t="shared" si="116"/>
        <v>0.54111162462620921</v>
      </c>
      <c r="M353" s="27">
        <f t="shared" si="117"/>
        <v>0.54111162462620921</v>
      </c>
      <c r="N353" s="26">
        <f t="shared" si="126"/>
        <v>0</v>
      </c>
      <c r="O353" s="141">
        <f t="shared" si="124"/>
        <v>80</v>
      </c>
      <c r="P353" s="28">
        <f t="shared" si="127"/>
        <v>48000</v>
      </c>
      <c r="Q353" s="28">
        <f t="shared" si="118"/>
        <v>1517.142574969374</v>
      </c>
      <c r="R353" s="28">
        <f t="shared" si="119"/>
        <v>0</v>
      </c>
      <c r="S353" s="28">
        <f t="shared" si="125"/>
        <v>225</v>
      </c>
      <c r="T353" s="28">
        <f t="shared" si="120"/>
        <v>480.47513803006024</v>
      </c>
      <c r="U353" s="28">
        <f t="shared" si="121"/>
        <v>705.47513803006018</v>
      </c>
      <c r="V353" s="29">
        <f t="shared" si="122"/>
        <v>811.6674369393138</v>
      </c>
      <c r="W353" s="35"/>
      <c r="X353" s="138">
        <f>IF($I353&lt;=TABELLER!$Z$68,IF($I352&gt;=TABELLER!$Z$68,$G353,0),0)</f>
        <v>0</v>
      </c>
      <c r="Y353" s="139">
        <f>IF($I353&gt;=TABELLER!$Z$68,IF($I352&lt;=TABELLER!$Z$68,$G353,0),0)</f>
        <v>0</v>
      </c>
      <c r="Z353" s="140">
        <f>IF($I353&gt;=TABELLER!$Z$68,IF($I352&lt;=TABELLER!$Z$68,$C353,0),0)</f>
        <v>0</v>
      </c>
      <c r="AA353" s="140">
        <f t="shared" si="128"/>
        <v>113.89832626870172</v>
      </c>
      <c r="AB353" s="106">
        <f t="shared" si="129"/>
        <v>0</v>
      </c>
    </row>
    <row r="354" spans="2:28" x14ac:dyDescent="0.2">
      <c r="B354" s="25">
        <v>306</v>
      </c>
      <c r="C354" s="26">
        <f t="shared" si="130"/>
        <v>12.239999999999915</v>
      </c>
      <c r="D354" s="26">
        <f t="shared" si="109"/>
        <v>3.9999999999999147E-2</v>
      </c>
      <c r="E354" s="27">
        <f t="shared" si="110"/>
        <v>1.2659698478408041</v>
      </c>
      <c r="F354" s="27">
        <f t="shared" si="111"/>
        <v>0</v>
      </c>
      <c r="G354" s="26">
        <f t="shared" si="112"/>
        <v>336.12344841401176</v>
      </c>
      <c r="H354" s="26">
        <f t="shared" si="113"/>
        <v>0</v>
      </c>
      <c r="I354" s="26">
        <f t="shared" si="114"/>
        <v>113.97624634264788</v>
      </c>
      <c r="J354" s="26">
        <f t="shared" si="115"/>
        <v>31.660068428513302</v>
      </c>
      <c r="K354" s="26">
        <f t="shared" si="123"/>
        <v>36.138888888888886</v>
      </c>
      <c r="L354" s="27">
        <f t="shared" si="116"/>
        <v>0.5399817398799005</v>
      </c>
      <c r="M354" s="27">
        <f t="shared" si="117"/>
        <v>0.5399817398799005</v>
      </c>
      <c r="N354" s="26">
        <f t="shared" si="126"/>
        <v>0</v>
      </c>
      <c r="O354" s="141">
        <f t="shared" si="124"/>
        <v>80</v>
      </c>
      <c r="P354" s="28">
        <f t="shared" si="127"/>
        <v>48000</v>
      </c>
      <c r="Q354" s="28">
        <f t="shared" si="118"/>
        <v>1516.1053776109602</v>
      </c>
      <c r="R354" s="28">
        <f t="shared" si="119"/>
        <v>0</v>
      </c>
      <c r="S354" s="28">
        <f t="shared" si="125"/>
        <v>225</v>
      </c>
      <c r="T354" s="28">
        <f t="shared" si="120"/>
        <v>481.13276779110947</v>
      </c>
      <c r="U354" s="28">
        <f t="shared" si="121"/>
        <v>706.13276779110947</v>
      </c>
      <c r="V354" s="29">
        <f t="shared" si="122"/>
        <v>809.97260981985073</v>
      </c>
      <c r="W354" s="35"/>
      <c r="X354" s="138">
        <f>IF($I354&lt;=TABELLER!$Z$68,IF($I353&gt;=TABELLER!$Z$68,$G354,0),0)</f>
        <v>0</v>
      </c>
      <c r="Y354" s="139">
        <f>IF($I354&gt;=TABELLER!$Z$68,IF($I353&lt;=TABELLER!$Z$68,$G354,0),0)</f>
        <v>0</v>
      </c>
      <c r="Z354" s="140">
        <f>IF($I354&gt;=TABELLER!$Z$68,IF($I353&lt;=TABELLER!$Z$68,$C354,0),0)</f>
        <v>0</v>
      </c>
      <c r="AA354" s="140">
        <f t="shared" si="128"/>
        <v>113.97624634264788</v>
      </c>
      <c r="AB354" s="106">
        <f t="shared" si="129"/>
        <v>0</v>
      </c>
    </row>
    <row r="355" spans="2:28" x14ac:dyDescent="0.2">
      <c r="B355" s="25">
        <v>307</v>
      </c>
      <c r="C355" s="26">
        <f t="shared" si="130"/>
        <v>12.279999999999914</v>
      </c>
      <c r="D355" s="26">
        <f t="shared" si="109"/>
        <v>3.9999999999999147E-2</v>
      </c>
      <c r="E355" s="27">
        <f t="shared" si="110"/>
        <v>1.266834722532409</v>
      </c>
      <c r="F355" s="27">
        <f t="shared" si="111"/>
        <v>0</v>
      </c>
      <c r="G355" s="26">
        <f t="shared" si="112"/>
        <v>337.39028313654416</v>
      </c>
      <c r="H355" s="26">
        <f t="shared" si="113"/>
        <v>0</v>
      </c>
      <c r="I355" s="26">
        <f t="shared" si="114"/>
        <v>114.0540037131906</v>
      </c>
      <c r="J355" s="26">
        <f t="shared" si="115"/>
        <v>31.681667698108498</v>
      </c>
      <c r="K355" s="26">
        <f t="shared" si="123"/>
        <v>36.138888888888886</v>
      </c>
      <c r="L355" s="27">
        <f t="shared" si="116"/>
        <v>0.53885485737437644</v>
      </c>
      <c r="M355" s="27">
        <f t="shared" si="117"/>
        <v>0.53885485737437644</v>
      </c>
      <c r="N355" s="26">
        <f t="shared" si="126"/>
        <v>0</v>
      </c>
      <c r="O355" s="141">
        <f t="shared" si="124"/>
        <v>80</v>
      </c>
      <c r="P355" s="28">
        <f t="shared" si="127"/>
        <v>48000</v>
      </c>
      <c r="Q355" s="28">
        <f t="shared" si="118"/>
        <v>1515.0717587655829</v>
      </c>
      <c r="R355" s="28">
        <f t="shared" si="119"/>
        <v>0</v>
      </c>
      <c r="S355" s="28">
        <f t="shared" si="125"/>
        <v>225</v>
      </c>
      <c r="T355" s="28">
        <f t="shared" si="120"/>
        <v>481.78947270401824</v>
      </c>
      <c r="U355" s="28">
        <f t="shared" si="121"/>
        <v>706.78947270401818</v>
      </c>
      <c r="V355" s="29">
        <f t="shared" si="122"/>
        <v>808.28228606156472</v>
      </c>
      <c r="W355" s="35"/>
      <c r="X355" s="138">
        <f>IF($I355&lt;=TABELLER!$Z$68,IF($I354&gt;=TABELLER!$Z$68,$G355,0),0)</f>
        <v>0</v>
      </c>
      <c r="Y355" s="139">
        <f>IF($I355&gt;=TABELLER!$Z$68,IF($I354&lt;=TABELLER!$Z$68,$G355,0),0)</f>
        <v>0</v>
      </c>
      <c r="Z355" s="140">
        <f>IF($I355&gt;=TABELLER!$Z$68,IF($I354&lt;=TABELLER!$Z$68,$C355,0),0)</f>
        <v>0</v>
      </c>
      <c r="AA355" s="140">
        <f t="shared" si="128"/>
        <v>114.0540037131906</v>
      </c>
      <c r="AB355" s="106">
        <f t="shared" si="129"/>
        <v>0</v>
      </c>
    </row>
    <row r="356" spans="2:28" x14ac:dyDescent="0.2">
      <c r="B356" s="25">
        <v>308</v>
      </c>
      <c r="C356" s="26">
        <f t="shared" si="130"/>
        <v>12.319999999999913</v>
      </c>
      <c r="D356" s="26">
        <f t="shared" si="109"/>
        <v>3.9999999999999147E-2</v>
      </c>
      <c r="E356" s="27">
        <f t="shared" si="110"/>
        <v>1.2676977918102124</v>
      </c>
      <c r="F356" s="27">
        <f t="shared" si="111"/>
        <v>0</v>
      </c>
      <c r="G356" s="26">
        <f t="shared" si="112"/>
        <v>338.65798092835439</v>
      </c>
      <c r="H356" s="26">
        <f t="shared" si="113"/>
        <v>0</v>
      </c>
      <c r="I356" s="26">
        <f t="shared" si="114"/>
        <v>114.1315988126525</v>
      </c>
      <c r="J356" s="26">
        <f t="shared" si="115"/>
        <v>31.703221892403473</v>
      </c>
      <c r="K356" s="26">
        <f t="shared" si="123"/>
        <v>36.138888888888886</v>
      </c>
      <c r="L356" s="27">
        <f t="shared" si="116"/>
        <v>0.5377309649008416</v>
      </c>
      <c r="M356" s="27">
        <f t="shared" si="117"/>
        <v>0.5377309649008416</v>
      </c>
      <c r="N356" s="26">
        <f t="shared" si="126"/>
        <v>0</v>
      </c>
      <c r="O356" s="141">
        <f t="shared" si="124"/>
        <v>80</v>
      </c>
      <c r="P356" s="28">
        <f t="shared" si="127"/>
        <v>48000</v>
      </c>
      <c r="Q356" s="28">
        <f t="shared" si="118"/>
        <v>1514.0417009635685</v>
      </c>
      <c r="R356" s="28">
        <f t="shared" si="119"/>
        <v>0</v>
      </c>
      <c r="S356" s="28">
        <f t="shared" si="125"/>
        <v>225</v>
      </c>
      <c r="T356" s="28">
        <f t="shared" si="120"/>
        <v>482.44525361230603</v>
      </c>
      <c r="U356" s="28">
        <f t="shared" si="121"/>
        <v>707.44525361230603</v>
      </c>
      <c r="V356" s="29">
        <f t="shared" si="122"/>
        <v>806.59644735126244</v>
      </c>
      <c r="W356" s="35"/>
      <c r="X356" s="138">
        <f>IF($I356&lt;=TABELLER!$Z$68,IF($I355&gt;=TABELLER!$Z$68,$G356,0),0)</f>
        <v>0</v>
      </c>
      <c r="Y356" s="139">
        <f>IF($I356&gt;=TABELLER!$Z$68,IF($I355&lt;=TABELLER!$Z$68,$G356,0),0)</f>
        <v>0</v>
      </c>
      <c r="Z356" s="140">
        <f>IF($I356&gt;=TABELLER!$Z$68,IF($I355&lt;=TABELLER!$Z$68,$C356,0),0)</f>
        <v>0</v>
      </c>
      <c r="AA356" s="140">
        <f t="shared" si="128"/>
        <v>114.1315988126525</v>
      </c>
      <c r="AB356" s="106">
        <f t="shared" si="129"/>
        <v>0</v>
      </c>
    </row>
    <row r="357" spans="2:28" x14ac:dyDescent="0.2">
      <c r="B357" s="25">
        <v>309</v>
      </c>
      <c r="C357" s="26">
        <f t="shared" si="130"/>
        <v>12.359999999999912</v>
      </c>
      <c r="D357" s="26">
        <f t="shared" si="109"/>
        <v>3.9999999999999147E-2</v>
      </c>
      <c r="E357" s="27">
        <f t="shared" si="110"/>
        <v>1.2685590604680326</v>
      </c>
      <c r="F357" s="27">
        <f t="shared" si="111"/>
        <v>0</v>
      </c>
      <c r="G357" s="26">
        <f t="shared" si="112"/>
        <v>339.92653998882241</v>
      </c>
      <c r="H357" s="26">
        <f t="shared" si="113"/>
        <v>0</v>
      </c>
      <c r="I357" s="26">
        <f t="shared" si="114"/>
        <v>114.20903207159822</v>
      </c>
      <c r="J357" s="26">
        <f t="shared" si="115"/>
        <v>31.724731130999505</v>
      </c>
      <c r="K357" s="26">
        <f t="shared" si="123"/>
        <v>36.138888888888886</v>
      </c>
      <c r="L357" s="27">
        <f t="shared" si="116"/>
        <v>0.53661005032774767</v>
      </c>
      <c r="M357" s="27">
        <f t="shared" si="117"/>
        <v>0.53661005032774767</v>
      </c>
      <c r="N357" s="26">
        <f t="shared" si="126"/>
        <v>0</v>
      </c>
      <c r="O357" s="141">
        <f t="shared" si="124"/>
        <v>80</v>
      </c>
      <c r="P357" s="28">
        <f t="shared" si="127"/>
        <v>48000</v>
      </c>
      <c r="Q357" s="28">
        <f t="shared" si="118"/>
        <v>1513.0151868520418</v>
      </c>
      <c r="R357" s="28">
        <f t="shared" si="119"/>
        <v>0</v>
      </c>
      <c r="S357" s="28">
        <f t="shared" si="125"/>
        <v>225</v>
      </c>
      <c r="T357" s="28">
        <f t="shared" si="120"/>
        <v>483.10011136042033</v>
      </c>
      <c r="U357" s="28">
        <f t="shared" si="121"/>
        <v>708.10011136042033</v>
      </c>
      <c r="V357" s="29">
        <f t="shared" si="122"/>
        <v>804.91507549162145</v>
      </c>
      <c r="W357" s="35"/>
      <c r="X357" s="138">
        <f>IF($I357&lt;=TABELLER!$Z$68,IF($I356&gt;=TABELLER!$Z$68,$G357,0),0)</f>
        <v>0</v>
      </c>
      <c r="Y357" s="139">
        <f>IF($I357&gt;=TABELLER!$Z$68,IF($I356&lt;=TABELLER!$Z$68,$G357,0),0)</f>
        <v>0</v>
      </c>
      <c r="Z357" s="140">
        <f>IF($I357&gt;=TABELLER!$Z$68,IF($I356&lt;=TABELLER!$Z$68,$C357,0),0)</f>
        <v>0</v>
      </c>
      <c r="AA357" s="140">
        <f t="shared" si="128"/>
        <v>114.20903207159822</v>
      </c>
      <c r="AB357" s="106">
        <f t="shared" si="129"/>
        <v>0</v>
      </c>
    </row>
    <row r="358" spans="2:28" x14ac:dyDescent="0.2">
      <c r="B358" s="25">
        <v>310</v>
      </c>
      <c r="C358" s="26">
        <f t="shared" si="130"/>
        <v>12.399999999999912</v>
      </c>
      <c r="D358" s="26">
        <f t="shared" si="109"/>
        <v>3.9999999999999147E-2</v>
      </c>
      <c r="E358" s="27">
        <f t="shared" si="110"/>
        <v>1.2694185332802153</v>
      </c>
      <c r="F358" s="27">
        <f t="shared" si="111"/>
        <v>0</v>
      </c>
      <c r="G358" s="26">
        <f t="shared" si="112"/>
        <v>341.19595852210261</v>
      </c>
      <c r="H358" s="26">
        <f t="shared" si="113"/>
        <v>0</v>
      </c>
      <c r="I358" s="26">
        <f t="shared" si="114"/>
        <v>114.28630391884541</v>
      </c>
      <c r="J358" s="26">
        <f t="shared" si="115"/>
        <v>31.746195533012614</v>
      </c>
      <c r="K358" s="26">
        <f t="shared" si="123"/>
        <v>36.138888888888886</v>
      </c>
      <c r="L358" s="27">
        <f t="shared" si="116"/>
        <v>0.53549210160012806</v>
      </c>
      <c r="M358" s="27">
        <f t="shared" si="117"/>
        <v>0.53549210160012806</v>
      </c>
      <c r="N358" s="26">
        <f t="shared" si="126"/>
        <v>0</v>
      </c>
      <c r="O358" s="141">
        <f t="shared" si="124"/>
        <v>80</v>
      </c>
      <c r="P358" s="28">
        <f t="shared" si="127"/>
        <v>48000</v>
      </c>
      <c r="Q358" s="28">
        <f t="shared" si="118"/>
        <v>1511.9921991939218</v>
      </c>
      <c r="R358" s="28">
        <f t="shared" si="119"/>
        <v>0</v>
      </c>
      <c r="S358" s="28">
        <f t="shared" si="125"/>
        <v>225</v>
      </c>
      <c r="T358" s="28">
        <f t="shared" si="120"/>
        <v>483.75404679372963</v>
      </c>
      <c r="U358" s="28">
        <f t="shared" si="121"/>
        <v>708.75404679372969</v>
      </c>
      <c r="V358" s="29">
        <f t="shared" si="122"/>
        <v>803.23815240019212</v>
      </c>
      <c r="W358" s="35"/>
      <c r="X358" s="138">
        <f>IF($I358&lt;=TABELLER!$Z$68,IF($I357&gt;=TABELLER!$Z$68,$G358,0),0)</f>
        <v>0</v>
      </c>
      <c r="Y358" s="139">
        <f>IF($I358&gt;=TABELLER!$Z$68,IF($I357&lt;=TABELLER!$Z$68,$G358,0),0)</f>
        <v>0</v>
      </c>
      <c r="Z358" s="140">
        <f>IF($I358&gt;=TABELLER!$Z$68,IF($I357&lt;=TABELLER!$Z$68,$C358,0),0)</f>
        <v>0</v>
      </c>
      <c r="AA358" s="140">
        <f t="shared" si="128"/>
        <v>114.28630391884541</v>
      </c>
      <c r="AB358" s="106">
        <f t="shared" si="129"/>
        <v>0</v>
      </c>
    </row>
    <row r="359" spans="2:28" x14ac:dyDescent="0.2">
      <c r="B359" s="25">
        <v>311</v>
      </c>
      <c r="C359" s="26">
        <f t="shared" si="130"/>
        <v>12.439999999999911</v>
      </c>
      <c r="D359" s="26">
        <f t="shared" si="109"/>
        <v>3.9999999999999147E-2</v>
      </c>
      <c r="E359" s="27">
        <f t="shared" si="110"/>
        <v>1.2702762150017577</v>
      </c>
      <c r="F359" s="27">
        <f t="shared" si="111"/>
        <v>0</v>
      </c>
      <c r="G359" s="26">
        <f t="shared" si="112"/>
        <v>342.4662347371044</v>
      </c>
      <c r="H359" s="26">
        <f t="shared" si="113"/>
        <v>0</v>
      </c>
      <c r="I359" s="26">
        <f t="shared" si="114"/>
        <v>114.36341478147583</v>
      </c>
      <c r="J359" s="26">
        <f t="shared" si="115"/>
        <v>31.767615217076617</v>
      </c>
      <c r="K359" s="26">
        <f t="shared" si="123"/>
        <v>36.138888888888886</v>
      </c>
      <c r="L359" s="27">
        <f t="shared" si="116"/>
        <v>0.53437710673894501</v>
      </c>
      <c r="M359" s="27">
        <f t="shared" si="117"/>
        <v>0.53437710673894501</v>
      </c>
      <c r="N359" s="26">
        <f t="shared" si="126"/>
        <v>0</v>
      </c>
      <c r="O359" s="141">
        <f t="shared" si="124"/>
        <v>80</v>
      </c>
      <c r="P359" s="28">
        <f t="shared" si="127"/>
        <v>48000</v>
      </c>
      <c r="Q359" s="28">
        <f t="shared" si="118"/>
        <v>1510.9727208669317</v>
      </c>
      <c r="R359" s="28">
        <f t="shared" si="119"/>
        <v>0</v>
      </c>
      <c r="S359" s="28">
        <f t="shared" si="125"/>
        <v>225</v>
      </c>
      <c r="T359" s="28">
        <f t="shared" si="120"/>
        <v>484.40706075851415</v>
      </c>
      <c r="U359" s="28">
        <f t="shared" si="121"/>
        <v>709.40706075851415</v>
      </c>
      <c r="V359" s="29">
        <f t="shared" si="122"/>
        <v>801.56566010841755</v>
      </c>
      <c r="W359" s="35"/>
      <c r="X359" s="138">
        <f>IF($I359&lt;=TABELLER!$Z$68,IF($I358&gt;=TABELLER!$Z$68,$G359,0),0)</f>
        <v>0</v>
      </c>
      <c r="Y359" s="139">
        <f>IF($I359&gt;=TABELLER!$Z$68,IF($I358&lt;=TABELLER!$Z$68,$G359,0),0)</f>
        <v>0</v>
      </c>
      <c r="Z359" s="140">
        <f>IF($I359&gt;=TABELLER!$Z$68,IF($I358&lt;=TABELLER!$Z$68,$C359,0),0)</f>
        <v>0</v>
      </c>
      <c r="AA359" s="140">
        <f t="shared" si="128"/>
        <v>114.36341478147583</v>
      </c>
      <c r="AB359" s="106">
        <f t="shared" si="129"/>
        <v>0</v>
      </c>
    </row>
    <row r="360" spans="2:28" x14ac:dyDescent="0.2">
      <c r="B360" s="25">
        <v>312</v>
      </c>
      <c r="C360" s="26">
        <f t="shared" si="130"/>
        <v>12.47999999999991</v>
      </c>
      <c r="D360" s="26">
        <f t="shared" si="109"/>
        <v>3.9999999999999147E-2</v>
      </c>
      <c r="E360" s="27">
        <f t="shared" si="110"/>
        <v>1.2711321103684288</v>
      </c>
      <c r="F360" s="27">
        <f t="shared" si="111"/>
        <v>0</v>
      </c>
      <c r="G360" s="26">
        <f t="shared" si="112"/>
        <v>343.73736684747286</v>
      </c>
      <c r="H360" s="26">
        <f t="shared" si="113"/>
        <v>0</v>
      </c>
      <c r="I360" s="26">
        <f t="shared" si="114"/>
        <v>114.44036508484623</v>
      </c>
      <c r="J360" s="26">
        <f t="shared" si="115"/>
        <v>31.788990301346175</v>
      </c>
      <c r="K360" s="26">
        <f t="shared" si="123"/>
        <v>36.138888888888886</v>
      </c>
      <c r="L360" s="27">
        <f t="shared" si="116"/>
        <v>0.53326505384043732</v>
      </c>
      <c r="M360" s="27">
        <f t="shared" si="117"/>
        <v>0.53326505384043732</v>
      </c>
      <c r="N360" s="26">
        <f t="shared" si="126"/>
        <v>0</v>
      </c>
      <c r="O360" s="141">
        <f t="shared" si="124"/>
        <v>80</v>
      </c>
      <c r="P360" s="28">
        <f t="shared" si="127"/>
        <v>48000</v>
      </c>
      <c r="Q360" s="28">
        <f t="shared" si="118"/>
        <v>1509.9567348626149</v>
      </c>
      <c r="R360" s="28">
        <f t="shared" si="119"/>
        <v>0</v>
      </c>
      <c r="S360" s="28">
        <f t="shared" si="125"/>
        <v>225</v>
      </c>
      <c r="T360" s="28">
        <f t="shared" si="120"/>
        <v>485.05915410195894</v>
      </c>
      <c r="U360" s="28">
        <f t="shared" si="121"/>
        <v>710.05915410195894</v>
      </c>
      <c r="V360" s="29">
        <f t="shared" si="122"/>
        <v>799.89758076065596</v>
      </c>
      <c r="W360" s="35"/>
      <c r="X360" s="138">
        <f>IF($I360&lt;=TABELLER!$Z$68,IF($I359&gt;=TABELLER!$Z$68,$G360,0),0)</f>
        <v>0</v>
      </c>
      <c r="Y360" s="139">
        <f>IF($I360&gt;=TABELLER!$Z$68,IF($I359&lt;=TABELLER!$Z$68,$G360,0),0)</f>
        <v>0</v>
      </c>
      <c r="Z360" s="140">
        <f>IF($I360&gt;=TABELLER!$Z$68,IF($I359&lt;=TABELLER!$Z$68,$C360,0),0)</f>
        <v>0</v>
      </c>
      <c r="AA360" s="140">
        <f t="shared" si="128"/>
        <v>114.44036508484623</v>
      </c>
      <c r="AB360" s="106">
        <f t="shared" si="129"/>
        <v>0</v>
      </c>
    </row>
    <row r="361" spans="2:28" x14ac:dyDescent="0.2">
      <c r="B361" s="25">
        <v>313</v>
      </c>
      <c r="C361" s="26">
        <f t="shared" si="130"/>
        <v>12.519999999999909</v>
      </c>
      <c r="D361" s="26">
        <f t="shared" si="109"/>
        <v>3.9999999999999147E-2</v>
      </c>
      <c r="E361" s="27">
        <f t="shared" si="110"/>
        <v>1.2719862240968922</v>
      </c>
      <c r="F361" s="27">
        <f t="shared" si="111"/>
        <v>0</v>
      </c>
      <c r="G361" s="26">
        <f t="shared" si="112"/>
        <v>345.00935307156976</v>
      </c>
      <c r="H361" s="26">
        <f t="shared" si="113"/>
        <v>0</v>
      </c>
      <c r="I361" s="26">
        <f t="shared" si="114"/>
        <v>114.51715525259925</v>
      </c>
      <c r="J361" s="26">
        <f t="shared" si="115"/>
        <v>31.810320903499793</v>
      </c>
      <c r="K361" s="26">
        <f t="shared" si="123"/>
        <v>36.138888888888886</v>
      </c>
      <c r="L361" s="27">
        <f t="shared" si="116"/>
        <v>0.53215593107547932</v>
      </c>
      <c r="M361" s="27">
        <f t="shared" si="117"/>
        <v>0.53215593107547932</v>
      </c>
      <c r="N361" s="26">
        <f t="shared" si="126"/>
        <v>0</v>
      </c>
      <c r="O361" s="141">
        <f t="shared" si="124"/>
        <v>80</v>
      </c>
      <c r="P361" s="28">
        <f t="shared" si="127"/>
        <v>48000</v>
      </c>
      <c r="Q361" s="28">
        <f t="shared" si="118"/>
        <v>1508.9442242853643</v>
      </c>
      <c r="R361" s="28">
        <f t="shared" si="119"/>
        <v>0</v>
      </c>
      <c r="S361" s="28">
        <f t="shared" si="125"/>
        <v>225</v>
      </c>
      <c r="T361" s="28">
        <f t="shared" si="120"/>
        <v>485.71032767214524</v>
      </c>
      <c r="U361" s="28">
        <f t="shared" si="121"/>
        <v>710.71032767214524</v>
      </c>
      <c r="V361" s="29">
        <f t="shared" si="122"/>
        <v>798.23389661321903</v>
      </c>
      <c r="W361" s="35"/>
      <c r="X361" s="138">
        <f>IF($I361&lt;=TABELLER!$Z$68,IF($I360&gt;=TABELLER!$Z$68,$G361,0),0)</f>
        <v>0</v>
      </c>
      <c r="Y361" s="139">
        <f>IF($I361&gt;=TABELLER!$Z$68,IF($I360&lt;=TABELLER!$Z$68,$G361,0),0)</f>
        <v>0</v>
      </c>
      <c r="Z361" s="140">
        <f>IF($I361&gt;=TABELLER!$Z$68,IF($I360&lt;=TABELLER!$Z$68,$C361,0),0)</f>
        <v>0</v>
      </c>
      <c r="AA361" s="140">
        <f t="shared" si="128"/>
        <v>114.51715525259925</v>
      </c>
      <c r="AB361" s="106">
        <f t="shared" si="129"/>
        <v>0</v>
      </c>
    </row>
    <row r="362" spans="2:28" x14ac:dyDescent="0.2">
      <c r="B362" s="25">
        <v>314</v>
      </c>
      <c r="C362" s="26">
        <f t="shared" si="130"/>
        <v>12.559999999999908</v>
      </c>
      <c r="D362" s="26">
        <f t="shared" si="109"/>
        <v>3.9999999999999147E-2</v>
      </c>
      <c r="E362" s="27">
        <f t="shared" si="110"/>
        <v>1.2728385608848252</v>
      </c>
      <c r="F362" s="27">
        <f t="shared" si="111"/>
        <v>0</v>
      </c>
      <c r="G362" s="26">
        <f t="shared" si="112"/>
        <v>346.28219163245461</v>
      </c>
      <c r="H362" s="26">
        <f t="shared" si="113"/>
        <v>0</v>
      </c>
      <c r="I362" s="26">
        <f t="shared" si="114"/>
        <v>114.59378570667413</v>
      </c>
      <c r="J362" s="26">
        <f t="shared" si="115"/>
        <v>31.831607140742811</v>
      </c>
      <c r="K362" s="26">
        <f t="shared" si="123"/>
        <v>36.138888888888886</v>
      </c>
      <c r="L362" s="27">
        <f t="shared" si="116"/>
        <v>0.53104972668894546</v>
      </c>
      <c r="M362" s="27">
        <f t="shared" si="117"/>
        <v>0.53104972668894546</v>
      </c>
      <c r="N362" s="26">
        <f t="shared" si="126"/>
        <v>0</v>
      </c>
      <c r="O362" s="141">
        <f t="shared" si="124"/>
        <v>80</v>
      </c>
      <c r="P362" s="28">
        <f t="shared" si="127"/>
        <v>48000</v>
      </c>
      <c r="Q362" s="28">
        <f t="shared" si="118"/>
        <v>1507.9351723514608</v>
      </c>
      <c r="R362" s="28">
        <f t="shared" si="119"/>
        <v>0</v>
      </c>
      <c r="S362" s="28">
        <f t="shared" si="125"/>
        <v>225</v>
      </c>
      <c r="T362" s="28">
        <f t="shared" si="120"/>
        <v>486.36058231804253</v>
      </c>
      <c r="U362" s="28">
        <f t="shared" si="121"/>
        <v>711.36058231804259</v>
      </c>
      <c r="V362" s="29">
        <f t="shared" si="122"/>
        <v>796.57459003341819</v>
      </c>
      <c r="W362" s="35"/>
      <c r="X362" s="138">
        <f>IF($I362&lt;=TABELLER!$Z$68,IF($I361&gt;=TABELLER!$Z$68,$G362,0),0)</f>
        <v>0</v>
      </c>
      <c r="Y362" s="139">
        <f>IF($I362&gt;=TABELLER!$Z$68,IF($I361&lt;=TABELLER!$Z$68,$G362,0),0)</f>
        <v>0</v>
      </c>
      <c r="Z362" s="140">
        <f>IF($I362&gt;=TABELLER!$Z$68,IF($I361&lt;=TABELLER!$Z$68,$C362,0),0)</f>
        <v>0</v>
      </c>
      <c r="AA362" s="140">
        <f t="shared" si="128"/>
        <v>114.59378570667413</v>
      </c>
      <c r="AB362" s="106">
        <f t="shared" si="129"/>
        <v>0</v>
      </c>
    </row>
    <row r="363" spans="2:28" x14ac:dyDescent="0.2">
      <c r="B363" s="25">
        <v>315</v>
      </c>
      <c r="C363" s="26">
        <f t="shared" si="130"/>
        <v>12.599999999999907</v>
      </c>
      <c r="D363" s="26">
        <f t="shared" ref="D363:D426" si="131">+C363-C362</f>
        <v>3.9999999999999147E-2</v>
      </c>
      <c r="E363" s="27">
        <f t="shared" ref="E363:E426" si="132">+J362*D363+0.5*M362*D363*D363</f>
        <v>1.2736891254110365</v>
      </c>
      <c r="F363" s="27">
        <f t="shared" ref="F363:F426" si="133">+E363*N363/100</f>
        <v>0</v>
      </c>
      <c r="G363" s="26">
        <f t="shared" ref="G363:G426" si="134">+G362+E363</f>
        <v>347.55588075786562</v>
      </c>
      <c r="H363" s="26">
        <f t="shared" ref="H363:H426" si="135">+H362+F363</f>
        <v>0</v>
      </c>
      <c r="I363" s="26">
        <f t="shared" ref="I363:I426" si="136">+J363*3.6</f>
        <v>114.67025686731733</v>
      </c>
      <c r="J363" s="26">
        <f t="shared" ref="J363:J426" si="137">+J362+M362*D363</f>
        <v>31.85284912981037</v>
      </c>
      <c r="K363" s="26">
        <f t="shared" si="123"/>
        <v>36.138888888888886</v>
      </c>
      <c r="L363" s="27">
        <f t="shared" ref="L363:L426" si="138">+V363/$E$23</f>
        <v>0.52994642899908018</v>
      </c>
      <c r="M363" s="27">
        <f t="shared" ref="M363:M426" si="139">MIN(IF((J363+L363*D364)&gt;K363,+(K363-J363)/D364,L363),$E$21)</f>
        <v>0.52994642899908018</v>
      </c>
      <c r="N363" s="26">
        <f t="shared" si="126"/>
        <v>0</v>
      </c>
      <c r="O363" s="141">
        <f t="shared" si="124"/>
        <v>80</v>
      </c>
      <c r="P363" s="28">
        <f t="shared" si="127"/>
        <v>48000</v>
      </c>
      <c r="Q363" s="28">
        <f t="shared" ref="Q363:Q426" si="140">+P363/J363</f>
        <v>1506.9295623881217</v>
      </c>
      <c r="R363" s="28">
        <f t="shared" ref="R363:R426" si="141">0.1*$E$23*N363</f>
        <v>0</v>
      </c>
      <c r="S363" s="28">
        <f t="shared" si="125"/>
        <v>225</v>
      </c>
      <c r="T363" s="28">
        <f t="shared" ref="T363:T426" si="142">0.5*$E$9*$E$13*$E$14*(J363+$E$10)^2</f>
        <v>487.00991888950136</v>
      </c>
      <c r="U363" s="28">
        <f t="shared" ref="U363:U426" si="143">+R363+S363+T363</f>
        <v>712.00991888950136</v>
      </c>
      <c r="V363" s="29">
        <f t="shared" ref="V363:V426" si="144">+Q363-U363</f>
        <v>794.9196434986203</v>
      </c>
      <c r="W363" s="35"/>
      <c r="X363" s="138">
        <f>IF($I363&lt;=TABELLER!$Z$68,IF($I362&gt;=TABELLER!$Z$68,$G363,0),0)</f>
        <v>0</v>
      </c>
      <c r="Y363" s="139">
        <f>IF($I363&gt;=TABELLER!$Z$68,IF($I362&lt;=TABELLER!$Z$68,$G363,0),0)</f>
        <v>0</v>
      </c>
      <c r="Z363" s="140">
        <f>IF($I363&gt;=TABELLER!$Z$68,IF($I362&lt;=TABELLER!$Z$68,$C363,0),0)</f>
        <v>0</v>
      </c>
      <c r="AA363" s="140">
        <f t="shared" si="128"/>
        <v>114.67025686731733</v>
      </c>
      <c r="AB363" s="106">
        <f t="shared" si="129"/>
        <v>0</v>
      </c>
    </row>
    <row r="364" spans="2:28" x14ac:dyDescent="0.2">
      <c r="B364" s="25">
        <v>316</v>
      </c>
      <c r="C364" s="26">
        <f t="shared" si="130"/>
        <v>12.639999999999906</v>
      </c>
      <c r="D364" s="26">
        <f t="shared" si="131"/>
        <v>3.9999999999999147E-2</v>
      </c>
      <c r="E364" s="27">
        <f t="shared" si="132"/>
        <v>1.2745379223355868</v>
      </c>
      <c r="F364" s="27">
        <f t="shared" si="133"/>
        <v>0</v>
      </c>
      <c r="G364" s="26">
        <f t="shared" si="134"/>
        <v>348.83041868020121</v>
      </c>
      <c r="H364" s="26">
        <f t="shared" si="135"/>
        <v>0</v>
      </c>
      <c r="I364" s="26">
        <f t="shared" si="136"/>
        <v>114.74656915309319</v>
      </c>
      <c r="J364" s="26">
        <f t="shared" si="137"/>
        <v>31.874046986970331</v>
      </c>
      <c r="K364" s="26">
        <f t="shared" si="123"/>
        <v>36.138888888888886</v>
      </c>
      <c r="L364" s="27">
        <f t="shared" si="138"/>
        <v>0.52884602639687617</v>
      </c>
      <c r="M364" s="27">
        <f t="shared" si="139"/>
        <v>0.52884602639687617</v>
      </c>
      <c r="N364" s="26">
        <f t="shared" si="126"/>
        <v>0</v>
      </c>
      <c r="O364" s="141">
        <f t="shared" si="124"/>
        <v>80</v>
      </c>
      <c r="P364" s="28">
        <f t="shared" si="127"/>
        <v>48000</v>
      </c>
      <c r="Q364" s="28">
        <f t="shared" si="140"/>
        <v>1505.9273778325587</v>
      </c>
      <c r="R364" s="28">
        <f t="shared" si="141"/>
        <v>0</v>
      </c>
      <c r="S364" s="28">
        <f t="shared" si="125"/>
        <v>225</v>
      </c>
      <c r="T364" s="28">
        <f t="shared" si="142"/>
        <v>487.65833823724432</v>
      </c>
      <c r="U364" s="28">
        <f t="shared" si="143"/>
        <v>712.65833823724438</v>
      </c>
      <c r="V364" s="29">
        <f t="shared" si="144"/>
        <v>793.26903959531433</v>
      </c>
      <c r="W364" s="35"/>
      <c r="X364" s="138">
        <f>IF($I364&lt;=TABELLER!$Z$68,IF($I363&gt;=TABELLER!$Z$68,$G364,0),0)</f>
        <v>0</v>
      </c>
      <c r="Y364" s="139">
        <f>IF($I364&gt;=TABELLER!$Z$68,IF($I363&lt;=TABELLER!$Z$68,$G364,0),0)</f>
        <v>0</v>
      </c>
      <c r="Z364" s="140">
        <f>IF($I364&gt;=TABELLER!$Z$68,IF($I363&lt;=TABELLER!$Z$68,$C364,0),0)</f>
        <v>0</v>
      </c>
      <c r="AA364" s="140">
        <f t="shared" si="128"/>
        <v>114.74656915309319</v>
      </c>
      <c r="AB364" s="106">
        <f t="shared" si="129"/>
        <v>0</v>
      </c>
    </row>
    <row r="365" spans="2:28" x14ac:dyDescent="0.2">
      <c r="B365" s="25">
        <v>317</v>
      </c>
      <c r="C365" s="26">
        <f t="shared" si="130"/>
        <v>12.679999999999906</v>
      </c>
      <c r="D365" s="26">
        <f t="shared" si="131"/>
        <v>3.9999999999999147E-2</v>
      </c>
      <c r="E365" s="27">
        <f t="shared" si="132"/>
        <v>1.2753849562999036</v>
      </c>
      <c r="F365" s="27">
        <f t="shared" si="133"/>
        <v>0</v>
      </c>
      <c r="G365" s="26">
        <f t="shared" si="134"/>
        <v>350.10580363650109</v>
      </c>
      <c r="H365" s="26">
        <f t="shared" si="135"/>
        <v>0</v>
      </c>
      <c r="I365" s="26">
        <f t="shared" si="136"/>
        <v>114.82272298089434</v>
      </c>
      <c r="J365" s="26">
        <f t="shared" si="137"/>
        <v>31.895200828026205</v>
      </c>
      <c r="K365" s="26">
        <f t="shared" si="123"/>
        <v>36.138888888888886</v>
      </c>
      <c r="L365" s="27">
        <f t="shared" si="138"/>
        <v>0.5277485073454582</v>
      </c>
      <c r="M365" s="27">
        <f t="shared" si="139"/>
        <v>0.5277485073454582</v>
      </c>
      <c r="N365" s="26">
        <f t="shared" si="126"/>
        <v>0</v>
      </c>
      <c r="O365" s="141">
        <f t="shared" si="124"/>
        <v>80</v>
      </c>
      <c r="P365" s="28">
        <f t="shared" si="127"/>
        <v>48000</v>
      </c>
      <c r="Q365" s="28">
        <f t="shared" si="140"/>
        <v>1504.9286022310466</v>
      </c>
      <c r="R365" s="28">
        <f t="shared" si="141"/>
        <v>0</v>
      </c>
      <c r="S365" s="28">
        <f t="shared" si="125"/>
        <v>225</v>
      </c>
      <c r="T365" s="28">
        <f t="shared" si="142"/>
        <v>488.30584121285926</v>
      </c>
      <c r="U365" s="28">
        <f t="shared" si="143"/>
        <v>713.30584121285926</v>
      </c>
      <c r="V365" s="29">
        <f t="shared" si="144"/>
        <v>791.62276101818736</v>
      </c>
      <c r="W365" s="35"/>
      <c r="X365" s="138">
        <f>IF($I365&lt;=TABELLER!$Z$68,IF($I364&gt;=TABELLER!$Z$68,$G365,0),0)</f>
        <v>0</v>
      </c>
      <c r="Y365" s="139">
        <f>IF($I365&gt;=TABELLER!$Z$68,IF($I364&lt;=TABELLER!$Z$68,$G365,0),0)</f>
        <v>0</v>
      </c>
      <c r="Z365" s="140">
        <f>IF($I365&gt;=TABELLER!$Z$68,IF($I364&lt;=TABELLER!$Z$68,$C365,0),0)</f>
        <v>0</v>
      </c>
      <c r="AA365" s="140">
        <f t="shared" si="128"/>
        <v>114.82272298089434</v>
      </c>
      <c r="AB365" s="106">
        <f t="shared" si="129"/>
        <v>0</v>
      </c>
    </row>
    <row r="366" spans="2:28" x14ac:dyDescent="0.2">
      <c r="B366" s="25">
        <v>318</v>
      </c>
      <c r="C366" s="26">
        <f t="shared" si="130"/>
        <v>12.719999999999905</v>
      </c>
      <c r="D366" s="26">
        <f t="shared" si="131"/>
        <v>3.9999999999999147E-2</v>
      </c>
      <c r="E366" s="27">
        <f t="shared" si="132"/>
        <v>1.2762302319268974</v>
      </c>
      <c r="F366" s="27">
        <f t="shared" si="133"/>
        <v>0</v>
      </c>
      <c r="G366" s="26">
        <f t="shared" si="134"/>
        <v>351.38203386842798</v>
      </c>
      <c r="H366" s="26">
        <f t="shared" si="135"/>
        <v>0</v>
      </c>
      <c r="I366" s="26">
        <f t="shared" si="136"/>
        <v>114.89871876595208</v>
      </c>
      <c r="J366" s="26">
        <f t="shared" si="137"/>
        <v>31.916310768320024</v>
      </c>
      <c r="K366" s="26">
        <f t="shared" si="123"/>
        <v>36.138888888888886</v>
      </c>
      <c r="L366" s="27">
        <f t="shared" si="138"/>
        <v>0.52665386037947326</v>
      </c>
      <c r="M366" s="27">
        <f t="shared" si="139"/>
        <v>0.52665386037947326</v>
      </c>
      <c r="N366" s="26">
        <f t="shared" si="126"/>
        <v>0</v>
      </c>
      <c r="O366" s="141">
        <f t="shared" si="124"/>
        <v>80</v>
      </c>
      <c r="P366" s="28">
        <f t="shared" si="127"/>
        <v>48000</v>
      </c>
      <c r="Q366" s="28">
        <f t="shared" si="140"/>
        <v>1503.9332192380007</v>
      </c>
      <c r="R366" s="28">
        <f t="shared" si="141"/>
        <v>0</v>
      </c>
      <c r="S366" s="28">
        <f t="shared" si="125"/>
        <v>225</v>
      </c>
      <c r="T366" s="28">
        <f t="shared" si="142"/>
        <v>488.95242866879073</v>
      </c>
      <c r="U366" s="28">
        <f t="shared" si="143"/>
        <v>713.95242866879073</v>
      </c>
      <c r="V366" s="29">
        <f t="shared" si="144"/>
        <v>789.98079056920994</v>
      </c>
      <c r="W366" s="35"/>
      <c r="X366" s="138">
        <f>IF($I366&lt;=TABELLER!$Z$68,IF($I365&gt;=TABELLER!$Z$68,$G366,0),0)</f>
        <v>0</v>
      </c>
      <c r="Y366" s="139">
        <f>IF($I366&gt;=TABELLER!$Z$68,IF($I365&lt;=TABELLER!$Z$68,$G366,0),0)</f>
        <v>0</v>
      </c>
      <c r="Z366" s="140">
        <f>IF($I366&gt;=TABELLER!$Z$68,IF($I365&lt;=TABELLER!$Z$68,$C366,0),0)</f>
        <v>0</v>
      </c>
      <c r="AA366" s="140">
        <f t="shared" si="128"/>
        <v>114.89871876595208</v>
      </c>
      <c r="AB366" s="106">
        <f t="shared" si="129"/>
        <v>0</v>
      </c>
    </row>
    <row r="367" spans="2:28" x14ac:dyDescent="0.2">
      <c r="B367" s="25">
        <v>319</v>
      </c>
      <c r="C367" s="26">
        <f t="shared" si="130"/>
        <v>12.759999999999904</v>
      </c>
      <c r="D367" s="26">
        <f t="shared" si="131"/>
        <v>3.9999999999999147E-2</v>
      </c>
      <c r="E367" s="27">
        <f t="shared" si="132"/>
        <v>1.2770737538210775</v>
      </c>
      <c r="F367" s="27">
        <f t="shared" si="133"/>
        <v>0</v>
      </c>
      <c r="G367" s="26">
        <f t="shared" si="134"/>
        <v>352.65910762224905</v>
      </c>
      <c r="H367" s="26">
        <f t="shared" si="135"/>
        <v>0</v>
      </c>
      <c r="I367" s="26">
        <f t="shared" si="136"/>
        <v>114.97455692184673</v>
      </c>
      <c r="J367" s="26">
        <f t="shared" si="137"/>
        <v>31.937376922735201</v>
      </c>
      <c r="K367" s="26">
        <f t="shared" si="123"/>
        <v>36.138888888888886</v>
      </c>
      <c r="L367" s="27">
        <f t="shared" si="138"/>
        <v>0.52556207410448774</v>
      </c>
      <c r="M367" s="27">
        <f t="shared" si="139"/>
        <v>0.52556207410448774</v>
      </c>
      <c r="N367" s="26">
        <f t="shared" si="126"/>
        <v>0</v>
      </c>
      <c r="O367" s="141">
        <f t="shared" si="124"/>
        <v>80</v>
      </c>
      <c r="P367" s="28">
        <f t="shared" si="127"/>
        <v>48000</v>
      </c>
      <c r="Q367" s="28">
        <f t="shared" si="140"/>
        <v>1502.9412126150639</v>
      </c>
      <c r="R367" s="28">
        <f t="shared" si="141"/>
        <v>0</v>
      </c>
      <c r="S367" s="28">
        <f t="shared" si="125"/>
        <v>225</v>
      </c>
      <c r="T367" s="28">
        <f t="shared" si="142"/>
        <v>489.59810145833228</v>
      </c>
      <c r="U367" s="28">
        <f t="shared" si="143"/>
        <v>714.59810145833228</v>
      </c>
      <c r="V367" s="29">
        <f t="shared" si="144"/>
        <v>788.34311115673165</v>
      </c>
      <c r="W367" s="35"/>
      <c r="X367" s="138">
        <f>IF($I367&lt;=TABELLER!$Z$68,IF($I366&gt;=TABELLER!$Z$68,$G367,0),0)</f>
        <v>0</v>
      </c>
      <c r="Y367" s="139">
        <f>IF($I367&gt;=TABELLER!$Z$68,IF($I366&lt;=TABELLER!$Z$68,$G367,0),0)</f>
        <v>0</v>
      </c>
      <c r="Z367" s="140">
        <f>IF($I367&gt;=TABELLER!$Z$68,IF($I366&lt;=TABELLER!$Z$68,$C367,0),0)</f>
        <v>0</v>
      </c>
      <c r="AA367" s="140">
        <f t="shared" si="128"/>
        <v>114.97455692184673</v>
      </c>
      <c r="AB367" s="106">
        <f t="shared" si="129"/>
        <v>0</v>
      </c>
    </row>
    <row r="368" spans="2:28" x14ac:dyDescent="0.2">
      <c r="B368" s="25">
        <v>320</v>
      </c>
      <c r="C368" s="26">
        <f t="shared" si="130"/>
        <v>12.799999999999903</v>
      </c>
      <c r="D368" s="26">
        <f t="shared" si="131"/>
        <v>3.9999999999999147E-2</v>
      </c>
      <c r="E368" s="27">
        <f t="shared" si="132"/>
        <v>1.2779155265686644</v>
      </c>
      <c r="F368" s="27">
        <f t="shared" si="133"/>
        <v>0</v>
      </c>
      <c r="G368" s="26">
        <f t="shared" si="134"/>
        <v>353.93702314881773</v>
      </c>
      <c r="H368" s="26">
        <f t="shared" si="135"/>
        <v>0</v>
      </c>
      <c r="I368" s="26">
        <f t="shared" si="136"/>
        <v>115.05023786051777</v>
      </c>
      <c r="J368" s="26">
        <f t="shared" si="137"/>
        <v>31.958399405699378</v>
      </c>
      <c r="K368" s="26">
        <f t="shared" ref="K368:K431" si="145">+$E$20/3.6</f>
        <v>36.138888888888886</v>
      </c>
      <c r="L368" s="27">
        <f t="shared" si="138"/>
        <v>0.52447313719638977</v>
      </c>
      <c r="M368" s="27">
        <f t="shared" si="139"/>
        <v>0.52447313719638977</v>
      </c>
      <c r="N368" s="26">
        <f t="shared" si="126"/>
        <v>0</v>
      </c>
      <c r="O368" s="141">
        <f t="shared" ref="O368:O431" si="146">IF(I368&lt;$J$25,$K$25,IF(I368&lt;$J$26,+$K$25+$K$27*(I368-$J$25),$K$26))</f>
        <v>80</v>
      </c>
      <c r="P368" s="28">
        <f t="shared" si="127"/>
        <v>48000</v>
      </c>
      <c r="Q368" s="28">
        <f t="shared" si="140"/>
        <v>1501.9525662302037</v>
      </c>
      <c r="R368" s="28">
        <f t="shared" si="141"/>
        <v>0</v>
      </c>
      <c r="S368" s="28">
        <f t="shared" ref="S368:S431" si="147">10*$E$23*$E$12</f>
        <v>225</v>
      </c>
      <c r="T368" s="28">
        <f t="shared" si="142"/>
        <v>490.24286043561904</v>
      </c>
      <c r="U368" s="28">
        <f t="shared" si="143"/>
        <v>715.24286043561904</v>
      </c>
      <c r="V368" s="29">
        <f t="shared" si="144"/>
        <v>786.70970579458469</v>
      </c>
      <c r="W368" s="35"/>
      <c r="X368" s="138">
        <f>IF($I368&lt;=TABELLER!$Z$68,IF($I367&gt;=TABELLER!$Z$68,$G368,0),0)</f>
        <v>0</v>
      </c>
      <c r="Y368" s="139">
        <f>IF($I368&gt;=TABELLER!$Z$68,IF($I367&lt;=TABELLER!$Z$68,$G368,0),0)</f>
        <v>0</v>
      </c>
      <c r="Z368" s="140">
        <f>IF($I368&gt;=TABELLER!$Z$68,IF($I367&lt;=TABELLER!$Z$68,$C368,0),0)</f>
        <v>0</v>
      </c>
      <c r="AA368" s="140">
        <f t="shared" si="128"/>
        <v>115.05023786051777</v>
      </c>
      <c r="AB368" s="106">
        <f t="shared" si="129"/>
        <v>0</v>
      </c>
    </row>
    <row r="369" spans="2:28" x14ac:dyDescent="0.2">
      <c r="B369" s="25">
        <v>321</v>
      </c>
      <c r="C369" s="26">
        <f t="shared" si="130"/>
        <v>12.839999999999902</v>
      </c>
      <c r="D369" s="26">
        <f t="shared" si="131"/>
        <v>3.9999999999999147E-2</v>
      </c>
      <c r="E369" s="27">
        <f t="shared" si="132"/>
        <v>1.278755554737705</v>
      </c>
      <c r="F369" s="27">
        <f t="shared" si="133"/>
        <v>0</v>
      </c>
      <c r="G369" s="26">
        <f t="shared" si="134"/>
        <v>355.21577870355543</v>
      </c>
      <c r="H369" s="26">
        <f t="shared" si="135"/>
        <v>0</v>
      </c>
      <c r="I369" s="26">
        <f t="shared" si="136"/>
        <v>115.12576199227405</v>
      </c>
      <c r="J369" s="26">
        <f t="shared" si="137"/>
        <v>31.979378331187235</v>
      </c>
      <c r="K369" s="26">
        <f t="shared" si="145"/>
        <v>36.138888888888886</v>
      </c>
      <c r="L369" s="27">
        <f t="shared" si="138"/>
        <v>0.52338703840079903</v>
      </c>
      <c r="M369" s="27">
        <f t="shared" si="139"/>
        <v>0.52338703840079903</v>
      </c>
      <c r="N369" s="26">
        <f t="shared" ref="N369:N432" si="148">+$J$29</f>
        <v>0</v>
      </c>
      <c r="O369" s="141">
        <f t="shared" si="146"/>
        <v>80</v>
      </c>
      <c r="P369" s="28">
        <f t="shared" ref="P369:P432" si="149">+O369/100*$E$24*1000</f>
        <v>48000</v>
      </c>
      <c r="Q369" s="28">
        <f t="shared" si="140"/>
        <v>1500.9672640568183</v>
      </c>
      <c r="R369" s="28">
        <f t="shared" si="141"/>
        <v>0</v>
      </c>
      <c r="S369" s="28">
        <f t="shared" si="147"/>
        <v>225</v>
      </c>
      <c r="T369" s="28">
        <f t="shared" si="142"/>
        <v>490.88670645561967</v>
      </c>
      <c r="U369" s="28">
        <f t="shared" si="143"/>
        <v>715.88670645561967</v>
      </c>
      <c r="V369" s="29">
        <f t="shared" si="144"/>
        <v>785.08055760119862</v>
      </c>
      <c r="W369" s="35"/>
      <c r="X369" s="138">
        <f>IF($I369&lt;=TABELLER!$Z$68,IF($I368&gt;=TABELLER!$Z$68,$G369,0),0)</f>
        <v>0</v>
      </c>
      <c r="Y369" s="139">
        <f>IF($I369&gt;=TABELLER!$Z$68,IF($I368&lt;=TABELLER!$Z$68,$G369,0),0)</f>
        <v>0</v>
      </c>
      <c r="Z369" s="140">
        <f>IF($I369&gt;=TABELLER!$Z$68,IF($I368&lt;=TABELLER!$Z$68,$C369,0),0)</f>
        <v>0</v>
      </c>
      <c r="AA369" s="140">
        <f t="shared" ref="AA369:AA432" si="150">$I369</f>
        <v>115.12576199227405</v>
      </c>
      <c r="AB369" s="106">
        <f t="shared" ref="AB369:AB432" si="151">IF((G369&lt;$E$32)*AND(G370&gt;$E$32),I369,0)</f>
        <v>0</v>
      </c>
    </row>
    <row r="370" spans="2:28" x14ac:dyDescent="0.2">
      <c r="B370" s="25">
        <v>322</v>
      </c>
      <c r="C370" s="26">
        <f t="shared" si="130"/>
        <v>12.879999999999901</v>
      </c>
      <c r="D370" s="26">
        <f t="shared" si="131"/>
        <v>3.9999999999999147E-2</v>
      </c>
      <c r="E370" s="27">
        <f t="shared" si="132"/>
        <v>1.2795938428781828</v>
      </c>
      <c r="F370" s="27">
        <f t="shared" si="133"/>
        <v>0</v>
      </c>
      <c r="G370" s="26">
        <f t="shared" si="134"/>
        <v>356.4953725464336</v>
      </c>
      <c r="H370" s="26">
        <f t="shared" si="135"/>
        <v>0</v>
      </c>
      <c r="I370" s="26">
        <f t="shared" si="136"/>
        <v>115.20112972580375</v>
      </c>
      <c r="J370" s="26">
        <f t="shared" si="137"/>
        <v>32.000313812723263</v>
      </c>
      <c r="K370" s="26">
        <f t="shared" si="145"/>
        <v>36.138888888888886</v>
      </c>
      <c r="L370" s="27">
        <f t="shared" si="138"/>
        <v>0.52230376653248189</v>
      </c>
      <c r="M370" s="27">
        <f t="shared" si="139"/>
        <v>0.52230376653248189</v>
      </c>
      <c r="N370" s="26">
        <f t="shared" si="148"/>
        <v>0</v>
      </c>
      <c r="O370" s="141">
        <f t="shared" si="146"/>
        <v>80</v>
      </c>
      <c r="P370" s="28">
        <f t="shared" si="149"/>
        <v>48000</v>
      </c>
      <c r="Q370" s="28">
        <f t="shared" si="140"/>
        <v>1499.9852901728511</v>
      </c>
      <c r="R370" s="28">
        <f t="shared" si="141"/>
        <v>0</v>
      </c>
      <c r="S370" s="28">
        <f t="shared" si="147"/>
        <v>225</v>
      </c>
      <c r="T370" s="28">
        <f t="shared" si="142"/>
        <v>491.52964037412829</v>
      </c>
      <c r="U370" s="28">
        <f t="shared" si="143"/>
        <v>716.52964037412835</v>
      </c>
      <c r="V370" s="29">
        <f t="shared" si="144"/>
        <v>783.45564979872279</v>
      </c>
      <c r="W370" s="35"/>
      <c r="X370" s="138">
        <f>IF($I370&lt;=TABELLER!$Z$68,IF($I369&gt;=TABELLER!$Z$68,$G370,0),0)</f>
        <v>0</v>
      </c>
      <c r="Y370" s="139">
        <f>IF($I370&gt;=TABELLER!$Z$68,IF($I369&lt;=TABELLER!$Z$68,$G370,0),0)</f>
        <v>0</v>
      </c>
      <c r="Z370" s="140">
        <f>IF($I370&gt;=TABELLER!$Z$68,IF($I369&lt;=TABELLER!$Z$68,$C370,0),0)</f>
        <v>0</v>
      </c>
      <c r="AA370" s="140">
        <f t="shared" si="150"/>
        <v>115.20112972580375</v>
      </c>
      <c r="AB370" s="106">
        <f t="shared" si="151"/>
        <v>0</v>
      </c>
    </row>
    <row r="371" spans="2:28" x14ac:dyDescent="0.2">
      <c r="B371" s="25">
        <v>323</v>
      </c>
      <c r="C371" s="26">
        <f t="shared" si="130"/>
        <v>12.9199999999999</v>
      </c>
      <c r="D371" s="26">
        <f t="shared" si="131"/>
        <v>3.9999999999999147E-2</v>
      </c>
      <c r="E371" s="27">
        <f t="shared" si="132"/>
        <v>1.2804303955221292</v>
      </c>
      <c r="F371" s="27">
        <f t="shared" si="133"/>
        <v>0</v>
      </c>
      <c r="G371" s="26">
        <f t="shared" si="134"/>
        <v>357.7758029419557</v>
      </c>
      <c r="H371" s="26">
        <f t="shared" si="135"/>
        <v>0</v>
      </c>
      <c r="I371" s="26">
        <f t="shared" si="136"/>
        <v>115.27634146818441</v>
      </c>
      <c r="J371" s="26">
        <f t="shared" si="137"/>
        <v>32.02120596338456</v>
      </c>
      <c r="K371" s="26">
        <f t="shared" si="145"/>
        <v>36.138888888888886</v>
      </c>
      <c r="L371" s="27">
        <f t="shared" si="138"/>
        <v>0.52122331047477233</v>
      </c>
      <c r="M371" s="27">
        <f t="shared" si="139"/>
        <v>0.52122331047477233</v>
      </c>
      <c r="N371" s="26">
        <f t="shared" si="148"/>
        <v>0</v>
      </c>
      <c r="O371" s="141">
        <f t="shared" si="146"/>
        <v>80</v>
      </c>
      <c r="P371" s="28">
        <f t="shared" si="149"/>
        <v>48000</v>
      </c>
      <c r="Q371" s="28">
        <f t="shared" si="140"/>
        <v>1499.0066287599159</v>
      </c>
      <c r="R371" s="28">
        <f t="shared" si="141"/>
        <v>0</v>
      </c>
      <c r="S371" s="28">
        <f t="shared" si="147"/>
        <v>225</v>
      </c>
      <c r="T371" s="28">
        <f t="shared" si="142"/>
        <v>492.17166304775748</v>
      </c>
      <c r="U371" s="28">
        <f t="shared" si="143"/>
        <v>717.17166304775742</v>
      </c>
      <c r="V371" s="29">
        <f t="shared" si="144"/>
        <v>781.83496571215846</v>
      </c>
      <c r="W371" s="35"/>
      <c r="X371" s="138">
        <f>IF($I371&lt;=TABELLER!$Z$68,IF($I370&gt;=TABELLER!$Z$68,$G371,0),0)</f>
        <v>0</v>
      </c>
      <c r="Y371" s="139">
        <f>IF($I371&gt;=TABELLER!$Z$68,IF($I370&lt;=TABELLER!$Z$68,$G371,0),0)</f>
        <v>0</v>
      </c>
      <c r="Z371" s="140">
        <f>IF($I371&gt;=TABELLER!$Z$68,IF($I370&lt;=TABELLER!$Z$68,$C371,0),0)</f>
        <v>0</v>
      </c>
      <c r="AA371" s="140">
        <f t="shared" si="150"/>
        <v>115.27634146818441</v>
      </c>
      <c r="AB371" s="106">
        <f t="shared" si="151"/>
        <v>0</v>
      </c>
    </row>
    <row r="372" spans="2:28" x14ac:dyDescent="0.2">
      <c r="B372" s="25">
        <v>324</v>
      </c>
      <c r="C372" s="26">
        <f t="shared" si="130"/>
        <v>12.9599999999999</v>
      </c>
      <c r="D372" s="26">
        <f t="shared" si="131"/>
        <v>3.9999999999999147E-2</v>
      </c>
      <c r="E372" s="27">
        <f t="shared" si="132"/>
        <v>1.2812652171837349</v>
      </c>
      <c r="F372" s="27">
        <f t="shared" si="133"/>
        <v>0</v>
      </c>
      <c r="G372" s="26">
        <f t="shared" si="134"/>
        <v>359.05706815913942</v>
      </c>
      <c r="H372" s="26">
        <f t="shared" si="135"/>
        <v>0</v>
      </c>
      <c r="I372" s="26">
        <f t="shared" si="136"/>
        <v>115.3513976248928</v>
      </c>
      <c r="J372" s="26">
        <f t="shared" si="137"/>
        <v>32.042054895803552</v>
      </c>
      <c r="K372" s="26">
        <f t="shared" si="145"/>
        <v>36.138888888888886</v>
      </c>
      <c r="L372" s="27">
        <f t="shared" si="138"/>
        <v>0.52014565917899869</v>
      </c>
      <c r="M372" s="27">
        <f t="shared" si="139"/>
        <v>0.52014565917899869</v>
      </c>
      <c r="N372" s="26">
        <f t="shared" si="148"/>
        <v>0</v>
      </c>
      <c r="O372" s="141">
        <f t="shared" si="146"/>
        <v>80</v>
      </c>
      <c r="P372" s="28">
        <f t="shared" si="149"/>
        <v>48000</v>
      </c>
      <c r="Q372" s="28">
        <f t="shared" si="140"/>
        <v>1498.0312641024284</v>
      </c>
      <c r="R372" s="28">
        <f t="shared" si="141"/>
        <v>0</v>
      </c>
      <c r="S372" s="28">
        <f t="shared" si="147"/>
        <v>225</v>
      </c>
      <c r="T372" s="28">
        <f t="shared" si="142"/>
        <v>492.8127753339304</v>
      </c>
      <c r="U372" s="28">
        <f t="shared" si="143"/>
        <v>717.8127753339304</v>
      </c>
      <c r="V372" s="29">
        <f t="shared" si="144"/>
        <v>780.21848876849799</v>
      </c>
      <c r="W372" s="35"/>
      <c r="X372" s="138">
        <f>IF($I372&lt;=TABELLER!$Z$68,IF($I371&gt;=TABELLER!$Z$68,$G372,0),0)</f>
        <v>0</v>
      </c>
      <c r="Y372" s="139">
        <f>IF($I372&gt;=TABELLER!$Z$68,IF($I371&lt;=TABELLER!$Z$68,$G372,0),0)</f>
        <v>0</v>
      </c>
      <c r="Z372" s="140">
        <f>IF($I372&gt;=TABELLER!$Z$68,IF($I371&lt;=TABELLER!$Z$68,$C372,0),0)</f>
        <v>0</v>
      </c>
      <c r="AA372" s="140">
        <f t="shared" si="150"/>
        <v>115.3513976248928</v>
      </c>
      <c r="AB372" s="106">
        <f t="shared" si="151"/>
        <v>0</v>
      </c>
    </row>
    <row r="373" spans="2:28" x14ac:dyDescent="0.2">
      <c r="B373" s="25">
        <v>325</v>
      </c>
      <c r="C373" s="26">
        <f t="shared" si="130"/>
        <v>12.999999999999899</v>
      </c>
      <c r="D373" s="26">
        <f t="shared" si="131"/>
        <v>3.9999999999999147E-2</v>
      </c>
      <c r="E373" s="27">
        <f t="shared" si="132"/>
        <v>1.2820983123594578</v>
      </c>
      <c r="F373" s="27">
        <f t="shared" si="133"/>
        <v>0</v>
      </c>
      <c r="G373" s="26">
        <f t="shared" si="134"/>
        <v>360.33916647149886</v>
      </c>
      <c r="H373" s="26">
        <f t="shared" si="135"/>
        <v>0</v>
      </c>
      <c r="I373" s="26">
        <f t="shared" si="136"/>
        <v>115.42629859981456</v>
      </c>
      <c r="J373" s="26">
        <f t="shared" si="137"/>
        <v>32.062860722170711</v>
      </c>
      <c r="K373" s="26">
        <f t="shared" si="145"/>
        <v>36.138888888888886</v>
      </c>
      <c r="L373" s="27">
        <f t="shared" si="138"/>
        <v>0.51907080166391906</v>
      </c>
      <c r="M373" s="27">
        <f t="shared" si="139"/>
        <v>0.51907080166391906</v>
      </c>
      <c r="N373" s="26">
        <f t="shared" si="148"/>
        <v>0</v>
      </c>
      <c r="O373" s="141">
        <f t="shared" si="146"/>
        <v>80</v>
      </c>
      <c r="P373" s="28">
        <f t="shared" si="149"/>
        <v>48000</v>
      </c>
      <c r="Q373" s="28">
        <f t="shared" si="140"/>
        <v>1497.0591805867507</v>
      </c>
      <c r="R373" s="28">
        <f t="shared" si="141"/>
        <v>0</v>
      </c>
      <c r="S373" s="28">
        <f t="shared" si="147"/>
        <v>225</v>
      </c>
      <c r="T373" s="28">
        <f t="shared" si="142"/>
        <v>493.45297809087225</v>
      </c>
      <c r="U373" s="28">
        <f t="shared" si="143"/>
        <v>718.45297809087219</v>
      </c>
      <c r="V373" s="29">
        <f t="shared" si="144"/>
        <v>778.60620249587851</v>
      </c>
      <c r="W373" s="35"/>
      <c r="X373" s="138">
        <f>IF($I373&lt;=TABELLER!$Z$68,IF($I372&gt;=TABELLER!$Z$68,$G373,0),0)</f>
        <v>0</v>
      </c>
      <c r="Y373" s="139">
        <f>IF($I373&gt;=TABELLER!$Z$68,IF($I372&lt;=TABELLER!$Z$68,$G373,0),0)</f>
        <v>0</v>
      </c>
      <c r="Z373" s="140">
        <f>IF($I373&gt;=TABELLER!$Z$68,IF($I372&lt;=TABELLER!$Z$68,$C373,0),0)</f>
        <v>0</v>
      </c>
      <c r="AA373" s="140">
        <f t="shared" si="150"/>
        <v>115.42629859981456</v>
      </c>
      <c r="AB373" s="106">
        <f t="shared" si="151"/>
        <v>0</v>
      </c>
    </row>
    <row r="374" spans="2:28" x14ac:dyDescent="0.2">
      <c r="B374" s="25">
        <v>326</v>
      </c>
      <c r="C374" s="26">
        <f t="shared" si="130"/>
        <v>13.039999999999898</v>
      </c>
      <c r="D374" s="26">
        <f t="shared" si="131"/>
        <v>3.9999999999999147E-2</v>
      </c>
      <c r="E374" s="27">
        <f t="shared" si="132"/>
        <v>1.2829296855281322</v>
      </c>
      <c r="F374" s="27">
        <f t="shared" si="133"/>
        <v>0</v>
      </c>
      <c r="G374" s="26">
        <f t="shared" si="134"/>
        <v>361.62209615702699</v>
      </c>
      <c r="H374" s="26">
        <f t="shared" si="135"/>
        <v>0</v>
      </c>
      <c r="I374" s="26">
        <f t="shared" si="136"/>
        <v>115.50104479525417</v>
      </c>
      <c r="J374" s="26">
        <f t="shared" si="137"/>
        <v>32.083623554237271</v>
      </c>
      <c r="K374" s="26">
        <f t="shared" si="145"/>
        <v>36.138888888888886</v>
      </c>
      <c r="L374" s="27">
        <f t="shared" si="138"/>
        <v>0.51799872701515715</v>
      </c>
      <c r="M374" s="27">
        <f t="shared" si="139"/>
        <v>0.51799872701515715</v>
      </c>
      <c r="N374" s="26">
        <f t="shared" si="148"/>
        <v>0</v>
      </c>
      <c r="O374" s="141">
        <f t="shared" si="146"/>
        <v>80</v>
      </c>
      <c r="P374" s="28">
        <f t="shared" si="149"/>
        <v>48000</v>
      </c>
      <c r="Q374" s="28">
        <f t="shared" si="140"/>
        <v>1496.0903627003397</v>
      </c>
      <c r="R374" s="28">
        <f t="shared" si="141"/>
        <v>0</v>
      </c>
      <c r="S374" s="28">
        <f t="shared" si="147"/>
        <v>225</v>
      </c>
      <c r="T374" s="28">
        <f t="shared" si="142"/>
        <v>494.09227217760406</v>
      </c>
      <c r="U374" s="28">
        <f t="shared" si="143"/>
        <v>719.09227217760406</v>
      </c>
      <c r="V374" s="29">
        <f t="shared" si="144"/>
        <v>776.99809052273565</v>
      </c>
      <c r="W374" s="35"/>
      <c r="X374" s="138">
        <f>IF($I374&lt;=TABELLER!$Z$68,IF($I373&gt;=TABELLER!$Z$68,$G374,0),0)</f>
        <v>0</v>
      </c>
      <c r="Y374" s="139">
        <f>IF($I374&gt;=TABELLER!$Z$68,IF($I373&lt;=TABELLER!$Z$68,$G374,0),0)</f>
        <v>0</v>
      </c>
      <c r="Z374" s="140">
        <f>IF($I374&gt;=TABELLER!$Z$68,IF($I373&lt;=TABELLER!$Z$68,$C374,0),0)</f>
        <v>0</v>
      </c>
      <c r="AA374" s="140">
        <f t="shared" si="150"/>
        <v>115.50104479525417</v>
      </c>
      <c r="AB374" s="106">
        <f t="shared" si="151"/>
        <v>0</v>
      </c>
    </row>
    <row r="375" spans="2:28" x14ac:dyDescent="0.2">
      <c r="B375" s="25">
        <v>327</v>
      </c>
      <c r="C375" s="26">
        <f t="shared" si="130"/>
        <v>13.079999999999897</v>
      </c>
      <c r="D375" s="26">
        <f t="shared" si="131"/>
        <v>3.9999999999999147E-2</v>
      </c>
      <c r="E375" s="27">
        <f t="shared" si="132"/>
        <v>1.2837593411510755</v>
      </c>
      <c r="F375" s="27">
        <f t="shared" si="133"/>
        <v>0</v>
      </c>
      <c r="G375" s="26">
        <f t="shared" si="134"/>
        <v>362.90585549817808</v>
      </c>
      <c r="H375" s="26">
        <f t="shared" si="135"/>
        <v>0</v>
      </c>
      <c r="I375" s="26">
        <f t="shared" si="136"/>
        <v>115.57563661194436</v>
      </c>
      <c r="J375" s="26">
        <f t="shared" si="137"/>
        <v>32.104343503317878</v>
      </c>
      <c r="K375" s="26">
        <f t="shared" si="145"/>
        <v>36.138888888888886</v>
      </c>
      <c r="L375" s="27">
        <f t="shared" si="138"/>
        <v>0.51692942438464928</v>
      </c>
      <c r="M375" s="27">
        <f t="shared" si="139"/>
        <v>0.51692942438464928</v>
      </c>
      <c r="N375" s="26">
        <f t="shared" si="148"/>
        <v>0</v>
      </c>
      <c r="O375" s="141">
        <f t="shared" si="146"/>
        <v>80</v>
      </c>
      <c r="P375" s="28">
        <f t="shared" si="149"/>
        <v>48000</v>
      </c>
      <c r="Q375" s="28">
        <f t="shared" si="140"/>
        <v>1495.1247950309078</v>
      </c>
      <c r="R375" s="28">
        <f t="shared" si="141"/>
        <v>0</v>
      </c>
      <c r="S375" s="28">
        <f t="shared" si="147"/>
        <v>225</v>
      </c>
      <c r="T375" s="28">
        <f t="shared" si="142"/>
        <v>494.73065845393387</v>
      </c>
      <c r="U375" s="28">
        <f t="shared" si="143"/>
        <v>719.73065845393387</v>
      </c>
      <c r="V375" s="29">
        <f t="shared" si="144"/>
        <v>775.39413657697389</v>
      </c>
      <c r="W375" s="35"/>
      <c r="X375" s="138">
        <f>IF($I375&lt;=TABELLER!$Z$68,IF($I374&gt;=TABELLER!$Z$68,$G375,0),0)</f>
        <v>0</v>
      </c>
      <c r="Y375" s="139">
        <f>IF($I375&gt;=TABELLER!$Z$68,IF($I374&lt;=TABELLER!$Z$68,$G375,0),0)</f>
        <v>0</v>
      </c>
      <c r="Z375" s="140">
        <f>IF($I375&gt;=TABELLER!$Z$68,IF($I374&lt;=TABELLER!$Z$68,$C375,0),0)</f>
        <v>0</v>
      </c>
      <c r="AA375" s="140">
        <f t="shared" si="150"/>
        <v>115.57563661194436</v>
      </c>
      <c r="AB375" s="106">
        <f t="shared" si="151"/>
        <v>0</v>
      </c>
    </row>
    <row r="376" spans="2:28" x14ac:dyDescent="0.2">
      <c r="B376" s="25">
        <v>328</v>
      </c>
      <c r="C376" s="26">
        <f t="shared" si="130"/>
        <v>13.119999999999896</v>
      </c>
      <c r="D376" s="26">
        <f t="shared" si="131"/>
        <v>3.9999999999999147E-2</v>
      </c>
      <c r="E376" s="27">
        <f t="shared" si="132"/>
        <v>1.2845872836721954</v>
      </c>
      <c r="F376" s="27">
        <f t="shared" si="133"/>
        <v>0</v>
      </c>
      <c r="G376" s="26">
        <f t="shared" si="134"/>
        <v>364.19044278185027</v>
      </c>
      <c r="H376" s="26">
        <f t="shared" si="135"/>
        <v>0</v>
      </c>
      <c r="I376" s="26">
        <f t="shared" si="136"/>
        <v>115.65007444905574</v>
      </c>
      <c r="J376" s="26">
        <f t="shared" si="137"/>
        <v>32.125020680293261</v>
      </c>
      <c r="K376" s="26">
        <f t="shared" si="145"/>
        <v>36.138888888888886</v>
      </c>
      <c r="L376" s="27">
        <f t="shared" si="138"/>
        <v>0.5158628829900942</v>
      </c>
      <c r="M376" s="27">
        <f t="shared" si="139"/>
        <v>0.5158628829900942</v>
      </c>
      <c r="N376" s="26">
        <f t="shared" si="148"/>
        <v>0</v>
      </c>
      <c r="O376" s="141">
        <f t="shared" si="146"/>
        <v>80</v>
      </c>
      <c r="P376" s="28">
        <f t="shared" si="149"/>
        <v>48000</v>
      </c>
      <c r="Q376" s="28">
        <f t="shared" si="140"/>
        <v>1494.1624622655906</v>
      </c>
      <c r="R376" s="28">
        <f t="shared" si="141"/>
        <v>0</v>
      </c>
      <c r="S376" s="28">
        <f t="shared" si="147"/>
        <v>225</v>
      </c>
      <c r="T376" s="28">
        <f t="shared" si="142"/>
        <v>495.36813778044944</v>
      </c>
      <c r="U376" s="28">
        <f t="shared" si="143"/>
        <v>720.36813778044939</v>
      </c>
      <c r="V376" s="29">
        <f t="shared" si="144"/>
        <v>773.79432448514126</v>
      </c>
      <c r="W376" s="35"/>
      <c r="X376" s="138">
        <f>IF($I376&lt;=TABELLER!$Z$68,IF($I375&gt;=TABELLER!$Z$68,$G376,0),0)</f>
        <v>0</v>
      </c>
      <c r="Y376" s="139">
        <f>IF($I376&gt;=TABELLER!$Z$68,IF($I375&lt;=TABELLER!$Z$68,$G376,0),0)</f>
        <v>0</v>
      </c>
      <c r="Z376" s="140">
        <f>IF($I376&gt;=TABELLER!$Z$68,IF($I375&lt;=TABELLER!$Z$68,$C376,0),0)</f>
        <v>0</v>
      </c>
      <c r="AA376" s="140">
        <f t="shared" si="150"/>
        <v>115.65007444905574</v>
      </c>
      <c r="AB376" s="106">
        <f t="shared" si="151"/>
        <v>0</v>
      </c>
    </row>
    <row r="377" spans="2:28" x14ac:dyDescent="0.2">
      <c r="B377" s="25">
        <v>329</v>
      </c>
      <c r="C377" s="26">
        <f t="shared" si="130"/>
        <v>13.159999999999895</v>
      </c>
      <c r="D377" s="26">
        <f t="shared" si="131"/>
        <v>3.9999999999999147E-2</v>
      </c>
      <c r="E377" s="27">
        <f t="shared" si="132"/>
        <v>1.2854135175180952</v>
      </c>
      <c r="F377" s="27">
        <f t="shared" si="133"/>
        <v>0</v>
      </c>
      <c r="G377" s="26">
        <f t="shared" si="134"/>
        <v>365.47585629936839</v>
      </c>
      <c r="H377" s="26">
        <f t="shared" si="135"/>
        <v>0</v>
      </c>
      <c r="I377" s="26">
        <f t="shared" si="136"/>
        <v>115.72435870420632</v>
      </c>
      <c r="J377" s="26">
        <f t="shared" si="137"/>
        <v>32.145655195612868</v>
      </c>
      <c r="K377" s="26">
        <f t="shared" si="145"/>
        <v>36.138888888888886</v>
      </c>
      <c r="L377" s="27">
        <f t="shared" si="138"/>
        <v>0.51479909211440733</v>
      </c>
      <c r="M377" s="27">
        <f t="shared" si="139"/>
        <v>0.51479909211440733</v>
      </c>
      <c r="N377" s="26">
        <f t="shared" si="148"/>
        <v>0</v>
      </c>
      <c r="O377" s="141">
        <f t="shared" si="146"/>
        <v>80</v>
      </c>
      <c r="P377" s="28">
        <f t="shared" si="149"/>
        <v>48000</v>
      </c>
      <c r="Q377" s="28">
        <f t="shared" si="140"/>
        <v>1493.2033491901227</v>
      </c>
      <c r="R377" s="28">
        <f t="shared" si="141"/>
        <v>0</v>
      </c>
      <c r="S377" s="28">
        <f t="shared" si="147"/>
        <v>225</v>
      </c>
      <c r="T377" s="28">
        <f t="shared" si="142"/>
        <v>496.00471101851161</v>
      </c>
      <c r="U377" s="28">
        <f t="shared" si="143"/>
        <v>721.00471101851167</v>
      </c>
      <c r="V377" s="29">
        <f t="shared" si="144"/>
        <v>772.19863817161104</v>
      </c>
      <c r="W377" s="35"/>
      <c r="X377" s="138">
        <f>IF($I377&lt;=TABELLER!$Z$68,IF($I376&gt;=TABELLER!$Z$68,$G377,0),0)</f>
        <v>0</v>
      </c>
      <c r="Y377" s="139">
        <f>IF($I377&gt;=TABELLER!$Z$68,IF($I376&lt;=TABELLER!$Z$68,$G377,0),0)</f>
        <v>0</v>
      </c>
      <c r="Z377" s="140">
        <f>IF($I377&gt;=TABELLER!$Z$68,IF($I376&lt;=TABELLER!$Z$68,$C377,0),0)</f>
        <v>0</v>
      </c>
      <c r="AA377" s="140">
        <f t="shared" si="150"/>
        <v>115.72435870420632</v>
      </c>
      <c r="AB377" s="106">
        <f t="shared" si="151"/>
        <v>0</v>
      </c>
    </row>
    <row r="378" spans="2:28" x14ac:dyDescent="0.2">
      <c r="B378" s="25">
        <v>330</v>
      </c>
      <c r="C378" s="26">
        <f t="shared" si="130"/>
        <v>13.199999999999894</v>
      </c>
      <c r="D378" s="26">
        <f t="shared" si="131"/>
        <v>3.9999999999999147E-2</v>
      </c>
      <c r="E378" s="27">
        <f t="shared" si="132"/>
        <v>1.2862380470981789</v>
      </c>
      <c r="F378" s="27">
        <f t="shared" si="133"/>
        <v>0</v>
      </c>
      <c r="G378" s="26">
        <f t="shared" si="134"/>
        <v>366.76209434646654</v>
      </c>
      <c r="H378" s="26">
        <f t="shared" si="135"/>
        <v>0</v>
      </c>
      <c r="I378" s="26">
        <f t="shared" si="136"/>
        <v>115.79848977347079</v>
      </c>
      <c r="J378" s="26">
        <f t="shared" si="137"/>
        <v>32.166247159297441</v>
      </c>
      <c r="K378" s="26">
        <f t="shared" si="145"/>
        <v>36.138888888888886</v>
      </c>
      <c r="L378" s="27">
        <f t="shared" si="138"/>
        <v>0.51373804110518528</v>
      </c>
      <c r="M378" s="27">
        <f t="shared" si="139"/>
        <v>0.51373804110518528</v>
      </c>
      <c r="N378" s="26">
        <f t="shared" si="148"/>
        <v>0</v>
      </c>
      <c r="O378" s="141">
        <f t="shared" si="146"/>
        <v>80</v>
      </c>
      <c r="P378" s="28">
        <f t="shared" si="149"/>
        <v>48000</v>
      </c>
      <c r="Q378" s="28">
        <f t="shared" si="140"/>
        <v>1492.2474406880231</v>
      </c>
      <c r="R378" s="28">
        <f t="shared" si="141"/>
        <v>0</v>
      </c>
      <c r="S378" s="28">
        <f t="shared" si="147"/>
        <v>225</v>
      </c>
      <c r="T378" s="28">
        <f t="shared" si="142"/>
        <v>496.64037903024513</v>
      </c>
      <c r="U378" s="28">
        <f t="shared" si="143"/>
        <v>721.64037903024519</v>
      </c>
      <c r="V378" s="29">
        <f t="shared" si="144"/>
        <v>770.60706165777788</v>
      </c>
      <c r="W378" s="35"/>
      <c r="X378" s="138">
        <f>IF($I378&lt;=TABELLER!$Z$68,IF($I377&gt;=TABELLER!$Z$68,$G378,0),0)</f>
        <v>0</v>
      </c>
      <c r="Y378" s="139">
        <f>IF($I378&gt;=TABELLER!$Z$68,IF($I377&lt;=TABELLER!$Z$68,$G378,0),0)</f>
        <v>0</v>
      </c>
      <c r="Z378" s="140">
        <f>IF($I378&gt;=TABELLER!$Z$68,IF($I377&lt;=TABELLER!$Z$68,$C378,0),0)</f>
        <v>0</v>
      </c>
      <c r="AA378" s="140">
        <f t="shared" si="150"/>
        <v>115.79848977347079</v>
      </c>
      <c r="AB378" s="106">
        <f t="shared" si="151"/>
        <v>0</v>
      </c>
    </row>
    <row r="379" spans="2:28" x14ac:dyDescent="0.2">
      <c r="B379" s="25">
        <v>331</v>
      </c>
      <c r="C379" s="26">
        <f t="shared" si="130"/>
        <v>13.239999999999894</v>
      </c>
      <c r="D379" s="26">
        <f t="shared" si="131"/>
        <v>3.9999999999999147E-2</v>
      </c>
      <c r="E379" s="27">
        <f t="shared" si="132"/>
        <v>1.2870608768047545</v>
      </c>
      <c r="F379" s="27">
        <f t="shared" si="133"/>
        <v>0</v>
      </c>
      <c r="G379" s="26">
        <f t="shared" si="134"/>
        <v>368.04915522327127</v>
      </c>
      <c r="H379" s="26">
        <f t="shared" si="135"/>
        <v>0</v>
      </c>
      <c r="I379" s="26">
        <f t="shared" si="136"/>
        <v>115.87246805138993</v>
      </c>
      <c r="J379" s="26">
        <f t="shared" si="137"/>
        <v>32.186796680941647</v>
      </c>
      <c r="K379" s="26">
        <f t="shared" si="145"/>
        <v>36.138888888888886</v>
      </c>
      <c r="L379" s="27">
        <f t="shared" si="138"/>
        <v>0.51267971937417012</v>
      </c>
      <c r="M379" s="27">
        <f t="shared" si="139"/>
        <v>0.51267971937417012</v>
      </c>
      <c r="N379" s="26">
        <f t="shared" si="148"/>
        <v>0</v>
      </c>
      <c r="O379" s="141">
        <f t="shared" si="146"/>
        <v>80</v>
      </c>
      <c r="P379" s="28">
        <f t="shared" si="149"/>
        <v>48000</v>
      </c>
      <c r="Q379" s="28">
        <f t="shared" si="140"/>
        <v>1491.2947217397877</v>
      </c>
      <c r="R379" s="28">
        <f t="shared" si="141"/>
        <v>0</v>
      </c>
      <c r="S379" s="28">
        <f t="shared" si="147"/>
        <v>225</v>
      </c>
      <c r="T379" s="28">
        <f t="shared" si="142"/>
        <v>497.27514267853263</v>
      </c>
      <c r="U379" s="28">
        <f t="shared" si="143"/>
        <v>722.27514267853257</v>
      </c>
      <c r="V379" s="29">
        <f t="shared" si="144"/>
        <v>769.01957906125517</v>
      </c>
      <c r="W379" s="35"/>
      <c r="X379" s="138">
        <f>IF($I379&lt;=TABELLER!$Z$68,IF($I378&gt;=TABELLER!$Z$68,$G379,0),0)</f>
        <v>0</v>
      </c>
      <c r="Y379" s="139">
        <f>IF($I379&gt;=TABELLER!$Z$68,IF($I378&lt;=TABELLER!$Z$68,$G379,0),0)</f>
        <v>0</v>
      </c>
      <c r="Z379" s="140">
        <f>IF($I379&gt;=TABELLER!$Z$68,IF($I378&lt;=TABELLER!$Z$68,$C379,0),0)</f>
        <v>0</v>
      </c>
      <c r="AA379" s="140">
        <f t="shared" si="150"/>
        <v>115.87246805138993</v>
      </c>
      <c r="AB379" s="106">
        <f t="shared" si="151"/>
        <v>0</v>
      </c>
    </row>
    <row r="380" spans="2:28" x14ac:dyDescent="0.2">
      <c r="B380" s="25">
        <v>332</v>
      </c>
      <c r="C380" s="26">
        <f t="shared" si="130"/>
        <v>13.279999999999893</v>
      </c>
      <c r="D380" s="26">
        <f t="shared" si="131"/>
        <v>3.9999999999999147E-2</v>
      </c>
      <c r="E380" s="27">
        <f t="shared" si="132"/>
        <v>1.2878820110131377</v>
      </c>
      <c r="F380" s="27">
        <f t="shared" si="133"/>
        <v>0</v>
      </c>
      <c r="G380" s="26">
        <f t="shared" si="134"/>
        <v>369.33703723428442</v>
      </c>
      <c r="H380" s="26">
        <f t="shared" si="135"/>
        <v>0</v>
      </c>
      <c r="I380" s="26">
        <f t="shared" si="136"/>
        <v>115.94629393097981</v>
      </c>
      <c r="J380" s="26">
        <f t="shared" si="137"/>
        <v>32.207303869716611</v>
      </c>
      <c r="K380" s="26">
        <f t="shared" si="145"/>
        <v>36.138888888888886</v>
      </c>
      <c r="L380" s="27">
        <f t="shared" si="138"/>
        <v>0.51162411639672323</v>
      </c>
      <c r="M380" s="27">
        <f t="shared" si="139"/>
        <v>0.51162411639672323</v>
      </c>
      <c r="N380" s="26">
        <f t="shared" si="148"/>
        <v>0</v>
      </c>
      <c r="O380" s="141">
        <f t="shared" si="146"/>
        <v>80</v>
      </c>
      <c r="P380" s="28">
        <f t="shared" si="149"/>
        <v>48000</v>
      </c>
      <c r="Q380" s="28">
        <f t="shared" si="140"/>
        <v>1490.345177422091</v>
      </c>
      <c r="R380" s="28">
        <f t="shared" si="141"/>
        <v>0</v>
      </c>
      <c r="S380" s="28">
        <f t="shared" si="147"/>
        <v>225</v>
      </c>
      <c r="T380" s="28">
        <f t="shared" si="142"/>
        <v>497.90900282700608</v>
      </c>
      <c r="U380" s="28">
        <f t="shared" si="143"/>
        <v>722.90900282700613</v>
      </c>
      <c r="V380" s="29">
        <f t="shared" si="144"/>
        <v>767.43617459508482</v>
      </c>
      <c r="W380" s="35"/>
      <c r="X380" s="138">
        <f>IF($I380&lt;=TABELLER!$Z$68,IF($I379&gt;=TABELLER!$Z$68,$G380,0),0)</f>
        <v>0</v>
      </c>
      <c r="Y380" s="139">
        <f>IF($I380&gt;=TABELLER!$Z$68,IF($I379&lt;=TABELLER!$Z$68,$G380,0),0)</f>
        <v>0</v>
      </c>
      <c r="Z380" s="140">
        <f>IF($I380&gt;=TABELLER!$Z$68,IF($I379&lt;=TABELLER!$Z$68,$C380,0),0)</f>
        <v>0</v>
      </c>
      <c r="AA380" s="140">
        <f t="shared" si="150"/>
        <v>115.94629393097981</v>
      </c>
      <c r="AB380" s="106">
        <f t="shared" si="151"/>
        <v>0</v>
      </c>
    </row>
    <row r="381" spans="2:28" x14ac:dyDescent="0.2">
      <c r="B381" s="25">
        <v>333</v>
      </c>
      <c r="C381" s="26">
        <f t="shared" si="130"/>
        <v>13.319999999999892</v>
      </c>
      <c r="D381" s="26">
        <f t="shared" si="131"/>
        <v>3.9999999999999147E-2</v>
      </c>
      <c r="E381" s="27">
        <f t="shared" si="132"/>
        <v>1.2887014540817543</v>
      </c>
      <c r="F381" s="27">
        <f t="shared" si="133"/>
        <v>0</v>
      </c>
      <c r="G381" s="26">
        <f t="shared" si="134"/>
        <v>370.6257386883662</v>
      </c>
      <c r="H381" s="26">
        <f t="shared" si="135"/>
        <v>0</v>
      </c>
      <c r="I381" s="26">
        <f t="shared" si="136"/>
        <v>116.01996780374091</v>
      </c>
      <c r="J381" s="26">
        <f t="shared" si="137"/>
        <v>32.227768834372476</v>
      </c>
      <c r="K381" s="26">
        <f t="shared" si="145"/>
        <v>36.138888888888886</v>
      </c>
      <c r="L381" s="27">
        <f t="shared" si="138"/>
        <v>0.51057122171130265</v>
      </c>
      <c r="M381" s="27">
        <f t="shared" si="139"/>
        <v>0.51057122171130265</v>
      </c>
      <c r="N381" s="26">
        <f t="shared" si="148"/>
        <v>0</v>
      </c>
      <c r="O381" s="141">
        <f t="shared" si="146"/>
        <v>80</v>
      </c>
      <c r="P381" s="28">
        <f t="shared" si="149"/>
        <v>48000</v>
      </c>
      <c r="Q381" s="28">
        <f t="shared" si="140"/>
        <v>1489.3987929069938</v>
      </c>
      <c r="R381" s="28">
        <f t="shared" si="141"/>
        <v>0</v>
      </c>
      <c r="S381" s="28">
        <f t="shared" si="147"/>
        <v>225</v>
      </c>
      <c r="T381" s="28">
        <f t="shared" si="142"/>
        <v>498.54196034003991</v>
      </c>
      <c r="U381" s="28">
        <f t="shared" si="143"/>
        <v>723.54196034003985</v>
      </c>
      <c r="V381" s="29">
        <f t="shared" si="144"/>
        <v>765.85683256695393</v>
      </c>
      <c r="W381" s="35"/>
      <c r="X381" s="138">
        <f>IF($I381&lt;=TABELLER!$Z$68,IF($I380&gt;=TABELLER!$Z$68,$G381,0),0)</f>
        <v>0</v>
      </c>
      <c r="Y381" s="139">
        <f>IF($I381&gt;=TABELLER!$Z$68,IF($I380&lt;=TABELLER!$Z$68,$G381,0),0)</f>
        <v>0</v>
      </c>
      <c r="Z381" s="140">
        <f>IF($I381&gt;=TABELLER!$Z$68,IF($I380&lt;=TABELLER!$Z$68,$C381,0),0)</f>
        <v>0</v>
      </c>
      <c r="AA381" s="140">
        <f t="shared" si="150"/>
        <v>116.01996780374091</v>
      </c>
      <c r="AB381" s="106">
        <f t="shared" si="151"/>
        <v>0</v>
      </c>
    </row>
    <row r="382" spans="2:28" x14ac:dyDescent="0.2">
      <c r="B382" s="25">
        <v>334</v>
      </c>
      <c r="C382" s="26">
        <f t="shared" si="130"/>
        <v>13.359999999999891</v>
      </c>
      <c r="D382" s="26">
        <f t="shared" si="131"/>
        <v>3.9999999999999147E-2</v>
      </c>
      <c r="E382" s="27">
        <f t="shared" si="132"/>
        <v>1.2895192103522406</v>
      </c>
      <c r="F382" s="27">
        <f t="shared" si="133"/>
        <v>0</v>
      </c>
      <c r="G382" s="26">
        <f t="shared" si="134"/>
        <v>371.91525789871844</v>
      </c>
      <c r="H382" s="26">
        <f t="shared" si="135"/>
        <v>0</v>
      </c>
      <c r="I382" s="26">
        <f t="shared" si="136"/>
        <v>116.09349005966733</v>
      </c>
      <c r="J382" s="26">
        <f t="shared" si="137"/>
        <v>32.248191683240925</v>
      </c>
      <c r="K382" s="26">
        <f t="shared" si="145"/>
        <v>36.138888888888886</v>
      </c>
      <c r="L382" s="27">
        <f t="shared" si="138"/>
        <v>0.50952102491894535</v>
      </c>
      <c r="M382" s="27">
        <f t="shared" si="139"/>
        <v>0.50952102491894535</v>
      </c>
      <c r="N382" s="26">
        <f t="shared" si="148"/>
        <v>0</v>
      </c>
      <c r="O382" s="141">
        <f t="shared" si="146"/>
        <v>80</v>
      </c>
      <c r="P382" s="28">
        <f t="shared" si="149"/>
        <v>48000</v>
      </c>
      <c r="Q382" s="28">
        <f t="shared" si="140"/>
        <v>1488.4555534611616</v>
      </c>
      <c r="R382" s="28">
        <f t="shared" si="141"/>
        <v>0</v>
      </c>
      <c r="S382" s="28">
        <f t="shared" si="147"/>
        <v>225</v>
      </c>
      <c r="T382" s="28">
        <f t="shared" si="142"/>
        <v>499.17401608274355</v>
      </c>
      <c r="U382" s="28">
        <f t="shared" si="143"/>
        <v>724.17401608274349</v>
      </c>
      <c r="V382" s="29">
        <f t="shared" si="144"/>
        <v>764.28153737841808</v>
      </c>
      <c r="W382" s="35"/>
      <c r="X382" s="138">
        <f>IF($I382&lt;=TABELLER!$Z$68,IF($I381&gt;=TABELLER!$Z$68,$G382,0),0)</f>
        <v>0</v>
      </c>
      <c r="Y382" s="139">
        <f>IF($I382&gt;=TABELLER!$Z$68,IF($I381&lt;=TABELLER!$Z$68,$G382,0),0)</f>
        <v>0</v>
      </c>
      <c r="Z382" s="140">
        <f>IF($I382&gt;=TABELLER!$Z$68,IF($I381&lt;=TABELLER!$Z$68,$C382,0),0)</f>
        <v>0</v>
      </c>
      <c r="AA382" s="140">
        <f t="shared" si="150"/>
        <v>116.09349005966733</v>
      </c>
      <c r="AB382" s="106">
        <f t="shared" si="151"/>
        <v>0</v>
      </c>
    </row>
    <row r="383" spans="2:28" x14ac:dyDescent="0.2">
      <c r="B383" s="25">
        <v>335</v>
      </c>
      <c r="C383" s="26">
        <f t="shared" si="130"/>
        <v>13.39999999999989</v>
      </c>
      <c r="D383" s="26">
        <f t="shared" si="131"/>
        <v>3.9999999999999147E-2</v>
      </c>
      <c r="E383" s="27">
        <f t="shared" si="132"/>
        <v>1.2903352841495448</v>
      </c>
      <c r="F383" s="27">
        <f t="shared" si="133"/>
        <v>0</v>
      </c>
      <c r="G383" s="26">
        <f t="shared" si="134"/>
        <v>373.20559318286797</v>
      </c>
      <c r="H383" s="26">
        <f t="shared" si="135"/>
        <v>0</v>
      </c>
      <c r="I383" s="26">
        <f t="shared" si="136"/>
        <v>116.16686108725567</v>
      </c>
      <c r="J383" s="26">
        <f t="shared" si="137"/>
        <v>32.268572524237683</v>
      </c>
      <c r="K383" s="26">
        <f t="shared" si="145"/>
        <v>36.138888888888886</v>
      </c>
      <c r="L383" s="27">
        <f t="shared" si="138"/>
        <v>0.50847351568275678</v>
      </c>
      <c r="M383" s="27">
        <f t="shared" si="139"/>
        <v>0.50847351568275678</v>
      </c>
      <c r="N383" s="26">
        <f t="shared" si="148"/>
        <v>0</v>
      </c>
      <c r="O383" s="141">
        <f t="shared" si="146"/>
        <v>80</v>
      </c>
      <c r="P383" s="28">
        <f t="shared" si="149"/>
        <v>48000</v>
      </c>
      <c r="Q383" s="28">
        <f t="shared" si="140"/>
        <v>1487.5154444450889</v>
      </c>
      <c r="R383" s="28">
        <f t="shared" si="141"/>
        <v>0</v>
      </c>
      <c r="S383" s="28">
        <f t="shared" si="147"/>
        <v>225</v>
      </c>
      <c r="T383" s="28">
        <f t="shared" si="142"/>
        <v>499.8051709209538</v>
      </c>
      <c r="U383" s="28">
        <f t="shared" si="143"/>
        <v>724.80517092095374</v>
      </c>
      <c r="V383" s="29">
        <f t="shared" si="144"/>
        <v>762.71027352413512</v>
      </c>
      <c r="W383" s="35"/>
      <c r="X383" s="138">
        <f>IF($I383&lt;=TABELLER!$Z$68,IF($I382&gt;=TABELLER!$Z$68,$G383,0),0)</f>
        <v>0</v>
      </c>
      <c r="Y383" s="139">
        <f>IF($I383&gt;=TABELLER!$Z$68,IF($I382&lt;=TABELLER!$Z$68,$G383,0),0)</f>
        <v>0</v>
      </c>
      <c r="Z383" s="140">
        <f>IF($I383&gt;=TABELLER!$Z$68,IF($I382&lt;=TABELLER!$Z$68,$C383,0),0)</f>
        <v>0</v>
      </c>
      <c r="AA383" s="140">
        <f t="shared" si="150"/>
        <v>116.16686108725567</v>
      </c>
      <c r="AB383" s="106">
        <f t="shared" si="151"/>
        <v>0</v>
      </c>
    </row>
    <row r="384" spans="2:28" x14ac:dyDescent="0.2">
      <c r="B384" s="25">
        <v>336</v>
      </c>
      <c r="C384" s="26">
        <f t="shared" si="130"/>
        <v>13.439999999999889</v>
      </c>
      <c r="D384" s="26">
        <f t="shared" si="131"/>
        <v>3.9999999999999147E-2</v>
      </c>
      <c r="E384" s="27">
        <f t="shared" si="132"/>
        <v>1.2911496797820259</v>
      </c>
      <c r="F384" s="27">
        <f t="shared" si="133"/>
        <v>0</v>
      </c>
      <c r="G384" s="26">
        <f t="shared" si="134"/>
        <v>374.49674286265002</v>
      </c>
      <c r="H384" s="26">
        <f t="shared" si="135"/>
        <v>0</v>
      </c>
      <c r="I384" s="26">
        <f t="shared" si="136"/>
        <v>116.24008127351398</v>
      </c>
      <c r="J384" s="26">
        <f t="shared" si="137"/>
        <v>32.288911464864995</v>
      </c>
      <c r="K384" s="26">
        <f t="shared" si="145"/>
        <v>36.138888888888886</v>
      </c>
      <c r="L384" s="27">
        <f t="shared" si="138"/>
        <v>0.50742868372740313</v>
      </c>
      <c r="M384" s="27">
        <f t="shared" si="139"/>
        <v>0.50742868372740313</v>
      </c>
      <c r="N384" s="26">
        <f t="shared" si="148"/>
        <v>0</v>
      </c>
      <c r="O384" s="141">
        <f t="shared" si="146"/>
        <v>80</v>
      </c>
      <c r="P384" s="28">
        <f t="shared" si="149"/>
        <v>48000</v>
      </c>
      <c r="Q384" s="28">
        <f t="shared" si="140"/>
        <v>1486.5784513123319</v>
      </c>
      <c r="R384" s="28">
        <f t="shared" si="141"/>
        <v>0</v>
      </c>
      <c r="S384" s="28">
        <f t="shared" si="147"/>
        <v>225</v>
      </c>
      <c r="T384" s="28">
        <f t="shared" si="142"/>
        <v>500.43542572122726</v>
      </c>
      <c r="U384" s="28">
        <f t="shared" si="143"/>
        <v>725.43542572122726</v>
      </c>
      <c r="V384" s="29">
        <f t="shared" si="144"/>
        <v>761.14302559110467</v>
      </c>
      <c r="W384" s="35"/>
      <c r="X384" s="138">
        <f>IF($I384&lt;=TABELLER!$Z$68,IF($I383&gt;=TABELLER!$Z$68,$G384,0),0)</f>
        <v>0</v>
      </c>
      <c r="Y384" s="139">
        <f>IF($I384&gt;=TABELLER!$Z$68,IF($I383&lt;=TABELLER!$Z$68,$G384,0),0)</f>
        <v>0</v>
      </c>
      <c r="Z384" s="140">
        <f>IF($I384&gt;=TABELLER!$Z$68,IF($I383&lt;=TABELLER!$Z$68,$C384,0),0)</f>
        <v>0</v>
      </c>
      <c r="AA384" s="140">
        <f t="shared" si="150"/>
        <v>116.24008127351398</v>
      </c>
      <c r="AB384" s="106">
        <f t="shared" si="151"/>
        <v>0</v>
      </c>
    </row>
    <row r="385" spans="2:28" x14ac:dyDescent="0.2">
      <c r="B385" s="25">
        <v>337</v>
      </c>
      <c r="C385" s="26">
        <f t="shared" si="130"/>
        <v>13.479999999999889</v>
      </c>
      <c r="D385" s="26">
        <f t="shared" si="131"/>
        <v>3.9999999999999147E-2</v>
      </c>
      <c r="E385" s="27">
        <f t="shared" si="132"/>
        <v>1.2919624015415541</v>
      </c>
      <c r="F385" s="27">
        <f t="shared" si="133"/>
        <v>0</v>
      </c>
      <c r="G385" s="26">
        <f t="shared" si="134"/>
        <v>375.78870526419161</v>
      </c>
      <c r="H385" s="26">
        <f t="shared" si="135"/>
        <v>0</v>
      </c>
      <c r="I385" s="26">
        <f t="shared" si="136"/>
        <v>116.31315100397073</v>
      </c>
      <c r="J385" s="26">
        <f t="shared" si="137"/>
        <v>32.309208612214093</v>
      </c>
      <c r="K385" s="26">
        <f t="shared" si="145"/>
        <v>36.138888888888886</v>
      </c>
      <c r="L385" s="27">
        <f t="shared" si="138"/>
        <v>0.5063865188386103</v>
      </c>
      <c r="M385" s="27">
        <f t="shared" si="139"/>
        <v>0.5063865188386103</v>
      </c>
      <c r="N385" s="26">
        <f t="shared" si="148"/>
        <v>0</v>
      </c>
      <c r="O385" s="141">
        <f t="shared" si="146"/>
        <v>80</v>
      </c>
      <c r="P385" s="28">
        <f t="shared" si="149"/>
        <v>48000</v>
      </c>
      <c r="Q385" s="28">
        <f t="shared" si="140"/>
        <v>1485.6445596087488</v>
      </c>
      <c r="R385" s="28">
        <f t="shared" si="141"/>
        <v>0</v>
      </c>
      <c r="S385" s="28">
        <f t="shared" si="147"/>
        <v>225</v>
      </c>
      <c r="T385" s="28">
        <f t="shared" si="142"/>
        <v>501.0647813508333</v>
      </c>
      <c r="U385" s="28">
        <f t="shared" si="143"/>
        <v>726.0647813508333</v>
      </c>
      <c r="V385" s="29">
        <f t="shared" si="144"/>
        <v>759.57977825791545</v>
      </c>
      <c r="W385" s="35"/>
      <c r="X385" s="138">
        <f>IF($I385&lt;=TABELLER!$Z$68,IF($I384&gt;=TABELLER!$Z$68,$G385,0),0)</f>
        <v>0</v>
      </c>
      <c r="Y385" s="139">
        <f>IF($I385&gt;=TABELLER!$Z$68,IF($I384&lt;=TABELLER!$Z$68,$G385,0),0)</f>
        <v>0</v>
      </c>
      <c r="Z385" s="140">
        <f>IF($I385&gt;=TABELLER!$Z$68,IF($I384&lt;=TABELLER!$Z$68,$C385,0),0)</f>
        <v>0</v>
      </c>
      <c r="AA385" s="140">
        <f t="shared" si="150"/>
        <v>116.31315100397073</v>
      </c>
      <c r="AB385" s="106">
        <f t="shared" si="151"/>
        <v>0</v>
      </c>
    </row>
    <row r="386" spans="2:28" x14ac:dyDescent="0.2">
      <c r="B386" s="25">
        <v>338</v>
      </c>
      <c r="C386" s="26">
        <f t="shared" si="130"/>
        <v>13.519999999999888</v>
      </c>
      <c r="D386" s="26">
        <f t="shared" si="131"/>
        <v>3.9999999999999147E-2</v>
      </c>
      <c r="E386" s="27">
        <f t="shared" si="132"/>
        <v>1.2927734537036071</v>
      </c>
      <c r="F386" s="27">
        <f t="shared" si="133"/>
        <v>0</v>
      </c>
      <c r="G386" s="26">
        <f t="shared" si="134"/>
        <v>377.08147871789521</v>
      </c>
      <c r="H386" s="26">
        <f t="shared" si="135"/>
        <v>0</v>
      </c>
      <c r="I386" s="26">
        <f t="shared" si="136"/>
        <v>116.38607066268351</v>
      </c>
      <c r="J386" s="26">
        <f t="shared" si="137"/>
        <v>32.329464072967639</v>
      </c>
      <c r="K386" s="26">
        <f t="shared" si="145"/>
        <v>36.138888888888886</v>
      </c>
      <c r="L386" s="27">
        <f t="shared" si="138"/>
        <v>0.50534701086266753</v>
      </c>
      <c r="M386" s="27">
        <f t="shared" si="139"/>
        <v>0.50534701086266753</v>
      </c>
      <c r="N386" s="26">
        <f t="shared" si="148"/>
        <v>0</v>
      </c>
      <c r="O386" s="141">
        <f t="shared" si="146"/>
        <v>80</v>
      </c>
      <c r="P386" s="28">
        <f t="shared" si="149"/>
        <v>48000</v>
      </c>
      <c r="Q386" s="28">
        <f t="shared" si="140"/>
        <v>1484.7137549717479</v>
      </c>
      <c r="R386" s="28">
        <f t="shared" si="141"/>
        <v>0</v>
      </c>
      <c r="S386" s="28">
        <f t="shared" si="147"/>
        <v>225</v>
      </c>
      <c r="T386" s="28">
        <f t="shared" si="142"/>
        <v>501.69323867774659</v>
      </c>
      <c r="U386" s="28">
        <f t="shared" si="143"/>
        <v>726.69323867774665</v>
      </c>
      <c r="V386" s="29">
        <f t="shared" si="144"/>
        <v>758.02051629400125</v>
      </c>
      <c r="W386" s="35"/>
      <c r="X386" s="138">
        <f>IF($I386&lt;=TABELLER!$Z$68,IF($I385&gt;=TABELLER!$Z$68,$G386,0),0)</f>
        <v>0</v>
      </c>
      <c r="Y386" s="139">
        <f>IF($I386&gt;=TABELLER!$Z$68,IF($I385&lt;=TABELLER!$Z$68,$G386,0),0)</f>
        <v>0</v>
      </c>
      <c r="Z386" s="140">
        <f>IF($I386&gt;=TABELLER!$Z$68,IF($I385&lt;=TABELLER!$Z$68,$C386,0),0)</f>
        <v>0</v>
      </c>
      <c r="AA386" s="140">
        <f t="shared" si="150"/>
        <v>116.38607066268351</v>
      </c>
      <c r="AB386" s="106">
        <f t="shared" si="151"/>
        <v>0</v>
      </c>
    </row>
    <row r="387" spans="2:28" x14ac:dyDescent="0.2">
      <c r="B387" s="25">
        <v>339</v>
      </c>
      <c r="C387" s="26">
        <f t="shared" si="130"/>
        <v>13.559999999999887</v>
      </c>
      <c r="D387" s="26">
        <f t="shared" si="131"/>
        <v>3.9999999999999147E-2</v>
      </c>
      <c r="E387" s="27">
        <f t="shared" si="132"/>
        <v>1.2935828405273682</v>
      </c>
      <c r="F387" s="27">
        <f t="shared" si="133"/>
        <v>0</v>
      </c>
      <c r="G387" s="26">
        <f t="shared" si="134"/>
        <v>378.3750615584226</v>
      </c>
      <c r="H387" s="26">
        <f t="shared" si="135"/>
        <v>0</v>
      </c>
      <c r="I387" s="26">
        <f t="shared" si="136"/>
        <v>116.45884063224771</v>
      </c>
      <c r="J387" s="26">
        <f t="shared" si="137"/>
        <v>32.349677953402143</v>
      </c>
      <c r="K387" s="26">
        <f t="shared" si="145"/>
        <v>36.138888888888886</v>
      </c>
      <c r="L387" s="27">
        <f t="shared" si="138"/>
        <v>0.50431014970593513</v>
      </c>
      <c r="M387" s="27">
        <f t="shared" si="139"/>
        <v>0.50431014970593513</v>
      </c>
      <c r="N387" s="26">
        <f t="shared" si="148"/>
        <v>0</v>
      </c>
      <c r="O387" s="141">
        <f t="shared" si="146"/>
        <v>80</v>
      </c>
      <c r="P387" s="28">
        <f t="shared" si="149"/>
        <v>48000</v>
      </c>
      <c r="Q387" s="28">
        <f t="shared" si="140"/>
        <v>1483.7860231295424</v>
      </c>
      <c r="R387" s="28">
        <f t="shared" si="141"/>
        <v>0</v>
      </c>
      <c r="S387" s="28">
        <f t="shared" si="147"/>
        <v>225</v>
      </c>
      <c r="T387" s="28">
        <f t="shared" si="142"/>
        <v>502.32079857063968</v>
      </c>
      <c r="U387" s="28">
        <f t="shared" si="143"/>
        <v>727.32079857063968</v>
      </c>
      <c r="V387" s="29">
        <f t="shared" si="144"/>
        <v>756.46522455890272</v>
      </c>
      <c r="W387" s="35"/>
      <c r="X387" s="138">
        <f>IF($I387&lt;=TABELLER!$Z$68,IF($I386&gt;=TABELLER!$Z$68,$G387,0),0)</f>
        <v>0</v>
      </c>
      <c r="Y387" s="139">
        <f>IF($I387&gt;=TABELLER!$Z$68,IF($I386&lt;=TABELLER!$Z$68,$G387,0),0)</f>
        <v>0</v>
      </c>
      <c r="Z387" s="140">
        <f>IF($I387&gt;=TABELLER!$Z$68,IF($I386&lt;=TABELLER!$Z$68,$C387,0),0)</f>
        <v>0</v>
      </c>
      <c r="AA387" s="140">
        <f t="shared" si="150"/>
        <v>116.45884063224771</v>
      </c>
      <c r="AB387" s="106">
        <f t="shared" si="151"/>
        <v>0</v>
      </c>
    </row>
    <row r="388" spans="2:28" x14ac:dyDescent="0.2">
      <c r="B388" s="25">
        <v>340</v>
      </c>
      <c r="C388" s="26">
        <f t="shared" si="130"/>
        <v>13.599999999999886</v>
      </c>
      <c r="D388" s="26">
        <f t="shared" si="131"/>
        <v>3.9999999999999147E-2</v>
      </c>
      <c r="E388" s="27">
        <f t="shared" si="132"/>
        <v>1.2943905662558228</v>
      </c>
      <c r="F388" s="27">
        <f t="shared" si="133"/>
        <v>0</v>
      </c>
      <c r="G388" s="26">
        <f t="shared" si="134"/>
        <v>379.6694521246784</v>
      </c>
      <c r="H388" s="26">
        <f t="shared" si="135"/>
        <v>0</v>
      </c>
      <c r="I388" s="26">
        <f t="shared" si="136"/>
        <v>116.53146129380536</v>
      </c>
      <c r="J388" s="26">
        <f t="shared" si="137"/>
        <v>32.369850359390377</v>
      </c>
      <c r="K388" s="26">
        <f t="shared" si="145"/>
        <v>36.138888888888886</v>
      </c>
      <c r="L388" s="27">
        <f t="shared" si="138"/>
        <v>0.50327592533435839</v>
      </c>
      <c r="M388" s="27">
        <f t="shared" si="139"/>
        <v>0.50327592533435839</v>
      </c>
      <c r="N388" s="26">
        <f t="shared" si="148"/>
        <v>0</v>
      </c>
      <c r="O388" s="141">
        <f t="shared" si="146"/>
        <v>80</v>
      </c>
      <c r="P388" s="28">
        <f t="shared" si="149"/>
        <v>48000</v>
      </c>
      <c r="Q388" s="28">
        <f t="shared" si="140"/>
        <v>1482.8613499004136</v>
      </c>
      <c r="R388" s="28">
        <f t="shared" si="141"/>
        <v>0</v>
      </c>
      <c r="S388" s="28">
        <f t="shared" si="147"/>
        <v>225</v>
      </c>
      <c r="T388" s="28">
        <f t="shared" si="142"/>
        <v>502.9474618988761</v>
      </c>
      <c r="U388" s="28">
        <f t="shared" si="143"/>
        <v>727.9474618988761</v>
      </c>
      <c r="V388" s="29">
        <f t="shared" si="144"/>
        <v>754.91388800153754</v>
      </c>
      <c r="W388" s="35"/>
      <c r="X388" s="138">
        <f>IF($I388&lt;=TABELLER!$Z$68,IF($I387&gt;=TABELLER!$Z$68,$G388,0),0)</f>
        <v>0</v>
      </c>
      <c r="Y388" s="139">
        <f>IF($I388&gt;=TABELLER!$Z$68,IF($I387&lt;=TABELLER!$Z$68,$G388,0),0)</f>
        <v>0</v>
      </c>
      <c r="Z388" s="140">
        <f>IF($I388&gt;=TABELLER!$Z$68,IF($I387&lt;=TABELLER!$Z$68,$C388,0),0)</f>
        <v>0</v>
      </c>
      <c r="AA388" s="140">
        <f t="shared" si="150"/>
        <v>116.53146129380536</v>
      </c>
      <c r="AB388" s="106">
        <f t="shared" si="151"/>
        <v>0</v>
      </c>
    </row>
    <row r="389" spans="2:28" x14ac:dyDescent="0.2">
      <c r="B389" s="25">
        <v>341</v>
      </c>
      <c r="C389" s="26">
        <f t="shared" si="130"/>
        <v>13.639999999999885</v>
      </c>
      <c r="D389" s="26">
        <f t="shared" si="131"/>
        <v>3.9999999999999147E-2</v>
      </c>
      <c r="E389" s="27">
        <f t="shared" si="132"/>
        <v>1.2951966351158548</v>
      </c>
      <c r="F389" s="27">
        <f t="shared" si="133"/>
        <v>0</v>
      </c>
      <c r="G389" s="26">
        <f t="shared" si="134"/>
        <v>380.96464875979427</v>
      </c>
      <c r="H389" s="26">
        <f t="shared" si="135"/>
        <v>0</v>
      </c>
      <c r="I389" s="26">
        <f t="shared" si="136"/>
        <v>116.6039330270535</v>
      </c>
      <c r="J389" s="26">
        <f t="shared" si="137"/>
        <v>32.389981396403748</v>
      </c>
      <c r="K389" s="26">
        <f t="shared" si="145"/>
        <v>36.138888888888886</v>
      </c>
      <c r="L389" s="27">
        <f t="shared" si="138"/>
        <v>0.50224432777298511</v>
      </c>
      <c r="M389" s="27">
        <f t="shared" si="139"/>
        <v>0.50224432777298511</v>
      </c>
      <c r="N389" s="26">
        <f t="shared" si="148"/>
        <v>0</v>
      </c>
      <c r="O389" s="141">
        <f t="shared" si="146"/>
        <v>80</v>
      </c>
      <c r="P389" s="28">
        <f t="shared" si="149"/>
        <v>48000</v>
      </c>
      <c r="Q389" s="28">
        <f t="shared" si="140"/>
        <v>1481.9397211919804</v>
      </c>
      <c r="R389" s="28">
        <f t="shared" si="141"/>
        <v>0</v>
      </c>
      <c r="S389" s="28">
        <f t="shared" si="147"/>
        <v>225</v>
      </c>
      <c r="T389" s="28">
        <f t="shared" si="142"/>
        <v>503.57322953250275</v>
      </c>
      <c r="U389" s="28">
        <f t="shared" si="143"/>
        <v>728.57322953250275</v>
      </c>
      <c r="V389" s="29">
        <f t="shared" si="144"/>
        <v>753.36649165947767</v>
      </c>
      <c r="W389" s="35"/>
      <c r="X389" s="138">
        <f>IF($I389&lt;=TABELLER!$Z$68,IF($I388&gt;=TABELLER!$Z$68,$G389,0),0)</f>
        <v>0</v>
      </c>
      <c r="Y389" s="139">
        <f>IF($I389&gt;=TABELLER!$Z$68,IF($I388&lt;=TABELLER!$Z$68,$G389,0),0)</f>
        <v>0</v>
      </c>
      <c r="Z389" s="140">
        <f>IF($I389&gt;=TABELLER!$Z$68,IF($I388&lt;=TABELLER!$Z$68,$C389,0),0)</f>
        <v>0</v>
      </c>
      <c r="AA389" s="140">
        <f t="shared" si="150"/>
        <v>116.6039330270535</v>
      </c>
      <c r="AB389" s="106">
        <f t="shared" si="151"/>
        <v>0</v>
      </c>
    </row>
    <row r="390" spans="2:28" x14ac:dyDescent="0.2">
      <c r="B390" s="25">
        <v>342</v>
      </c>
      <c r="C390" s="26">
        <f t="shared" si="130"/>
        <v>13.679999999999884</v>
      </c>
      <c r="D390" s="26">
        <f t="shared" si="131"/>
        <v>3.9999999999999147E-2</v>
      </c>
      <c r="E390" s="27">
        <f t="shared" si="132"/>
        <v>1.2960010513183406</v>
      </c>
      <c r="F390" s="27">
        <f t="shared" si="133"/>
        <v>0</v>
      </c>
      <c r="G390" s="26">
        <f t="shared" si="134"/>
        <v>382.26064981111261</v>
      </c>
      <c r="H390" s="26">
        <f t="shared" si="135"/>
        <v>0</v>
      </c>
      <c r="I390" s="26">
        <f t="shared" si="136"/>
        <v>116.6762562102528</v>
      </c>
      <c r="J390" s="26">
        <f t="shared" si="137"/>
        <v>32.410071169514666</v>
      </c>
      <c r="K390" s="26">
        <f t="shared" si="145"/>
        <v>36.138888888888886</v>
      </c>
      <c r="L390" s="27">
        <f t="shared" si="138"/>
        <v>0.50121534710548965</v>
      </c>
      <c r="M390" s="27">
        <f t="shared" si="139"/>
        <v>0.50121534710548965</v>
      </c>
      <c r="N390" s="26">
        <f t="shared" si="148"/>
        <v>0</v>
      </c>
      <c r="O390" s="141">
        <f t="shared" si="146"/>
        <v>80</v>
      </c>
      <c r="P390" s="28">
        <f t="shared" si="149"/>
        <v>48000</v>
      </c>
      <c r="Q390" s="28">
        <f t="shared" si="140"/>
        <v>1481.0211230004772</v>
      </c>
      <c r="R390" s="28">
        <f t="shared" si="141"/>
        <v>0</v>
      </c>
      <c r="S390" s="28">
        <f t="shared" si="147"/>
        <v>225</v>
      </c>
      <c r="T390" s="28">
        <f t="shared" si="142"/>
        <v>504.19810234224269</v>
      </c>
      <c r="U390" s="28">
        <f t="shared" si="143"/>
        <v>729.19810234224269</v>
      </c>
      <c r="V390" s="29">
        <f t="shared" si="144"/>
        <v>751.82302065823455</v>
      </c>
      <c r="W390" s="35"/>
      <c r="X390" s="138">
        <f>IF($I390&lt;=TABELLER!$Z$68,IF($I389&gt;=TABELLER!$Z$68,$G390,0),0)</f>
        <v>0</v>
      </c>
      <c r="Y390" s="139">
        <f>IF($I390&gt;=TABELLER!$Z$68,IF($I389&lt;=TABELLER!$Z$68,$G390,0),0)</f>
        <v>0</v>
      </c>
      <c r="Z390" s="140">
        <f>IF($I390&gt;=TABELLER!$Z$68,IF($I389&lt;=TABELLER!$Z$68,$C390,0),0)</f>
        <v>0</v>
      </c>
      <c r="AA390" s="140">
        <f t="shared" si="150"/>
        <v>116.6762562102528</v>
      </c>
      <c r="AB390" s="106">
        <f t="shared" si="151"/>
        <v>0</v>
      </c>
    </row>
    <row r="391" spans="2:28" x14ac:dyDescent="0.2">
      <c r="B391" s="25">
        <v>343</v>
      </c>
      <c r="C391" s="26">
        <f t="shared" si="130"/>
        <v>13.719999999999883</v>
      </c>
      <c r="D391" s="26">
        <f t="shared" si="131"/>
        <v>3.9999999999999147E-2</v>
      </c>
      <c r="E391" s="27">
        <f t="shared" si="132"/>
        <v>1.2968038190582434</v>
      </c>
      <c r="F391" s="27">
        <f t="shared" si="133"/>
        <v>0</v>
      </c>
      <c r="G391" s="26">
        <f t="shared" si="134"/>
        <v>383.55745363017087</v>
      </c>
      <c r="H391" s="26">
        <f t="shared" si="135"/>
        <v>0</v>
      </c>
      <c r="I391" s="26">
        <f t="shared" si="136"/>
        <v>116.748431220236</v>
      </c>
      <c r="J391" s="26">
        <f t="shared" si="137"/>
        <v>32.430119783398887</v>
      </c>
      <c r="K391" s="26">
        <f t="shared" si="145"/>
        <v>36.138888888888886</v>
      </c>
      <c r="L391" s="27">
        <f t="shared" si="138"/>
        <v>0.50018897347370028</v>
      </c>
      <c r="M391" s="27">
        <f t="shared" si="139"/>
        <v>0.50018897347370028</v>
      </c>
      <c r="N391" s="26">
        <f t="shared" si="148"/>
        <v>0</v>
      </c>
      <c r="O391" s="141">
        <f t="shared" si="146"/>
        <v>80</v>
      </c>
      <c r="P391" s="28">
        <f t="shared" si="149"/>
        <v>48000</v>
      </c>
      <c r="Q391" s="28">
        <f t="shared" si="140"/>
        <v>1480.1055414100383</v>
      </c>
      <c r="R391" s="28">
        <f t="shared" si="141"/>
        <v>0</v>
      </c>
      <c r="S391" s="28">
        <f t="shared" si="147"/>
        <v>225</v>
      </c>
      <c r="T391" s="28">
        <f t="shared" si="142"/>
        <v>504.82208119948791</v>
      </c>
      <c r="U391" s="28">
        <f t="shared" si="143"/>
        <v>729.82208119948791</v>
      </c>
      <c r="V391" s="29">
        <f t="shared" si="144"/>
        <v>750.2834602105504</v>
      </c>
      <c r="W391" s="35"/>
      <c r="X391" s="138">
        <f>IF($I391&lt;=TABELLER!$Z$68,IF($I390&gt;=TABELLER!$Z$68,$G391,0),0)</f>
        <v>0</v>
      </c>
      <c r="Y391" s="139">
        <f>IF($I391&gt;=TABELLER!$Z$68,IF($I390&lt;=TABELLER!$Z$68,$G391,0),0)</f>
        <v>0</v>
      </c>
      <c r="Z391" s="140">
        <f>IF($I391&gt;=TABELLER!$Z$68,IF($I390&lt;=TABELLER!$Z$68,$C391,0),0)</f>
        <v>0</v>
      </c>
      <c r="AA391" s="140">
        <f t="shared" si="150"/>
        <v>116.748431220236</v>
      </c>
      <c r="AB391" s="106">
        <f t="shared" si="151"/>
        <v>0</v>
      </c>
    </row>
    <row r="392" spans="2:28" x14ac:dyDescent="0.2">
      <c r="B392" s="25">
        <v>344</v>
      </c>
      <c r="C392" s="26">
        <f t="shared" si="130"/>
        <v>13.759999999999883</v>
      </c>
      <c r="D392" s="26">
        <f t="shared" si="131"/>
        <v>3.9999999999999147E-2</v>
      </c>
      <c r="E392" s="27">
        <f t="shared" si="132"/>
        <v>1.2976049425147069</v>
      </c>
      <c r="F392" s="27">
        <f t="shared" si="133"/>
        <v>0</v>
      </c>
      <c r="G392" s="26">
        <f t="shared" si="134"/>
        <v>384.85505857268555</v>
      </c>
      <c r="H392" s="26">
        <f t="shared" si="135"/>
        <v>0</v>
      </c>
      <c r="I392" s="26">
        <f t="shared" si="136"/>
        <v>116.82045843241622</v>
      </c>
      <c r="J392" s="26">
        <f t="shared" si="137"/>
        <v>32.450127342337836</v>
      </c>
      <c r="K392" s="26">
        <f t="shared" si="145"/>
        <v>36.138888888888886</v>
      </c>
      <c r="L392" s="27">
        <f t="shared" si="138"/>
        <v>0.49916519707713103</v>
      </c>
      <c r="M392" s="27">
        <f t="shared" si="139"/>
        <v>0.49916519707713103</v>
      </c>
      <c r="N392" s="26">
        <f t="shared" si="148"/>
        <v>0</v>
      </c>
      <c r="O392" s="141">
        <f t="shared" si="146"/>
        <v>80</v>
      </c>
      <c r="P392" s="28">
        <f t="shared" si="149"/>
        <v>48000</v>
      </c>
      <c r="Q392" s="28">
        <f t="shared" si="140"/>
        <v>1479.1929625919886</v>
      </c>
      <c r="R392" s="28">
        <f t="shared" si="141"/>
        <v>0</v>
      </c>
      <c r="S392" s="28">
        <f t="shared" si="147"/>
        <v>225</v>
      </c>
      <c r="T392" s="28">
        <f t="shared" si="142"/>
        <v>505.445166976292</v>
      </c>
      <c r="U392" s="28">
        <f t="shared" si="143"/>
        <v>730.44516697629206</v>
      </c>
      <c r="V392" s="29">
        <f t="shared" si="144"/>
        <v>748.74779561569653</v>
      </c>
      <c r="W392" s="35"/>
      <c r="X392" s="138">
        <f>IF($I392&lt;=TABELLER!$Z$68,IF($I391&gt;=TABELLER!$Z$68,$G392,0),0)</f>
        <v>0</v>
      </c>
      <c r="Y392" s="139">
        <f>IF($I392&gt;=TABELLER!$Z$68,IF($I391&lt;=TABELLER!$Z$68,$G392,0),0)</f>
        <v>0</v>
      </c>
      <c r="Z392" s="140">
        <f>IF($I392&gt;=TABELLER!$Z$68,IF($I391&lt;=TABELLER!$Z$68,$C392,0),0)</f>
        <v>0</v>
      </c>
      <c r="AA392" s="140">
        <f t="shared" si="150"/>
        <v>116.82045843241622</v>
      </c>
      <c r="AB392" s="106">
        <f t="shared" si="151"/>
        <v>0</v>
      </c>
    </row>
    <row r="393" spans="2:28" x14ac:dyDescent="0.2">
      <c r="B393" s="25">
        <v>345</v>
      </c>
      <c r="C393" s="26">
        <f t="shared" si="130"/>
        <v>13.799999999999882</v>
      </c>
      <c r="D393" s="26">
        <f t="shared" si="131"/>
        <v>3.9999999999999147E-2</v>
      </c>
      <c r="E393" s="27">
        <f t="shared" si="132"/>
        <v>1.2984044258511473</v>
      </c>
      <c r="F393" s="27">
        <f t="shared" si="133"/>
        <v>0</v>
      </c>
      <c r="G393" s="26">
        <f t="shared" si="134"/>
        <v>386.15346299853672</v>
      </c>
      <c r="H393" s="26">
        <f t="shared" si="135"/>
        <v>0</v>
      </c>
      <c r="I393" s="26">
        <f t="shared" si="136"/>
        <v>116.89233822079532</v>
      </c>
      <c r="J393" s="26">
        <f t="shared" si="137"/>
        <v>32.470093950220921</v>
      </c>
      <c r="K393" s="26">
        <f t="shared" si="145"/>
        <v>36.138888888888886</v>
      </c>
      <c r="L393" s="27">
        <f t="shared" si="138"/>
        <v>0.49814400817252019</v>
      </c>
      <c r="M393" s="27">
        <f t="shared" si="139"/>
        <v>0.49814400817252019</v>
      </c>
      <c r="N393" s="26">
        <f t="shared" si="148"/>
        <v>0</v>
      </c>
      <c r="O393" s="141">
        <f t="shared" si="146"/>
        <v>80</v>
      </c>
      <c r="P393" s="28">
        <f t="shared" si="149"/>
        <v>48000</v>
      </c>
      <c r="Q393" s="28">
        <f t="shared" si="140"/>
        <v>1478.2833728041435</v>
      </c>
      <c r="R393" s="28">
        <f t="shared" si="141"/>
        <v>0</v>
      </c>
      <c r="S393" s="28">
        <f t="shared" si="147"/>
        <v>225</v>
      </c>
      <c r="T393" s="28">
        <f t="shared" si="142"/>
        <v>506.06736054536316</v>
      </c>
      <c r="U393" s="28">
        <f t="shared" si="143"/>
        <v>731.06736054536316</v>
      </c>
      <c r="V393" s="29">
        <f t="shared" si="144"/>
        <v>747.21601225878032</v>
      </c>
      <c r="W393" s="35"/>
      <c r="X393" s="138">
        <f>IF($I393&lt;=TABELLER!$Z$68,IF($I392&gt;=TABELLER!$Z$68,$G393,0),0)</f>
        <v>0</v>
      </c>
      <c r="Y393" s="139">
        <f>IF($I393&gt;=TABELLER!$Z$68,IF($I392&lt;=TABELLER!$Z$68,$G393,0),0)</f>
        <v>0</v>
      </c>
      <c r="Z393" s="140">
        <f>IF($I393&gt;=TABELLER!$Z$68,IF($I392&lt;=TABELLER!$Z$68,$C393,0),0)</f>
        <v>0</v>
      </c>
      <c r="AA393" s="140">
        <f t="shared" si="150"/>
        <v>116.89233822079532</v>
      </c>
      <c r="AB393" s="106">
        <f t="shared" si="151"/>
        <v>0</v>
      </c>
    </row>
    <row r="394" spans="2:28" x14ac:dyDescent="0.2">
      <c r="B394" s="25">
        <v>346</v>
      </c>
      <c r="C394" s="26">
        <f t="shared" si="130"/>
        <v>13.839999999999881</v>
      </c>
      <c r="D394" s="26">
        <f t="shared" si="131"/>
        <v>3.9999999999999147E-2</v>
      </c>
      <c r="E394" s="27">
        <f t="shared" si="132"/>
        <v>1.2992022732153472</v>
      </c>
      <c r="F394" s="27">
        <f t="shared" si="133"/>
        <v>0</v>
      </c>
      <c r="G394" s="26">
        <f t="shared" si="134"/>
        <v>387.4526652717521</v>
      </c>
      <c r="H394" s="26">
        <f t="shared" si="135"/>
        <v>0</v>
      </c>
      <c r="I394" s="26">
        <f t="shared" si="136"/>
        <v>116.96407095797215</v>
      </c>
      <c r="J394" s="26">
        <f t="shared" si="137"/>
        <v>32.49001971054782</v>
      </c>
      <c r="K394" s="26">
        <f t="shared" si="145"/>
        <v>36.138888888888886</v>
      </c>
      <c r="L394" s="27">
        <f t="shared" si="138"/>
        <v>0.49712539707337022</v>
      </c>
      <c r="M394" s="27">
        <f t="shared" si="139"/>
        <v>0.49712539707337022</v>
      </c>
      <c r="N394" s="26">
        <f t="shared" si="148"/>
        <v>0</v>
      </c>
      <c r="O394" s="141">
        <f t="shared" si="146"/>
        <v>80</v>
      </c>
      <c r="P394" s="28">
        <f t="shared" si="149"/>
        <v>48000</v>
      </c>
      <c r="Q394" s="28">
        <f t="shared" si="140"/>
        <v>1477.3767583901126</v>
      </c>
      <c r="R394" s="28">
        <f t="shared" si="141"/>
        <v>0</v>
      </c>
      <c r="S394" s="28">
        <f t="shared" si="147"/>
        <v>225</v>
      </c>
      <c r="T394" s="28">
        <f t="shared" si="142"/>
        <v>506.6886627800572</v>
      </c>
      <c r="U394" s="28">
        <f t="shared" si="143"/>
        <v>731.68866278005726</v>
      </c>
      <c r="V394" s="29">
        <f t="shared" si="144"/>
        <v>745.68809561005537</v>
      </c>
      <c r="W394" s="35"/>
      <c r="X394" s="138">
        <f>IF($I394&lt;=TABELLER!$Z$68,IF($I393&gt;=TABELLER!$Z$68,$G394,0),0)</f>
        <v>0</v>
      </c>
      <c r="Y394" s="139">
        <f>IF($I394&gt;=TABELLER!$Z$68,IF($I393&lt;=TABELLER!$Z$68,$G394,0),0)</f>
        <v>0</v>
      </c>
      <c r="Z394" s="140">
        <f>IF($I394&gt;=TABELLER!$Z$68,IF($I393&lt;=TABELLER!$Z$68,$C394,0),0)</f>
        <v>0</v>
      </c>
      <c r="AA394" s="140">
        <f t="shared" si="150"/>
        <v>116.96407095797215</v>
      </c>
      <c r="AB394" s="106">
        <f t="shared" si="151"/>
        <v>0</v>
      </c>
    </row>
    <row r="395" spans="2:28" x14ac:dyDescent="0.2">
      <c r="B395" s="25">
        <v>347</v>
      </c>
      <c r="C395" s="26">
        <f t="shared" si="130"/>
        <v>13.87999999999988</v>
      </c>
      <c r="D395" s="26">
        <f t="shared" si="131"/>
        <v>3.9999999999999147E-2</v>
      </c>
      <c r="E395" s="27">
        <f t="shared" si="132"/>
        <v>1.2999984887395439</v>
      </c>
      <c r="F395" s="27">
        <f t="shared" si="133"/>
        <v>0</v>
      </c>
      <c r="G395" s="26">
        <f t="shared" si="134"/>
        <v>388.75266376049166</v>
      </c>
      <c r="H395" s="26">
        <f t="shared" si="135"/>
        <v>0</v>
      </c>
      <c r="I395" s="26">
        <f t="shared" si="136"/>
        <v>117.03565701515072</v>
      </c>
      <c r="J395" s="26">
        <f t="shared" si="137"/>
        <v>32.509904726430754</v>
      </c>
      <c r="K395" s="26">
        <f t="shared" si="145"/>
        <v>36.138888888888886</v>
      </c>
      <c r="L395" s="27">
        <f t="shared" si="138"/>
        <v>0.4961093541494947</v>
      </c>
      <c r="M395" s="27">
        <f t="shared" si="139"/>
        <v>0.4961093541494947</v>
      </c>
      <c r="N395" s="26">
        <f t="shared" si="148"/>
        <v>0</v>
      </c>
      <c r="O395" s="141">
        <f t="shared" si="146"/>
        <v>80</v>
      </c>
      <c r="P395" s="28">
        <f t="shared" si="149"/>
        <v>48000</v>
      </c>
      <c r="Q395" s="28">
        <f t="shared" si="140"/>
        <v>1476.4731057786123</v>
      </c>
      <c r="R395" s="28">
        <f t="shared" si="141"/>
        <v>0</v>
      </c>
      <c r="S395" s="28">
        <f t="shared" si="147"/>
        <v>225</v>
      </c>
      <c r="T395" s="28">
        <f t="shared" si="142"/>
        <v>507.30907455437023</v>
      </c>
      <c r="U395" s="28">
        <f t="shared" si="143"/>
        <v>732.30907455437023</v>
      </c>
      <c r="V395" s="29">
        <f t="shared" si="144"/>
        <v>744.16403122424208</v>
      </c>
      <c r="W395" s="35"/>
      <c r="X395" s="138">
        <f>IF($I395&lt;=TABELLER!$Z$68,IF($I394&gt;=TABELLER!$Z$68,$G395,0),0)</f>
        <v>0</v>
      </c>
      <c r="Y395" s="139">
        <f>IF($I395&gt;=TABELLER!$Z$68,IF($I394&lt;=TABELLER!$Z$68,$G395,0),0)</f>
        <v>0</v>
      </c>
      <c r="Z395" s="140">
        <f>IF($I395&gt;=TABELLER!$Z$68,IF($I394&lt;=TABELLER!$Z$68,$C395,0),0)</f>
        <v>0</v>
      </c>
      <c r="AA395" s="140">
        <f t="shared" si="150"/>
        <v>117.03565701515072</v>
      </c>
      <c r="AB395" s="106">
        <f t="shared" si="151"/>
        <v>0</v>
      </c>
    </row>
    <row r="396" spans="2:28" x14ac:dyDescent="0.2">
      <c r="B396" s="25">
        <v>348</v>
      </c>
      <c r="C396" s="26">
        <f t="shared" si="130"/>
        <v>13.919999999999879</v>
      </c>
      <c r="D396" s="26">
        <f t="shared" si="131"/>
        <v>3.9999999999999147E-2</v>
      </c>
      <c r="E396" s="27">
        <f t="shared" si="132"/>
        <v>1.300793076540522</v>
      </c>
      <c r="F396" s="27">
        <f t="shared" si="133"/>
        <v>0</v>
      </c>
      <c r="G396" s="26">
        <f t="shared" si="134"/>
        <v>390.05345683703217</v>
      </c>
      <c r="H396" s="26">
        <f t="shared" si="135"/>
        <v>0</v>
      </c>
      <c r="I396" s="26">
        <f t="shared" si="136"/>
        <v>117.10709676214823</v>
      </c>
      <c r="J396" s="26">
        <f t="shared" si="137"/>
        <v>32.529749100596732</v>
      </c>
      <c r="K396" s="26">
        <f t="shared" si="145"/>
        <v>36.138888888888886</v>
      </c>
      <c r="L396" s="27">
        <f t="shared" si="138"/>
        <v>0.49509586982656933</v>
      </c>
      <c r="M396" s="27">
        <f t="shared" si="139"/>
        <v>0.49509586982656933</v>
      </c>
      <c r="N396" s="26">
        <f t="shared" si="148"/>
        <v>0</v>
      </c>
      <c r="O396" s="141">
        <f t="shared" si="146"/>
        <v>80</v>
      </c>
      <c r="P396" s="28">
        <f t="shared" si="149"/>
        <v>48000</v>
      </c>
      <c r="Q396" s="28">
        <f t="shared" si="140"/>
        <v>1475.5724014827854</v>
      </c>
      <c r="R396" s="28">
        <f t="shared" si="141"/>
        <v>0</v>
      </c>
      <c r="S396" s="28">
        <f t="shared" si="147"/>
        <v>225</v>
      </c>
      <c r="T396" s="28">
        <f t="shared" si="142"/>
        <v>507.9285967429314</v>
      </c>
      <c r="U396" s="28">
        <f t="shared" si="143"/>
        <v>732.9285967429314</v>
      </c>
      <c r="V396" s="29">
        <f t="shared" si="144"/>
        <v>742.64380473985398</v>
      </c>
      <c r="W396" s="35"/>
      <c r="X396" s="138">
        <f>IF($I396&lt;=TABELLER!$Z$68,IF($I395&gt;=TABELLER!$Z$68,$G396,0),0)</f>
        <v>0</v>
      </c>
      <c r="Y396" s="139">
        <f>IF($I396&gt;=TABELLER!$Z$68,IF($I395&lt;=TABELLER!$Z$68,$G396,0),0)</f>
        <v>0</v>
      </c>
      <c r="Z396" s="140">
        <f>IF($I396&gt;=TABELLER!$Z$68,IF($I395&lt;=TABELLER!$Z$68,$C396,0),0)</f>
        <v>0</v>
      </c>
      <c r="AA396" s="140">
        <f t="shared" si="150"/>
        <v>117.10709676214823</v>
      </c>
      <c r="AB396" s="106">
        <f t="shared" si="151"/>
        <v>0</v>
      </c>
    </row>
    <row r="397" spans="2:28" x14ac:dyDescent="0.2">
      <c r="B397" s="25">
        <v>349</v>
      </c>
      <c r="C397" s="26">
        <f t="shared" si="130"/>
        <v>13.959999999999878</v>
      </c>
      <c r="D397" s="26">
        <f t="shared" si="131"/>
        <v>3.9999999999999147E-2</v>
      </c>
      <c r="E397" s="27">
        <f t="shared" si="132"/>
        <v>1.3015860407197029</v>
      </c>
      <c r="F397" s="27">
        <f t="shared" si="133"/>
        <v>0</v>
      </c>
      <c r="G397" s="26">
        <f t="shared" si="134"/>
        <v>391.35504287775188</v>
      </c>
      <c r="H397" s="26">
        <f t="shared" si="135"/>
        <v>0</v>
      </c>
      <c r="I397" s="26">
        <f t="shared" si="136"/>
        <v>117.17839056740326</v>
      </c>
      <c r="J397" s="26">
        <f t="shared" si="137"/>
        <v>32.549552935389791</v>
      </c>
      <c r="K397" s="26">
        <f t="shared" si="145"/>
        <v>36.138888888888886</v>
      </c>
      <c r="L397" s="27">
        <f t="shared" si="138"/>
        <v>0.49408493458568681</v>
      </c>
      <c r="M397" s="27">
        <f t="shared" si="139"/>
        <v>0.49408493458568681</v>
      </c>
      <c r="N397" s="26">
        <f t="shared" si="148"/>
        <v>0</v>
      </c>
      <c r="O397" s="141">
        <f t="shared" si="146"/>
        <v>80</v>
      </c>
      <c r="P397" s="28">
        <f t="shared" si="149"/>
        <v>48000</v>
      </c>
      <c r="Q397" s="28">
        <f t="shared" si="140"/>
        <v>1474.6746320995264</v>
      </c>
      <c r="R397" s="28">
        <f t="shared" si="141"/>
        <v>0</v>
      </c>
      <c r="S397" s="28">
        <f t="shared" si="147"/>
        <v>225</v>
      </c>
      <c r="T397" s="28">
        <f t="shared" si="142"/>
        <v>508.5472302209962</v>
      </c>
      <c r="U397" s="28">
        <f t="shared" si="143"/>
        <v>733.5472302209962</v>
      </c>
      <c r="V397" s="29">
        <f t="shared" si="144"/>
        <v>741.12740187853024</v>
      </c>
      <c r="W397" s="35"/>
      <c r="X397" s="138">
        <f>IF($I397&lt;=TABELLER!$Z$68,IF($I396&gt;=TABELLER!$Z$68,$G397,0),0)</f>
        <v>0</v>
      </c>
      <c r="Y397" s="139">
        <f>IF($I397&gt;=TABELLER!$Z$68,IF($I396&lt;=TABELLER!$Z$68,$G397,0),0)</f>
        <v>0</v>
      </c>
      <c r="Z397" s="140">
        <f>IF($I397&gt;=TABELLER!$Z$68,IF($I396&lt;=TABELLER!$Z$68,$C397,0),0)</f>
        <v>0</v>
      </c>
      <c r="AA397" s="140">
        <f t="shared" si="150"/>
        <v>117.17839056740326</v>
      </c>
      <c r="AB397" s="106">
        <f t="shared" si="151"/>
        <v>0</v>
      </c>
    </row>
    <row r="398" spans="2:28" x14ac:dyDescent="0.2">
      <c r="B398" s="25">
        <v>350</v>
      </c>
      <c r="C398" s="26">
        <f t="shared" si="130"/>
        <v>13.999999999999877</v>
      </c>
      <c r="D398" s="26">
        <f t="shared" si="131"/>
        <v>3.9999999999999147E-2</v>
      </c>
      <c r="E398" s="27">
        <f t="shared" si="132"/>
        <v>1.3023773853632326</v>
      </c>
      <c r="F398" s="27">
        <f t="shared" si="133"/>
        <v>0</v>
      </c>
      <c r="G398" s="26">
        <f t="shared" si="134"/>
        <v>392.65742026311511</v>
      </c>
      <c r="H398" s="26">
        <f t="shared" si="135"/>
        <v>0</v>
      </c>
      <c r="I398" s="26">
        <f t="shared" si="136"/>
        <v>117.24953879798359</v>
      </c>
      <c r="J398" s="26">
        <f t="shared" si="137"/>
        <v>32.569316332773219</v>
      </c>
      <c r="K398" s="26">
        <f t="shared" si="145"/>
        <v>36.138888888888886</v>
      </c>
      <c r="L398" s="27">
        <f t="shared" si="138"/>
        <v>0.49307653896291564</v>
      </c>
      <c r="M398" s="27">
        <f t="shared" si="139"/>
        <v>0.49307653896291564</v>
      </c>
      <c r="N398" s="26">
        <f t="shared" si="148"/>
        <v>0</v>
      </c>
      <c r="O398" s="141">
        <f t="shared" si="146"/>
        <v>80</v>
      </c>
      <c r="P398" s="28">
        <f t="shared" si="149"/>
        <v>48000</v>
      </c>
      <c r="Q398" s="28">
        <f t="shared" si="140"/>
        <v>1473.7797843088126</v>
      </c>
      <c r="R398" s="28">
        <f t="shared" si="141"/>
        <v>0</v>
      </c>
      <c r="S398" s="28">
        <f t="shared" si="147"/>
        <v>225</v>
      </c>
      <c r="T398" s="28">
        <f t="shared" si="142"/>
        <v>509.16497586443916</v>
      </c>
      <c r="U398" s="28">
        <f t="shared" si="143"/>
        <v>734.16497586443916</v>
      </c>
      <c r="V398" s="29">
        <f t="shared" si="144"/>
        <v>739.61480844437347</v>
      </c>
      <c r="W398" s="35"/>
      <c r="X398" s="138">
        <f>IF($I398&lt;=TABELLER!$Z$68,IF($I397&gt;=TABELLER!$Z$68,$G398,0),0)</f>
        <v>0</v>
      </c>
      <c r="Y398" s="139">
        <f>IF($I398&gt;=TABELLER!$Z$68,IF($I397&lt;=TABELLER!$Z$68,$G398,0),0)</f>
        <v>0</v>
      </c>
      <c r="Z398" s="140">
        <f>IF($I398&gt;=TABELLER!$Z$68,IF($I397&lt;=TABELLER!$Z$68,$C398,0),0)</f>
        <v>0</v>
      </c>
      <c r="AA398" s="140">
        <f t="shared" si="150"/>
        <v>117.24953879798359</v>
      </c>
      <c r="AB398" s="106">
        <f t="shared" si="151"/>
        <v>0</v>
      </c>
    </row>
    <row r="399" spans="2:28" x14ac:dyDescent="0.2">
      <c r="B399" s="25">
        <v>351</v>
      </c>
      <c r="C399" s="26">
        <f t="shared" si="130"/>
        <v>14.039999999999877</v>
      </c>
      <c r="D399" s="26">
        <f t="shared" si="131"/>
        <v>3.9999999999999147E-2</v>
      </c>
      <c r="E399" s="27">
        <f t="shared" si="132"/>
        <v>1.3031671145420713</v>
      </c>
      <c r="F399" s="27">
        <f t="shared" si="133"/>
        <v>0</v>
      </c>
      <c r="G399" s="26">
        <f t="shared" si="134"/>
        <v>393.96058737765719</v>
      </c>
      <c r="H399" s="26">
        <f t="shared" si="135"/>
        <v>0</v>
      </c>
      <c r="I399" s="26">
        <f t="shared" si="136"/>
        <v>117.32054181959425</v>
      </c>
      <c r="J399" s="26">
        <f t="shared" si="137"/>
        <v>32.589039394331735</v>
      </c>
      <c r="K399" s="26">
        <f t="shared" si="145"/>
        <v>36.138888888888886</v>
      </c>
      <c r="L399" s="27">
        <f t="shared" si="138"/>
        <v>0.49207067354886491</v>
      </c>
      <c r="M399" s="27">
        <f t="shared" si="139"/>
        <v>0.49207067354886491</v>
      </c>
      <c r="N399" s="26">
        <f t="shared" si="148"/>
        <v>0</v>
      </c>
      <c r="O399" s="141">
        <f t="shared" si="146"/>
        <v>80</v>
      </c>
      <c r="P399" s="28">
        <f t="shared" si="149"/>
        <v>48000</v>
      </c>
      <c r="Q399" s="28">
        <f t="shared" si="140"/>
        <v>1472.8878448730441</v>
      </c>
      <c r="R399" s="28">
        <f t="shared" si="141"/>
        <v>0</v>
      </c>
      <c r="S399" s="28">
        <f t="shared" si="147"/>
        <v>225</v>
      </c>
      <c r="T399" s="28">
        <f t="shared" si="142"/>
        <v>509.78183454974675</v>
      </c>
      <c r="U399" s="28">
        <f t="shared" si="143"/>
        <v>734.78183454974669</v>
      </c>
      <c r="V399" s="29">
        <f t="shared" si="144"/>
        <v>738.10601032329737</v>
      </c>
      <c r="W399" s="35"/>
      <c r="X399" s="138">
        <f>IF($I399&lt;=TABELLER!$Z$68,IF($I398&gt;=TABELLER!$Z$68,$G399,0),0)</f>
        <v>0</v>
      </c>
      <c r="Y399" s="139">
        <f>IF($I399&gt;=TABELLER!$Z$68,IF($I398&lt;=TABELLER!$Z$68,$G399,0),0)</f>
        <v>0</v>
      </c>
      <c r="Z399" s="140">
        <f>IF($I399&gt;=TABELLER!$Z$68,IF($I398&lt;=TABELLER!$Z$68,$C399,0),0)</f>
        <v>0</v>
      </c>
      <c r="AA399" s="140">
        <f t="shared" si="150"/>
        <v>117.32054181959425</v>
      </c>
      <c r="AB399" s="106">
        <f t="shared" si="151"/>
        <v>0</v>
      </c>
    </row>
    <row r="400" spans="2:28" x14ac:dyDescent="0.2">
      <c r="B400" s="25">
        <v>352</v>
      </c>
      <c r="C400" s="26">
        <f t="shared" si="130"/>
        <v>14.079999999999876</v>
      </c>
      <c r="D400" s="26">
        <f t="shared" si="131"/>
        <v>3.9999999999999147E-2</v>
      </c>
      <c r="E400" s="27">
        <f t="shared" si="132"/>
        <v>1.3039552323120807</v>
      </c>
      <c r="F400" s="27">
        <f t="shared" si="133"/>
        <v>0</v>
      </c>
      <c r="G400" s="26">
        <f t="shared" si="134"/>
        <v>395.26454260996928</v>
      </c>
      <c r="H400" s="26">
        <f t="shared" si="135"/>
        <v>0</v>
      </c>
      <c r="I400" s="26">
        <f t="shared" si="136"/>
        <v>117.39139999658528</v>
      </c>
      <c r="J400" s="26">
        <f t="shared" si="137"/>
        <v>32.608722221273688</v>
      </c>
      <c r="K400" s="26">
        <f t="shared" si="145"/>
        <v>36.138888888888886</v>
      </c>
      <c r="L400" s="27">
        <f t="shared" si="138"/>
        <v>0.49106732898825167</v>
      </c>
      <c r="M400" s="27">
        <f t="shared" si="139"/>
        <v>0.49106732898825167</v>
      </c>
      <c r="N400" s="26">
        <f t="shared" si="148"/>
        <v>0</v>
      </c>
      <c r="O400" s="141">
        <f t="shared" si="146"/>
        <v>80</v>
      </c>
      <c r="P400" s="28">
        <f t="shared" si="149"/>
        <v>48000</v>
      </c>
      <c r="Q400" s="28">
        <f t="shared" si="140"/>
        <v>1471.9988006363878</v>
      </c>
      <c r="R400" s="28">
        <f t="shared" si="141"/>
        <v>0</v>
      </c>
      <c r="S400" s="28">
        <f t="shared" si="147"/>
        <v>225</v>
      </c>
      <c r="T400" s="28">
        <f t="shared" si="142"/>
        <v>510.39780715401037</v>
      </c>
      <c r="U400" s="28">
        <f t="shared" si="143"/>
        <v>735.39780715401037</v>
      </c>
      <c r="V400" s="29">
        <f t="shared" si="144"/>
        <v>736.60099348237748</v>
      </c>
      <c r="W400" s="35"/>
      <c r="X400" s="138">
        <f>IF($I400&lt;=TABELLER!$Z$68,IF($I399&gt;=TABELLER!$Z$68,$G400,0),0)</f>
        <v>0</v>
      </c>
      <c r="Y400" s="139">
        <f>IF($I400&gt;=TABELLER!$Z$68,IF($I399&lt;=TABELLER!$Z$68,$G400,0),0)</f>
        <v>0</v>
      </c>
      <c r="Z400" s="140">
        <f>IF($I400&gt;=TABELLER!$Z$68,IF($I399&lt;=TABELLER!$Z$68,$C400,0),0)</f>
        <v>0</v>
      </c>
      <c r="AA400" s="140">
        <f t="shared" si="150"/>
        <v>117.39139999658528</v>
      </c>
      <c r="AB400" s="106">
        <f t="shared" si="151"/>
        <v>0</v>
      </c>
    </row>
    <row r="401" spans="2:28" x14ac:dyDescent="0.2">
      <c r="B401" s="25">
        <v>353</v>
      </c>
      <c r="C401" s="26">
        <f t="shared" ref="C401:C464" si="152">+C400+$E$7</f>
        <v>14.119999999999875</v>
      </c>
      <c r="D401" s="26">
        <f t="shared" si="131"/>
        <v>3.9999999999999147E-2</v>
      </c>
      <c r="E401" s="27">
        <f t="shared" si="132"/>
        <v>1.3047417427141101</v>
      </c>
      <c r="F401" s="27">
        <f t="shared" si="133"/>
        <v>0</v>
      </c>
      <c r="G401" s="26">
        <f t="shared" si="134"/>
        <v>396.56928435268338</v>
      </c>
      <c r="H401" s="26">
        <f t="shared" si="135"/>
        <v>0</v>
      </c>
      <c r="I401" s="26">
        <f t="shared" si="136"/>
        <v>117.4621136919596</v>
      </c>
      <c r="J401" s="26">
        <f t="shared" si="137"/>
        <v>32.62836491443322</v>
      </c>
      <c r="K401" s="26">
        <f t="shared" si="145"/>
        <v>36.138888888888886</v>
      </c>
      <c r="L401" s="27">
        <f t="shared" si="138"/>
        <v>0.49006649597947316</v>
      </c>
      <c r="M401" s="27">
        <f t="shared" si="139"/>
        <v>0.49006649597947316</v>
      </c>
      <c r="N401" s="26">
        <f t="shared" si="148"/>
        <v>0</v>
      </c>
      <c r="O401" s="141">
        <f t="shared" si="146"/>
        <v>80</v>
      </c>
      <c r="P401" s="28">
        <f t="shared" si="149"/>
        <v>48000</v>
      </c>
      <c r="Q401" s="28">
        <f t="shared" si="140"/>
        <v>1471.1126385241298</v>
      </c>
      <c r="R401" s="28">
        <f t="shared" si="141"/>
        <v>0</v>
      </c>
      <c r="S401" s="28">
        <f t="shared" si="147"/>
        <v>225</v>
      </c>
      <c r="T401" s="28">
        <f t="shared" si="142"/>
        <v>511.01289455492008</v>
      </c>
      <c r="U401" s="28">
        <f t="shared" si="143"/>
        <v>736.01289455492008</v>
      </c>
      <c r="V401" s="29">
        <f t="shared" si="144"/>
        <v>735.09974396920973</v>
      </c>
      <c r="W401" s="35"/>
      <c r="X401" s="138">
        <f>IF($I401&lt;=TABELLER!$Z$68,IF($I400&gt;=TABELLER!$Z$68,$G401,0),0)</f>
        <v>0</v>
      </c>
      <c r="Y401" s="139">
        <f>IF($I401&gt;=TABELLER!$Z$68,IF($I400&lt;=TABELLER!$Z$68,$G401,0),0)</f>
        <v>0</v>
      </c>
      <c r="Z401" s="140">
        <f>IF($I401&gt;=TABELLER!$Z$68,IF($I400&lt;=TABELLER!$Z$68,$C401,0),0)</f>
        <v>0</v>
      </c>
      <c r="AA401" s="140">
        <f t="shared" si="150"/>
        <v>117.4621136919596</v>
      </c>
      <c r="AB401" s="106">
        <f t="shared" si="151"/>
        <v>0</v>
      </c>
    </row>
    <row r="402" spans="2:28" x14ac:dyDescent="0.2">
      <c r="B402" s="25">
        <v>354</v>
      </c>
      <c r="C402" s="26">
        <f t="shared" si="152"/>
        <v>14.159999999999874</v>
      </c>
      <c r="D402" s="26">
        <f t="shared" si="131"/>
        <v>3.9999999999999147E-2</v>
      </c>
      <c r="E402" s="27">
        <f t="shared" si="132"/>
        <v>1.3055266497740845</v>
      </c>
      <c r="F402" s="27">
        <f t="shared" si="133"/>
        <v>0</v>
      </c>
      <c r="G402" s="26">
        <f t="shared" si="134"/>
        <v>397.87481100245748</v>
      </c>
      <c r="H402" s="26">
        <f t="shared" si="135"/>
        <v>0</v>
      </c>
      <c r="I402" s="26">
        <f t="shared" si="136"/>
        <v>117.53268326738065</v>
      </c>
      <c r="J402" s="26">
        <f t="shared" si="137"/>
        <v>32.6479675742724</v>
      </c>
      <c r="K402" s="26">
        <f t="shared" si="145"/>
        <v>36.138888888888886</v>
      </c>
      <c r="L402" s="27">
        <f t="shared" si="138"/>
        <v>0.48906816527418401</v>
      </c>
      <c r="M402" s="27">
        <f t="shared" si="139"/>
        <v>0.48906816527418401</v>
      </c>
      <c r="N402" s="26">
        <f t="shared" si="148"/>
        <v>0</v>
      </c>
      <c r="O402" s="141">
        <f t="shared" si="146"/>
        <v>80</v>
      </c>
      <c r="P402" s="28">
        <f t="shared" si="149"/>
        <v>48000</v>
      </c>
      <c r="Q402" s="28">
        <f t="shared" si="140"/>
        <v>1470.2293455420322</v>
      </c>
      <c r="R402" s="28">
        <f t="shared" si="141"/>
        <v>0</v>
      </c>
      <c r="S402" s="28">
        <f t="shared" si="147"/>
        <v>225</v>
      </c>
      <c r="T402" s="28">
        <f t="shared" si="142"/>
        <v>511.62709763075623</v>
      </c>
      <c r="U402" s="28">
        <f t="shared" si="143"/>
        <v>736.62709763075623</v>
      </c>
      <c r="V402" s="29">
        <f t="shared" si="144"/>
        <v>733.60224791127598</v>
      </c>
      <c r="W402" s="35"/>
      <c r="X402" s="138">
        <f>IF($I402&lt;=TABELLER!$Z$68,IF($I401&gt;=TABELLER!$Z$68,$G402,0),0)</f>
        <v>0</v>
      </c>
      <c r="Y402" s="139">
        <f>IF($I402&gt;=TABELLER!$Z$68,IF($I401&lt;=TABELLER!$Z$68,$G402,0),0)</f>
        <v>0</v>
      </c>
      <c r="Z402" s="140">
        <f>IF($I402&gt;=TABELLER!$Z$68,IF($I401&lt;=TABELLER!$Z$68,$C402,0),0)</f>
        <v>0</v>
      </c>
      <c r="AA402" s="140">
        <f t="shared" si="150"/>
        <v>117.53268326738065</v>
      </c>
      <c r="AB402" s="106">
        <f t="shared" si="151"/>
        <v>0</v>
      </c>
    </row>
    <row r="403" spans="2:28" x14ac:dyDescent="0.2">
      <c r="B403" s="25">
        <v>355</v>
      </c>
      <c r="C403" s="26">
        <f t="shared" si="152"/>
        <v>14.199999999999873</v>
      </c>
      <c r="D403" s="26">
        <f t="shared" si="131"/>
        <v>3.9999999999999147E-2</v>
      </c>
      <c r="E403" s="27">
        <f t="shared" si="132"/>
        <v>1.3063099575030874</v>
      </c>
      <c r="F403" s="27">
        <f t="shared" si="133"/>
        <v>0</v>
      </c>
      <c r="G403" s="26">
        <f t="shared" si="134"/>
        <v>399.18112095996054</v>
      </c>
      <c r="H403" s="26">
        <f t="shared" si="135"/>
        <v>0</v>
      </c>
      <c r="I403" s="26">
        <f t="shared" si="136"/>
        <v>117.60310908318012</v>
      </c>
      <c r="J403" s="26">
        <f t="shared" si="137"/>
        <v>32.667530300883364</v>
      </c>
      <c r="K403" s="26">
        <f t="shared" si="145"/>
        <v>36.138888888888886</v>
      </c>
      <c r="L403" s="27">
        <f t="shared" si="138"/>
        <v>0.48807232767687575</v>
      </c>
      <c r="M403" s="27">
        <f t="shared" si="139"/>
        <v>0.48807232767687575</v>
      </c>
      <c r="N403" s="26">
        <f t="shared" si="148"/>
        <v>0</v>
      </c>
      <c r="O403" s="141">
        <f t="shared" si="146"/>
        <v>80</v>
      </c>
      <c r="P403" s="28">
        <f t="shared" si="149"/>
        <v>48000</v>
      </c>
      <c r="Q403" s="28">
        <f t="shared" si="140"/>
        <v>1469.3489087756973</v>
      </c>
      <c r="R403" s="28">
        <f t="shared" si="141"/>
        <v>0</v>
      </c>
      <c r="S403" s="28">
        <f t="shared" si="147"/>
        <v>225</v>
      </c>
      <c r="T403" s="28">
        <f t="shared" si="142"/>
        <v>512.24041726038365</v>
      </c>
      <c r="U403" s="28">
        <f t="shared" si="143"/>
        <v>737.24041726038365</v>
      </c>
      <c r="V403" s="29">
        <f t="shared" si="144"/>
        <v>732.10849151531363</v>
      </c>
      <c r="W403" s="35"/>
      <c r="X403" s="138">
        <f>IF($I403&lt;=TABELLER!$Z$68,IF($I402&gt;=TABELLER!$Z$68,$G403,0),0)</f>
        <v>0</v>
      </c>
      <c r="Y403" s="139">
        <f>IF($I403&gt;=TABELLER!$Z$68,IF($I402&lt;=TABELLER!$Z$68,$G403,0),0)</f>
        <v>0</v>
      </c>
      <c r="Z403" s="140">
        <f>IF($I403&gt;=TABELLER!$Z$68,IF($I402&lt;=TABELLER!$Z$68,$C403,0),0)</f>
        <v>0</v>
      </c>
      <c r="AA403" s="140">
        <f t="shared" si="150"/>
        <v>117.60310908318012</v>
      </c>
      <c r="AB403" s="106">
        <f t="shared" si="151"/>
        <v>0</v>
      </c>
    </row>
    <row r="404" spans="2:28" x14ac:dyDescent="0.2">
      <c r="B404" s="25">
        <v>356</v>
      </c>
      <c r="C404" s="26">
        <f t="shared" si="152"/>
        <v>14.239999999999872</v>
      </c>
      <c r="D404" s="26">
        <f t="shared" si="131"/>
        <v>3.9999999999999147E-2</v>
      </c>
      <c r="E404" s="27">
        <f t="shared" si="132"/>
        <v>1.3070916698974482</v>
      </c>
      <c r="F404" s="27">
        <f t="shared" si="133"/>
        <v>0</v>
      </c>
      <c r="G404" s="26">
        <f t="shared" si="134"/>
        <v>400.48821262985797</v>
      </c>
      <c r="H404" s="26">
        <f t="shared" si="135"/>
        <v>0</v>
      </c>
      <c r="I404" s="26">
        <f t="shared" si="136"/>
        <v>117.67339149836558</v>
      </c>
      <c r="J404" s="26">
        <f t="shared" si="137"/>
        <v>32.687053193990437</v>
      </c>
      <c r="K404" s="26">
        <f t="shared" si="145"/>
        <v>36.138888888888886</v>
      </c>
      <c r="L404" s="27">
        <f t="shared" si="138"/>
        <v>0.48707897404446182</v>
      </c>
      <c r="M404" s="27">
        <f t="shared" si="139"/>
        <v>0.48707897404446182</v>
      </c>
      <c r="N404" s="26">
        <f t="shared" si="148"/>
        <v>0</v>
      </c>
      <c r="O404" s="141">
        <f t="shared" si="146"/>
        <v>80</v>
      </c>
      <c r="P404" s="28">
        <f t="shared" si="149"/>
        <v>48000</v>
      </c>
      <c r="Q404" s="28">
        <f t="shared" si="140"/>
        <v>1468.4713153899377</v>
      </c>
      <c r="R404" s="28">
        <f t="shared" si="141"/>
        <v>0</v>
      </c>
      <c r="S404" s="28">
        <f t="shared" si="147"/>
        <v>225</v>
      </c>
      <c r="T404" s="28">
        <f t="shared" si="142"/>
        <v>512.85285432324497</v>
      </c>
      <c r="U404" s="28">
        <f t="shared" si="143"/>
        <v>737.85285432324497</v>
      </c>
      <c r="V404" s="29">
        <f t="shared" si="144"/>
        <v>730.6184610666927</v>
      </c>
      <c r="W404" s="35"/>
      <c r="X404" s="138">
        <f>IF($I404&lt;=TABELLER!$Z$68,IF($I403&gt;=TABELLER!$Z$68,$G404,0),0)</f>
        <v>0</v>
      </c>
      <c r="Y404" s="139">
        <f>IF($I404&gt;=TABELLER!$Z$68,IF($I403&lt;=TABELLER!$Z$68,$G404,0),0)</f>
        <v>0</v>
      </c>
      <c r="Z404" s="140">
        <f>IF($I404&gt;=TABELLER!$Z$68,IF($I403&lt;=TABELLER!$Z$68,$C404,0),0)</f>
        <v>0</v>
      </c>
      <c r="AA404" s="140">
        <f t="shared" si="150"/>
        <v>117.67339149836558</v>
      </c>
      <c r="AB404" s="106">
        <f t="shared" si="151"/>
        <v>0</v>
      </c>
    </row>
    <row r="405" spans="2:28" x14ac:dyDescent="0.2">
      <c r="B405" s="25">
        <v>357</v>
      </c>
      <c r="C405" s="26">
        <f t="shared" si="152"/>
        <v>14.279999999999871</v>
      </c>
      <c r="D405" s="26">
        <f t="shared" si="131"/>
        <v>3.9999999999999147E-2</v>
      </c>
      <c r="E405" s="27">
        <f t="shared" si="132"/>
        <v>1.3078717909388251</v>
      </c>
      <c r="F405" s="27">
        <f t="shared" si="133"/>
        <v>0</v>
      </c>
      <c r="G405" s="26">
        <f t="shared" si="134"/>
        <v>401.79608442079677</v>
      </c>
      <c r="H405" s="26">
        <f t="shared" si="135"/>
        <v>0</v>
      </c>
      <c r="I405" s="26">
        <f t="shared" si="136"/>
        <v>117.74353087062796</v>
      </c>
      <c r="J405" s="26">
        <f t="shared" si="137"/>
        <v>32.706536352952213</v>
      </c>
      <c r="K405" s="26">
        <f t="shared" si="145"/>
        <v>36.138888888888886</v>
      </c>
      <c r="L405" s="27">
        <f t="shared" si="138"/>
        <v>0.48608809528586633</v>
      </c>
      <c r="M405" s="27">
        <f t="shared" si="139"/>
        <v>0.48608809528586633</v>
      </c>
      <c r="N405" s="26">
        <f t="shared" si="148"/>
        <v>0</v>
      </c>
      <c r="O405" s="141">
        <f t="shared" si="146"/>
        <v>80</v>
      </c>
      <c r="P405" s="28">
        <f t="shared" si="149"/>
        <v>48000</v>
      </c>
      <c r="Q405" s="28">
        <f t="shared" si="140"/>
        <v>1467.596552628152</v>
      </c>
      <c r="R405" s="28">
        <f t="shared" si="141"/>
        <v>0</v>
      </c>
      <c r="S405" s="28">
        <f t="shared" si="147"/>
        <v>225</v>
      </c>
      <c r="T405" s="28">
        <f t="shared" si="142"/>
        <v>513.46440969935259</v>
      </c>
      <c r="U405" s="28">
        <f t="shared" si="143"/>
        <v>738.46440969935259</v>
      </c>
      <c r="V405" s="29">
        <f t="shared" si="144"/>
        <v>729.13214292879945</v>
      </c>
      <c r="W405" s="35"/>
      <c r="X405" s="138">
        <f>IF($I405&lt;=TABELLER!$Z$68,IF($I404&gt;=TABELLER!$Z$68,$G405,0),0)</f>
        <v>0</v>
      </c>
      <c r="Y405" s="139">
        <f>IF($I405&gt;=TABELLER!$Z$68,IF($I404&lt;=TABELLER!$Z$68,$G405,0),0)</f>
        <v>0</v>
      </c>
      <c r="Z405" s="140">
        <f>IF($I405&gt;=TABELLER!$Z$68,IF($I404&lt;=TABELLER!$Z$68,$C405,0),0)</f>
        <v>0</v>
      </c>
      <c r="AA405" s="140">
        <f t="shared" si="150"/>
        <v>117.74353087062796</v>
      </c>
      <c r="AB405" s="106">
        <f t="shared" si="151"/>
        <v>0</v>
      </c>
    </row>
    <row r="406" spans="2:28" x14ac:dyDescent="0.2">
      <c r="B406" s="25">
        <v>358</v>
      </c>
      <c r="C406" s="26">
        <f t="shared" si="152"/>
        <v>14.319999999999871</v>
      </c>
      <c r="D406" s="26">
        <f t="shared" si="131"/>
        <v>3.9999999999999147E-2</v>
      </c>
      <c r="E406" s="27">
        <f t="shared" si="132"/>
        <v>1.3086503245942893</v>
      </c>
      <c r="F406" s="27">
        <f t="shared" si="133"/>
        <v>0</v>
      </c>
      <c r="G406" s="26">
        <f t="shared" si="134"/>
        <v>403.10473474539106</v>
      </c>
      <c r="H406" s="26">
        <f t="shared" si="135"/>
        <v>0</v>
      </c>
      <c r="I406" s="26">
        <f t="shared" si="136"/>
        <v>117.81352755634913</v>
      </c>
      <c r="J406" s="26">
        <f t="shared" si="137"/>
        <v>32.725979876763645</v>
      </c>
      <c r="K406" s="26">
        <f t="shared" si="145"/>
        <v>36.138888888888886</v>
      </c>
      <c r="L406" s="27">
        <f t="shared" si="138"/>
        <v>0.48509968236161671</v>
      </c>
      <c r="M406" s="27">
        <f t="shared" si="139"/>
        <v>0.48509968236161671</v>
      </c>
      <c r="N406" s="26">
        <f t="shared" si="148"/>
        <v>0</v>
      </c>
      <c r="O406" s="141">
        <f t="shared" si="146"/>
        <v>80</v>
      </c>
      <c r="P406" s="28">
        <f t="shared" si="149"/>
        <v>48000</v>
      </c>
      <c r="Q406" s="28">
        <f t="shared" si="140"/>
        <v>1466.7246078117078</v>
      </c>
      <c r="R406" s="28">
        <f t="shared" si="141"/>
        <v>0</v>
      </c>
      <c r="S406" s="28">
        <f t="shared" si="147"/>
        <v>225</v>
      </c>
      <c r="T406" s="28">
        <f t="shared" si="142"/>
        <v>514.07508426928268</v>
      </c>
      <c r="U406" s="28">
        <f t="shared" si="143"/>
        <v>739.07508426928268</v>
      </c>
      <c r="V406" s="29">
        <f t="shared" si="144"/>
        <v>727.64952354242507</v>
      </c>
      <c r="W406" s="35"/>
      <c r="X406" s="138">
        <f>IF($I406&lt;=TABELLER!$Z$68,IF($I405&gt;=TABELLER!$Z$68,$G406,0),0)</f>
        <v>0</v>
      </c>
      <c r="Y406" s="139">
        <f>IF($I406&gt;=TABELLER!$Z$68,IF($I405&lt;=TABELLER!$Z$68,$G406,0),0)</f>
        <v>0</v>
      </c>
      <c r="Z406" s="140">
        <f>IF($I406&gt;=TABELLER!$Z$68,IF($I405&lt;=TABELLER!$Z$68,$C406,0),0)</f>
        <v>0</v>
      </c>
      <c r="AA406" s="140">
        <f t="shared" si="150"/>
        <v>117.81352755634913</v>
      </c>
      <c r="AB406" s="106">
        <f t="shared" si="151"/>
        <v>0</v>
      </c>
    </row>
    <row r="407" spans="2:28" x14ac:dyDescent="0.2">
      <c r="B407" s="25">
        <v>359</v>
      </c>
      <c r="C407" s="26">
        <f t="shared" si="152"/>
        <v>14.35999999999987</v>
      </c>
      <c r="D407" s="26">
        <f t="shared" si="131"/>
        <v>3.9999999999999147E-2</v>
      </c>
      <c r="E407" s="27">
        <f t="shared" si="132"/>
        <v>1.3094272748164071</v>
      </c>
      <c r="F407" s="27">
        <f t="shared" si="133"/>
        <v>0</v>
      </c>
      <c r="G407" s="26">
        <f t="shared" si="134"/>
        <v>404.41416202020747</v>
      </c>
      <c r="H407" s="26">
        <f t="shared" si="135"/>
        <v>0</v>
      </c>
      <c r="I407" s="26">
        <f t="shared" si="136"/>
        <v>117.8833819106092</v>
      </c>
      <c r="J407" s="26">
        <f t="shared" si="137"/>
        <v>32.745383864058113</v>
      </c>
      <c r="K407" s="26">
        <f t="shared" si="145"/>
        <v>36.138888888888886</v>
      </c>
      <c r="L407" s="27">
        <f t="shared" si="138"/>
        <v>0.48411372628344018</v>
      </c>
      <c r="M407" s="27">
        <f t="shared" si="139"/>
        <v>0.48411372628344018</v>
      </c>
      <c r="N407" s="26">
        <f t="shared" si="148"/>
        <v>0</v>
      </c>
      <c r="O407" s="141">
        <f t="shared" si="146"/>
        <v>80</v>
      </c>
      <c r="P407" s="28">
        <f t="shared" si="149"/>
        <v>48000</v>
      </c>
      <c r="Q407" s="28">
        <f t="shared" si="140"/>
        <v>1465.8554683393286</v>
      </c>
      <c r="R407" s="28">
        <f t="shared" si="141"/>
        <v>0</v>
      </c>
      <c r="S407" s="28">
        <f t="shared" si="147"/>
        <v>225</v>
      </c>
      <c r="T407" s="28">
        <f t="shared" si="142"/>
        <v>514.68487891416828</v>
      </c>
      <c r="U407" s="28">
        <f t="shared" si="143"/>
        <v>739.68487891416828</v>
      </c>
      <c r="V407" s="29">
        <f t="shared" si="144"/>
        <v>726.1705894251603</v>
      </c>
      <c r="W407" s="35"/>
      <c r="X407" s="138">
        <f>IF($I407&lt;=TABELLER!$Z$68,IF($I406&gt;=TABELLER!$Z$68,$G407,0),0)</f>
        <v>0</v>
      </c>
      <c r="Y407" s="139">
        <f>IF($I407&gt;=TABELLER!$Z$68,IF($I406&lt;=TABELLER!$Z$68,$G407,0),0)</f>
        <v>0</v>
      </c>
      <c r="Z407" s="140">
        <f>IF($I407&gt;=TABELLER!$Z$68,IF($I406&lt;=TABELLER!$Z$68,$C407,0),0)</f>
        <v>0</v>
      </c>
      <c r="AA407" s="140">
        <f t="shared" si="150"/>
        <v>117.8833819106092</v>
      </c>
      <c r="AB407" s="106">
        <f t="shared" si="151"/>
        <v>0</v>
      </c>
    </row>
    <row r="408" spans="2:28" x14ac:dyDescent="0.2">
      <c r="B408" s="25">
        <v>360</v>
      </c>
      <c r="C408" s="26">
        <f t="shared" si="152"/>
        <v>14.399999999999869</v>
      </c>
      <c r="D408" s="26">
        <f t="shared" si="131"/>
        <v>3.9999999999999147E-2</v>
      </c>
      <c r="E408" s="27">
        <f t="shared" si="132"/>
        <v>1.3102026455433233</v>
      </c>
      <c r="F408" s="27">
        <f t="shared" si="133"/>
        <v>0</v>
      </c>
      <c r="G408" s="26">
        <f t="shared" si="134"/>
        <v>405.72436466575078</v>
      </c>
      <c r="H408" s="26">
        <f t="shared" si="135"/>
        <v>0</v>
      </c>
      <c r="I408" s="26">
        <f t="shared" si="136"/>
        <v>117.95309428719403</v>
      </c>
      <c r="J408" s="26">
        <f t="shared" si="137"/>
        <v>32.764748413109452</v>
      </c>
      <c r="K408" s="26">
        <f t="shared" si="145"/>
        <v>36.138888888888886</v>
      </c>
      <c r="L408" s="27">
        <f t="shared" si="138"/>
        <v>0.48313021811386464</v>
      </c>
      <c r="M408" s="27">
        <f t="shared" si="139"/>
        <v>0.48313021811386464</v>
      </c>
      <c r="N408" s="26">
        <f t="shared" si="148"/>
        <v>0</v>
      </c>
      <c r="O408" s="141">
        <f t="shared" si="146"/>
        <v>80</v>
      </c>
      <c r="P408" s="28">
        <f t="shared" si="149"/>
        <v>48000</v>
      </c>
      <c r="Q408" s="28">
        <f t="shared" si="140"/>
        <v>1464.9891216864889</v>
      </c>
      <c r="R408" s="28">
        <f t="shared" si="141"/>
        <v>0</v>
      </c>
      <c r="S408" s="28">
        <f t="shared" si="147"/>
        <v>225</v>
      </c>
      <c r="T408" s="28">
        <f t="shared" si="142"/>
        <v>515.29379451569196</v>
      </c>
      <c r="U408" s="28">
        <f t="shared" si="143"/>
        <v>740.29379451569196</v>
      </c>
      <c r="V408" s="29">
        <f t="shared" si="144"/>
        <v>724.69532717079699</v>
      </c>
      <c r="W408" s="35"/>
      <c r="X408" s="138">
        <f>IF($I408&lt;=TABELLER!$Z$68,IF($I407&gt;=TABELLER!$Z$68,$G408,0),0)</f>
        <v>0</v>
      </c>
      <c r="Y408" s="139">
        <f>IF($I408&gt;=TABELLER!$Z$68,IF($I407&lt;=TABELLER!$Z$68,$G408,0),0)</f>
        <v>0</v>
      </c>
      <c r="Z408" s="140">
        <f>IF($I408&gt;=TABELLER!$Z$68,IF($I407&lt;=TABELLER!$Z$68,$C408,0),0)</f>
        <v>0</v>
      </c>
      <c r="AA408" s="140">
        <f t="shared" si="150"/>
        <v>117.95309428719403</v>
      </c>
      <c r="AB408" s="106">
        <f t="shared" si="151"/>
        <v>0</v>
      </c>
    </row>
    <row r="409" spans="2:28" x14ac:dyDescent="0.2">
      <c r="B409" s="25">
        <v>361</v>
      </c>
      <c r="C409" s="26">
        <f t="shared" si="152"/>
        <v>14.439999999999868</v>
      </c>
      <c r="D409" s="26">
        <f t="shared" si="131"/>
        <v>3.9999999999999147E-2</v>
      </c>
      <c r="E409" s="27">
        <f t="shared" si="132"/>
        <v>1.3109764406988411</v>
      </c>
      <c r="F409" s="27">
        <f t="shared" si="133"/>
        <v>0</v>
      </c>
      <c r="G409" s="26">
        <f t="shared" si="134"/>
        <v>407.03534110644961</v>
      </c>
      <c r="H409" s="26">
        <f t="shared" si="135"/>
        <v>0</v>
      </c>
      <c r="I409" s="26">
        <f t="shared" si="136"/>
        <v>118.02266503860241</v>
      </c>
      <c r="J409" s="26">
        <f t="shared" si="137"/>
        <v>32.784073621834004</v>
      </c>
      <c r="K409" s="26">
        <f t="shared" si="145"/>
        <v>36.138888888888886</v>
      </c>
      <c r="L409" s="27">
        <f t="shared" si="138"/>
        <v>0.4821491489658225</v>
      </c>
      <c r="M409" s="27">
        <f t="shared" si="139"/>
        <v>0.4821491489658225</v>
      </c>
      <c r="N409" s="26">
        <f t="shared" si="148"/>
        <v>0</v>
      </c>
      <c r="O409" s="141">
        <f t="shared" si="146"/>
        <v>80</v>
      </c>
      <c r="P409" s="28">
        <f t="shared" si="149"/>
        <v>48000</v>
      </c>
      <c r="Q409" s="28">
        <f t="shared" si="140"/>
        <v>1464.1255554048132</v>
      </c>
      <c r="R409" s="28">
        <f t="shared" si="141"/>
        <v>0</v>
      </c>
      <c r="S409" s="28">
        <f t="shared" si="147"/>
        <v>225</v>
      </c>
      <c r="T409" s="28">
        <f t="shared" si="142"/>
        <v>515.90183195607949</v>
      </c>
      <c r="U409" s="28">
        <f t="shared" si="143"/>
        <v>740.90183195607949</v>
      </c>
      <c r="V409" s="29">
        <f t="shared" si="144"/>
        <v>723.22372344873372</v>
      </c>
      <c r="W409" s="35"/>
      <c r="X409" s="138">
        <f>IF($I409&lt;=TABELLER!$Z$68,IF($I408&gt;=TABELLER!$Z$68,$G409,0),0)</f>
        <v>0</v>
      </c>
      <c r="Y409" s="139">
        <f>IF($I409&gt;=TABELLER!$Z$68,IF($I408&lt;=TABELLER!$Z$68,$G409,0),0)</f>
        <v>0</v>
      </c>
      <c r="Z409" s="140">
        <f>IF($I409&gt;=TABELLER!$Z$68,IF($I408&lt;=TABELLER!$Z$68,$C409,0),0)</f>
        <v>0</v>
      </c>
      <c r="AA409" s="140">
        <f t="shared" si="150"/>
        <v>118.02266503860241</v>
      </c>
      <c r="AB409" s="106">
        <f t="shared" si="151"/>
        <v>0</v>
      </c>
    </row>
    <row r="410" spans="2:28" x14ac:dyDescent="0.2">
      <c r="B410" s="25">
        <v>362</v>
      </c>
      <c r="C410" s="26">
        <f t="shared" si="152"/>
        <v>14.479999999999867</v>
      </c>
      <c r="D410" s="26">
        <f t="shared" si="131"/>
        <v>3.9999999999999147E-2</v>
      </c>
      <c r="E410" s="27">
        <f t="shared" si="132"/>
        <v>1.3117486641925049</v>
      </c>
      <c r="F410" s="27">
        <f t="shared" si="133"/>
        <v>0</v>
      </c>
      <c r="G410" s="26">
        <f t="shared" si="134"/>
        <v>408.34708977064213</v>
      </c>
      <c r="H410" s="26">
        <f t="shared" si="135"/>
        <v>0</v>
      </c>
      <c r="I410" s="26">
        <f t="shared" si="136"/>
        <v>118.09209451605349</v>
      </c>
      <c r="J410" s="26">
        <f t="shared" si="137"/>
        <v>32.803359587792634</v>
      </c>
      <c r="K410" s="26">
        <f t="shared" si="145"/>
        <v>36.138888888888886</v>
      </c>
      <c r="L410" s="27">
        <f t="shared" si="138"/>
        <v>0.4811705100022588</v>
      </c>
      <c r="M410" s="27">
        <f t="shared" si="139"/>
        <v>0.4811705100022588</v>
      </c>
      <c r="N410" s="26">
        <f t="shared" si="148"/>
        <v>0</v>
      </c>
      <c r="O410" s="141">
        <f t="shared" si="146"/>
        <v>80</v>
      </c>
      <c r="P410" s="28">
        <f t="shared" si="149"/>
        <v>48000</v>
      </c>
      <c r="Q410" s="28">
        <f t="shared" si="140"/>
        <v>1463.2647571214811</v>
      </c>
      <c r="R410" s="28">
        <f t="shared" si="141"/>
        <v>0</v>
      </c>
      <c r="S410" s="28">
        <f t="shared" si="147"/>
        <v>225</v>
      </c>
      <c r="T410" s="28">
        <f t="shared" si="142"/>
        <v>516.50899211809292</v>
      </c>
      <c r="U410" s="28">
        <f t="shared" si="143"/>
        <v>741.50899211809292</v>
      </c>
      <c r="V410" s="29">
        <f t="shared" si="144"/>
        <v>721.75576500338821</v>
      </c>
      <c r="W410" s="35"/>
      <c r="X410" s="138">
        <f>IF($I410&lt;=TABELLER!$Z$68,IF($I409&gt;=TABELLER!$Z$68,$G410,0),0)</f>
        <v>0</v>
      </c>
      <c r="Y410" s="139">
        <f>IF($I410&gt;=TABELLER!$Z$68,IF($I409&lt;=TABELLER!$Z$68,$G410,0),0)</f>
        <v>0</v>
      </c>
      <c r="Z410" s="140">
        <f>IF($I410&gt;=TABELLER!$Z$68,IF($I409&lt;=TABELLER!$Z$68,$C410,0),0)</f>
        <v>0</v>
      </c>
      <c r="AA410" s="140">
        <f t="shared" si="150"/>
        <v>118.09209451605349</v>
      </c>
      <c r="AB410" s="106">
        <f t="shared" si="151"/>
        <v>0</v>
      </c>
    </row>
    <row r="411" spans="2:28" x14ac:dyDescent="0.2">
      <c r="B411" s="25">
        <v>363</v>
      </c>
      <c r="C411" s="26">
        <f t="shared" si="152"/>
        <v>14.519999999999866</v>
      </c>
      <c r="D411" s="26">
        <f t="shared" si="131"/>
        <v>3.9999999999999147E-2</v>
      </c>
      <c r="E411" s="27">
        <f t="shared" si="132"/>
        <v>1.3125193199196792</v>
      </c>
      <c r="F411" s="27">
        <f t="shared" si="133"/>
        <v>0</v>
      </c>
      <c r="G411" s="26">
        <f t="shared" si="134"/>
        <v>409.65960909056179</v>
      </c>
      <c r="H411" s="26">
        <f t="shared" si="135"/>
        <v>0</v>
      </c>
      <c r="I411" s="26">
        <f t="shared" si="136"/>
        <v>118.16138306949382</v>
      </c>
      <c r="J411" s="26">
        <f t="shared" si="137"/>
        <v>32.822606408192726</v>
      </c>
      <c r="K411" s="26">
        <f t="shared" si="145"/>
        <v>36.138888888888886</v>
      </c>
      <c r="L411" s="27">
        <f t="shared" si="138"/>
        <v>0.48019429243574296</v>
      </c>
      <c r="M411" s="27">
        <f t="shared" si="139"/>
        <v>0.48019429243574296</v>
      </c>
      <c r="N411" s="26">
        <f t="shared" si="148"/>
        <v>0</v>
      </c>
      <c r="O411" s="141">
        <f t="shared" si="146"/>
        <v>80</v>
      </c>
      <c r="P411" s="28">
        <f t="shared" si="149"/>
        <v>48000</v>
      </c>
      <c r="Q411" s="28">
        <f t="shared" si="140"/>
        <v>1462.4067145386389</v>
      </c>
      <c r="R411" s="28">
        <f t="shared" si="141"/>
        <v>0</v>
      </c>
      <c r="S411" s="28">
        <f t="shared" si="147"/>
        <v>225</v>
      </c>
      <c r="T411" s="28">
        <f t="shared" si="142"/>
        <v>517.1152758850244</v>
      </c>
      <c r="U411" s="28">
        <f t="shared" si="143"/>
        <v>742.1152758850244</v>
      </c>
      <c r="V411" s="29">
        <f t="shared" si="144"/>
        <v>720.29143865361448</v>
      </c>
      <c r="W411" s="35"/>
      <c r="X411" s="138">
        <f>IF($I411&lt;=TABELLER!$Z$68,IF($I410&gt;=TABELLER!$Z$68,$G411,0),0)</f>
        <v>0</v>
      </c>
      <c r="Y411" s="139">
        <f>IF($I411&gt;=TABELLER!$Z$68,IF($I410&lt;=TABELLER!$Z$68,$G411,0),0)</f>
        <v>0</v>
      </c>
      <c r="Z411" s="140">
        <f>IF($I411&gt;=TABELLER!$Z$68,IF($I410&lt;=TABELLER!$Z$68,$C411,0),0)</f>
        <v>0</v>
      </c>
      <c r="AA411" s="140">
        <f t="shared" si="150"/>
        <v>118.16138306949382</v>
      </c>
      <c r="AB411" s="106">
        <f t="shared" si="151"/>
        <v>0</v>
      </c>
    </row>
    <row r="412" spans="2:28" x14ac:dyDescent="0.2">
      <c r="B412" s="25">
        <v>364</v>
      </c>
      <c r="C412" s="26">
        <f t="shared" si="152"/>
        <v>14.559999999999865</v>
      </c>
      <c r="D412" s="26">
        <f t="shared" si="131"/>
        <v>3.9999999999999147E-2</v>
      </c>
      <c r="E412" s="27">
        <f t="shared" si="132"/>
        <v>1.3132884117616297</v>
      </c>
      <c r="F412" s="27">
        <f t="shared" si="133"/>
        <v>0</v>
      </c>
      <c r="G412" s="26">
        <f t="shared" si="134"/>
        <v>410.97289750232341</v>
      </c>
      <c r="H412" s="26">
        <f t="shared" si="135"/>
        <v>0</v>
      </c>
      <c r="I412" s="26">
        <f t="shared" si="136"/>
        <v>118.23053104760457</v>
      </c>
      <c r="J412" s="26">
        <f t="shared" si="137"/>
        <v>32.841814179890157</v>
      </c>
      <c r="K412" s="26">
        <f t="shared" si="145"/>
        <v>36.138888888888886</v>
      </c>
      <c r="L412" s="27">
        <f t="shared" si="138"/>
        <v>0.47922048752808533</v>
      </c>
      <c r="M412" s="27">
        <f t="shared" si="139"/>
        <v>0.47922048752808533</v>
      </c>
      <c r="N412" s="26">
        <f t="shared" si="148"/>
        <v>0</v>
      </c>
      <c r="O412" s="141">
        <f t="shared" si="146"/>
        <v>80</v>
      </c>
      <c r="P412" s="28">
        <f t="shared" si="149"/>
        <v>48000</v>
      </c>
      <c r="Q412" s="28">
        <f t="shared" si="140"/>
        <v>1461.5514154328164</v>
      </c>
      <c r="R412" s="28">
        <f t="shared" si="141"/>
        <v>0</v>
      </c>
      <c r="S412" s="28">
        <f t="shared" si="147"/>
        <v>225</v>
      </c>
      <c r="T412" s="28">
        <f t="shared" si="142"/>
        <v>517.72068414068838</v>
      </c>
      <c r="U412" s="28">
        <f t="shared" si="143"/>
        <v>742.72068414068838</v>
      </c>
      <c r="V412" s="29">
        <f t="shared" si="144"/>
        <v>718.83073129212801</v>
      </c>
      <c r="W412" s="35"/>
      <c r="X412" s="138">
        <f>IF($I412&lt;=TABELLER!$Z$68,IF($I411&gt;=TABELLER!$Z$68,$G412,0),0)</f>
        <v>0</v>
      </c>
      <c r="Y412" s="139">
        <f>IF($I412&gt;=TABELLER!$Z$68,IF($I411&lt;=TABELLER!$Z$68,$G412,0),0)</f>
        <v>0</v>
      </c>
      <c r="Z412" s="140">
        <f>IF($I412&gt;=TABELLER!$Z$68,IF($I411&lt;=TABELLER!$Z$68,$C412,0),0)</f>
        <v>0</v>
      </c>
      <c r="AA412" s="140">
        <f t="shared" si="150"/>
        <v>118.23053104760457</v>
      </c>
      <c r="AB412" s="106">
        <f t="shared" si="151"/>
        <v>0</v>
      </c>
    </row>
    <row r="413" spans="2:28" x14ac:dyDescent="0.2">
      <c r="B413" s="25">
        <v>365</v>
      </c>
      <c r="C413" s="26">
        <f t="shared" si="152"/>
        <v>14.599999999999865</v>
      </c>
      <c r="D413" s="26">
        <f t="shared" si="131"/>
        <v>3.9999999999999147E-2</v>
      </c>
      <c r="E413" s="27">
        <f t="shared" si="132"/>
        <v>1.3140559435856007</v>
      </c>
      <c r="F413" s="27">
        <f t="shared" si="133"/>
        <v>0</v>
      </c>
      <c r="G413" s="26">
        <f t="shared" si="134"/>
        <v>412.28695344590903</v>
      </c>
      <c r="H413" s="26">
        <f t="shared" si="135"/>
        <v>0</v>
      </c>
      <c r="I413" s="26">
        <f t="shared" si="136"/>
        <v>118.29953879780862</v>
      </c>
      <c r="J413" s="26">
        <f t="shared" si="137"/>
        <v>32.860982999391283</v>
      </c>
      <c r="K413" s="26">
        <f t="shared" si="145"/>
        <v>36.138888888888886</v>
      </c>
      <c r="L413" s="27">
        <f t="shared" si="138"/>
        <v>0.47824908658995552</v>
      </c>
      <c r="M413" s="27">
        <f t="shared" si="139"/>
        <v>0.47824908658995552</v>
      </c>
      <c r="N413" s="26">
        <f t="shared" si="148"/>
        <v>0</v>
      </c>
      <c r="O413" s="141">
        <f t="shared" si="146"/>
        <v>80</v>
      </c>
      <c r="P413" s="28">
        <f t="shared" si="149"/>
        <v>48000</v>
      </c>
      <c r="Q413" s="28">
        <f t="shared" si="140"/>
        <v>1460.698847654349</v>
      </c>
      <c r="R413" s="28">
        <f t="shared" si="141"/>
        <v>0</v>
      </c>
      <c r="S413" s="28">
        <f t="shared" si="147"/>
        <v>225</v>
      </c>
      <c r="T413" s="28">
        <f t="shared" si="142"/>
        <v>518.32521776941576</v>
      </c>
      <c r="U413" s="28">
        <f t="shared" si="143"/>
        <v>743.32521776941576</v>
      </c>
      <c r="V413" s="29">
        <f t="shared" si="144"/>
        <v>717.37362988493328</v>
      </c>
      <c r="W413" s="35"/>
      <c r="X413" s="138">
        <f>IF($I413&lt;=TABELLER!$Z$68,IF($I412&gt;=TABELLER!$Z$68,$G413,0),0)</f>
        <v>0</v>
      </c>
      <c r="Y413" s="139">
        <f>IF($I413&gt;=TABELLER!$Z$68,IF($I412&lt;=TABELLER!$Z$68,$G413,0),0)</f>
        <v>0</v>
      </c>
      <c r="Z413" s="140">
        <f>IF($I413&gt;=TABELLER!$Z$68,IF($I412&lt;=TABELLER!$Z$68,$C413,0),0)</f>
        <v>0</v>
      </c>
      <c r="AA413" s="140">
        <f t="shared" si="150"/>
        <v>118.29953879780862</v>
      </c>
      <c r="AB413" s="106">
        <f t="shared" si="151"/>
        <v>0</v>
      </c>
    </row>
    <row r="414" spans="2:28" x14ac:dyDescent="0.2">
      <c r="B414" s="25">
        <v>366</v>
      </c>
      <c r="C414" s="26">
        <f t="shared" si="152"/>
        <v>14.639999999999864</v>
      </c>
      <c r="D414" s="26">
        <f t="shared" si="131"/>
        <v>3.9999999999999147E-2</v>
      </c>
      <c r="E414" s="27">
        <f t="shared" si="132"/>
        <v>1.3148219192448951</v>
      </c>
      <c r="F414" s="27">
        <f t="shared" si="133"/>
        <v>0</v>
      </c>
      <c r="G414" s="26">
        <f t="shared" si="134"/>
        <v>413.60177536515391</v>
      </c>
      <c r="H414" s="26">
        <f t="shared" si="135"/>
        <v>0</v>
      </c>
      <c r="I414" s="26">
        <f t="shared" si="136"/>
        <v>118.36840666627758</v>
      </c>
      <c r="J414" s="26">
        <f t="shared" si="137"/>
        <v>32.880112962854881</v>
      </c>
      <c r="K414" s="26">
        <f t="shared" si="145"/>
        <v>36.138888888888886</v>
      </c>
      <c r="L414" s="27">
        <f t="shared" si="138"/>
        <v>0.47728008098050567</v>
      </c>
      <c r="M414" s="27">
        <f t="shared" si="139"/>
        <v>0.47728008098050567</v>
      </c>
      <c r="N414" s="26">
        <f t="shared" si="148"/>
        <v>0</v>
      </c>
      <c r="O414" s="141">
        <f t="shared" si="146"/>
        <v>80</v>
      </c>
      <c r="P414" s="28">
        <f t="shared" si="149"/>
        <v>48000</v>
      </c>
      <c r="Q414" s="28">
        <f t="shared" si="140"/>
        <v>1459.8489991268054</v>
      </c>
      <c r="R414" s="28">
        <f t="shared" si="141"/>
        <v>0</v>
      </c>
      <c r="S414" s="28">
        <f t="shared" si="147"/>
        <v>225</v>
      </c>
      <c r="T414" s="28">
        <f t="shared" si="142"/>
        <v>518.92887765604689</v>
      </c>
      <c r="U414" s="28">
        <f t="shared" si="143"/>
        <v>743.92887765604689</v>
      </c>
      <c r="V414" s="29">
        <f t="shared" si="144"/>
        <v>715.92012147075855</v>
      </c>
      <c r="W414" s="35"/>
      <c r="X414" s="138">
        <f>IF($I414&lt;=TABELLER!$Z$68,IF($I413&gt;=TABELLER!$Z$68,$G414,0),0)</f>
        <v>0</v>
      </c>
      <c r="Y414" s="139">
        <f>IF($I414&gt;=TABELLER!$Z$68,IF($I413&lt;=TABELLER!$Z$68,$G414,0),0)</f>
        <v>0</v>
      </c>
      <c r="Z414" s="140">
        <f>IF($I414&gt;=TABELLER!$Z$68,IF($I413&lt;=TABELLER!$Z$68,$C414,0),0)</f>
        <v>0</v>
      </c>
      <c r="AA414" s="140">
        <f t="shared" si="150"/>
        <v>118.36840666627758</v>
      </c>
      <c r="AB414" s="106">
        <f t="shared" si="151"/>
        <v>0</v>
      </c>
    </row>
    <row r="415" spans="2:28" x14ac:dyDescent="0.2">
      <c r="B415" s="25">
        <v>367</v>
      </c>
      <c r="C415" s="26">
        <f t="shared" si="152"/>
        <v>14.679999999999863</v>
      </c>
      <c r="D415" s="26">
        <f t="shared" si="131"/>
        <v>3.9999999999999147E-2</v>
      </c>
      <c r="E415" s="27">
        <f t="shared" si="132"/>
        <v>1.3155863425789516</v>
      </c>
      <c r="F415" s="27">
        <f t="shared" si="133"/>
        <v>0</v>
      </c>
      <c r="G415" s="26">
        <f t="shared" si="134"/>
        <v>414.91736170773288</v>
      </c>
      <c r="H415" s="26">
        <f t="shared" si="135"/>
        <v>0</v>
      </c>
      <c r="I415" s="26">
        <f t="shared" si="136"/>
        <v>118.43713499793877</v>
      </c>
      <c r="J415" s="26">
        <f t="shared" si="137"/>
        <v>32.899204166094101</v>
      </c>
      <c r="K415" s="26">
        <f t="shared" si="145"/>
        <v>36.138888888888886</v>
      </c>
      <c r="L415" s="27">
        <f t="shared" si="138"/>
        <v>0.47631346210699727</v>
      </c>
      <c r="M415" s="27">
        <f t="shared" si="139"/>
        <v>0.47631346210699727</v>
      </c>
      <c r="N415" s="26">
        <f t="shared" si="148"/>
        <v>0</v>
      </c>
      <c r="O415" s="141">
        <f t="shared" si="146"/>
        <v>80</v>
      </c>
      <c r="P415" s="28">
        <f t="shared" si="149"/>
        <v>48000</v>
      </c>
      <c r="Q415" s="28">
        <f t="shared" si="140"/>
        <v>1459.0018578464208</v>
      </c>
      <c r="R415" s="28">
        <f t="shared" si="141"/>
        <v>0</v>
      </c>
      <c r="S415" s="28">
        <f t="shared" si="147"/>
        <v>225</v>
      </c>
      <c r="T415" s="28">
        <f t="shared" si="142"/>
        <v>519.53166468592485</v>
      </c>
      <c r="U415" s="28">
        <f t="shared" si="143"/>
        <v>744.53166468592485</v>
      </c>
      <c r="V415" s="29">
        <f t="shared" si="144"/>
        <v>714.47019316049591</v>
      </c>
      <c r="W415" s="35"/>
      <c r="X415" s="138">
        <f>IF($I415&lt;=TABELLER!$Z$68,IF($I414&gt;=TABELLER!$Z$68,$G415,0),0)</f>
        <v>0</v>
      </c>
      <c r="Y415" s="139">
        <f>IF($I415&gt;=TABELLER!$Z$68,IF($I414&lt;=TABELLER!$Z$68,$G415,0),0)</f>
        <v>0</v>
      </c>
      <c r="Z415" s="140">
        <f>IF($I415&gt;=TABELLER!$Z$68,IF($I414&lt;=TABELLER!$Z$68,$C415,0),0)</f>
        <v>0</v>
      </c>
      <c r="AA415" s="140">
        <f t="shared" si="150"/>
        <v>118.43713499793877</v>
      </c>
      <c r="AB415" s="106">
        <f t="shared" si="151"/>
        <v>0</v>
      </c>
    </row>
    <row r="416" spans="2:28" x14ac:dyDescent="0.2">
      <c r="B416" s="25">
        <v>368</v>
      </c>
      <c r="C416" s="26">
        <f t="shared" si="152"/>
        <v>14.719999999999862</v>
      </c>
      <c r="D416" s="26">
        <f t="shared" si="131"/>
        <v>3.9999999999999147E-2</v>
      </c>
      <c r="E416" s="27">
        <f t="shared" si="132"/>
        <v>1.3163492174134215</v>
      </c>
      <c r="F416" s="27">
        <f t="shared" si="133"/>
        <v>0</v>
      </c>
      <c r="G416" s="26">
        <f t="shared" si="134"/>
        <v>416.23371092514628</v>
      </c>
      <c r="H416" s="26">
        <f t="shared" si="135"/>
        <v>0</v>
      </c>
      <c r="I416" s="26">
        <f t="shared" si="136"/>
        <v>118.50572413648219</v>
      </c>
      <c r="J416" s="26">
        <f t="shared" si="137"/>
        <v>32.918256704578383</v>
      </c>
      <c r="K416" s="26">
        <f t="shared" si="145"/>
        <v>36.138888888888886</v>
      </c>
      <c r="L416" s="27">
        <f t="shared" si="138"/>
        <v>0.47534922142443037</v>
      </c>
      <c r="M416" s="27">
        <f t="shared" si="139"/>
        <v>0.47534922142443037</v>
      </c>
      <c r="N416" s="26">
        <f t="shared" si="148"/>
        <v>0</v>
      </c>
      <c r="O416" s="141">
        <f t="shared" si="146"/>
        <v>80</v>
      </c>
      <c r="P416" s="28">
        <f t="shared" si="149"/>
        <v>48000</v>
      </c>
      <c r="Q416" s="28">
        <f t="shared" si="140"/>
        <v>1458.1574118815349</v>
      </c>
      <c r="R416" s="28">
        <f t="shared" si="141"/>
        <v>0</v>
      </c>
      <c r="S416" s="28">
        <f t="shared" si="147"/>
        <v>225</v>
      </c>
      <c r="T416" s="28">
        <f t="shared" si="142"/>
        <v>520.1335797448894</v>
      </c>
      <c r="U416" s="28">
        <f t="shared" si="143"/>
        <v>745.1335797448894</v>
      </c>
      <c r="V416" s="29">
        <f t="shared" si="144"/>
        <v>713.02383213664552</v>
      </c>
      <c r="W416" s="35"/>
      <c r="X416" s="138">
        <f>IF($I416&lt;=TABELLER!$Z$68,IF($I415&gt;=TABELLER!$Z$68,$G416,0),0)</f>
        <v>0</v>
      </c>
      <c r="Y416" s="139">
        <f>IF($I416&gt;=TABELLER!$Z$68,IF($I415&lt;=TABELLER!$Z$68,$G416,0),0)</f>
        <v>0</v>
      </c>
      <c r="Z416" s="140">
        <f>IF($I416&gt;=TABELLER!$Z$68,IF($I415&lt;=TABELLER!$Z$68,$C416,0),0)</f>
        <v>0</v>
      </c>
      <c r="AA416" s="140">
        <f t="shared" si="150"/>
        <v>118.50572413648219</v>
      </c>
      <c r="AB416" s="106">
        <f t="shared" si="151"/>
        <v>0</v>
      </c>
    </row>
    <row r="417" spans="2:28" x14ac:dyDescent="0.2">
      <c r="B417" s="25">
        <v>369</v>
      </c>
      <c r="C417" s="26">
        <f t="shared" si="152"/>
        <v>14.759999999999861</v>
      </c>
      <c r="D417" s="26">
        <f t="shared" si="131"/>
        <v>3.9999999999999147E-2</v>
      </c>
      <c r="E417" s="27">
        <f t="shared" si="132"/>
        <v>1.3171105475602467</v>
      </c>
      <c r="F417" s="27">
        <f t="shared" si="133"/>
        <v>0</v>
      </c>
      <c r="G417" s="26">
        <f t="shared" si="134"/>
        <v>417.5508214727065</v>
      </c>
      <c r="H417" s="26">
        <f t="shared" si="135"/>
        <v>0</v>
      </c>
      <c r="I417" s="26">
        <f t="shared" si="136"/>
        <v>118.57417442436729</v>
      </c>
      <c r="J417" s="26">
        <f t="shared" si="137"/>
        <v>32.937270673435357</v>
      </c>
      <c r="K417" s="26">
        <f t="shared" si="145"/>
        <v>36.138888888888886</v>
      </c>
      <c r="L417" s="27">
        <f t="shared" si="138"/>
        <v>0.47438735043517838</v>
      </c>
      <c r="M417" s="27">
        <f t="shared" si="139"/>
        <v>0.47438735043517838</v>
      </c>
      <c r="N417" s="26">
        <f t="shared" si="148"/>
        <v>0</v>
      </c>
      <c r="O417" s="141">
        <f t="shared" si="146"/>
        <v>80</v>
      </c>
      <c r="P417" s="28">
        <f t="shared" si="149"/>
        <v>48000</v>
      </c>
      <c r="Q417" s="28">
        <f t="shared" si="140"/>
        <v>1457.3156493720371</v>
      </c>
      <c r="R417" s="28">
        <f t="shared" si="141"/>
        <v>0</v>
      </c>
      <c r="S417" s="28">
        <f t="shared" si="147"/>
        <v>225</v>
      </c>
      <c r="T417" s="28">
        <f t="shared" si="142"/>
        <v>520.73462371926951</v>
      </c>
      <c r="U417" s="28">
        <f t="shared" si="143"/>
        <v>745.73462371926951</v>
      </c>
      <c r="V417" s="29">
        <f t="shared" si="144"/>
        <v>711.58102565276761</v>
      </c>
      <c r="W417" s="35"/>
      <c r="X417" s="138">
        <f>IF($I417&lt;=TABELLER!$Z$68,IF($I416&gt;=TABELLER!$Z$68,$G417,0),0)</f>
        <v>0</v>
      </c>
      <c r="Y417" s="139">
        <f>IF($I417&gt;=TABELLER!$Z$68,IF($I416&lt;=TABELLER!$Z$68,$G417,0),0)</f>
        <v>0</v>
      </c>
      <c r="Z417" s="140">
        <f>IF($I417&gt;=TABELLER!$Z$68,IF($I416&lt;=TABELLER!$Z$68,$C417,0),0)</f>
        <v>0</v>
      </c>
      <c r="AA417" s="140">
        <f t="shared" si="150"/>
        <v>118.57417442436729</v>
      </c>
      <c r="AB417" s="106">
        <f t="shared" si="151"/>
        <v>0</v>
      </c>
    </row>
    <row r="418" spans="2:28" x14ac:dyDescent="0.2">
      <c r="B418" s="25">
        <v>370</v>
      </c>
      <c r="C418" s="26">
        <f t="shared" si="152"/>
        <v>14.79999999999986</v>
      </c>
      <c r="D418" s="26">
        <f t="shared" si="131"/>
        <v>3.9999999999999147E-2</v>
      </c>
      <c r="E418" s="27">
        <f t="shared" si="132"/>
        <v>1.3178703368177342</v>
      </c>
      <c r="F418" s="27">
        <f t="shared" si="133"/>
        <v>0</v>
      </c>
      <c r="G418" s="26">
        <f t="shared" si="134"/>
        <v>418.86869180952425</v>
      </c>
      <c r="H418" s="26">
        <f t="shared" si="135"/>
        <v>0</v>
      </c>
      <c r="I418" s="26">
        <f t="shared" si="136"/>
        <v>118.64248620282994</v>
      </c>
      <c r="J418" s="26">
        <f t="shared" si="137"/>
        <v>32.956246167452761</v>
      </c>
      <c r="K418" s="26">
        <f t="shared" si="145"/>
        <v>36.138888888888886</v>
      </c>
      <c r="L418" s="27">
        <f t="shared" si="138"/>
        <v>0.47342784068862398</v>
      </c>
      <c r="M418" s="27">
        <f t="shared" si="139"/>
        <v>0.47342784068862398</v>
      </c>
      <c r="N418" s="26">
        <f t="shared" si="148"/>
        <v>0</v>
      </c>
      <c r="O418" s="141">
        <f t="shared" si="146"/>
        <v>80</v>
      </c>
      <c r="P418" s="28">
        <f t="shared" si="149"/>
        <v>48000</v>
      </c>
      <c r="Q418" s="28">
        <f t="shared" si="140"/>
        <v>1456.4765585288135</v>
      </c>
      <c r="R418" s="28">
        <f t="shared" si="141"/>
        <v>0</v>
      </c>
      <c r="S418" s="28">
        <f t="shared" si="147"/>
        <v>225</v>
      </c>
      <c r="T418" s="28">
        <f t="shared" si="142"/>
        <v>521.33479749587752</v>
      </c>
      <c r="U418" s="28">
        <f t="shared" si="143"/>
        <v>746.33479749587752</v>
      </c>
      <c r="V418" s="29">
        <f t="shared" si="144"/>
        <v>710.14176103293596</v>
      </c>
      <c r="W418" s="35"/>
      <c r="X418" s="138">
        <f>IF($I418&lt;=TABELLER!$Z$68,IF($I417&gt;=TABELLER!$Z$68,$G418,0),0)</f>
        <v>0</v>
      </c>
      <c r="Y418" s="139">
        <f>IF($I418&gt;=TABELLER!$Z$68,IF($I417&lt;=TABELLER!$Z$68,$G418,0),0)</f>
        <v>0</v>
      </c>
      <c r="Z418" s="140">
        <f>IF($I418&gt;=TABELLER!$Z$68,IF($I417&lt;=TABELLER!$Z$68,$C418,0),0)</f>
        <v>0</v>
      </c>
      <c r="AA418" s="140">
        <f t="shared" si="150"/>
        <v>118.64248620282994</v>
      </c>
      <c r="AB418" s="106">
        <f t="shared" si="151"/>
        <v>0</v>
      </c>
    </row>
    <row r="419" spans="2:28" x14ac:dyDescent="0.2">
      <c r="B419" s="25">
        <v>371</v>
      </c>
      <c r="C419" s="26">
        <f t="shared" si="152"/>
        <v>14.83999999999986</v>
      </c>
      <c r="D419" s="26">
        <f t="shared" si="131"/>
        <v>3.9999999999999147E-2</v>
      </c>
      <c r="E419" s="27">
        <f t="shared" si="132"/>
        <v>1.3186285889706333</v>
      </c>
      <c r="F419" s="27">
        <f t="shared" si="133"/>
        <v>0</v>
      </c>
      <c r="G419" s="26">
        <f t="shared" si="134"/>
        <v>420.18732039849488</v>
      </c>
      <c r="H419" s="26">
        <f t="shared" si="135"/>
        <v>0</v>
      </c>
      <c r="I419" s="26">
        <f t="shared" si="136"/>
        <v>118.7106598118891</v>
      </c>
      <c r="J419" s="26">
        <f t="shared" si="137"/>
        <v>32.975183281080305</v>
      </c>
      <c r="K419" s="26">
        <f t="shared" si="145"/>
        <v>36.138888888888886</v>
      </c>
      <c r="L419" s="27">
        <f t="shared" si="138"/>
        <v>0.47247068378080054</v>
      </c>
      <c r="M419" s="27">
        <f t="shared" si="139"/>
        <v>0.47247068378080054</v>
      </c>
      <c r="N419" s="26">
        <f t="shared" si="148"/>
        <v>0</v>
      </c>
      <c r="O419" s="141">
        <f t="shared" si="146"/>
        <v>80</v>
      </c>
      <c r="P419" s="28">
        <f t="shared" si="149"/>
        <v>48000</v>
      </c>
      <c r="Q419" s="28">
        <f t="shared" si="140"/>
        <v>1455.6401276332031</v>
      </c>
      <c r="R419" s="28">
        <f t="shared" si="141"/>
        <v>0</v>
      </c>
      <c r="S419" s="28">
        <f t="shared" si="147"/>
        <v>225</v>
      </c>
      <c r="T419" s="28">
        <f t="shared" si="142"/>
        <v>521.93410196200227</v>
      </c>
      <c r="U419" s="28">
        <f t="shared" si="143"/>
        <v>746.93410196200227</v>
      </c>
      <c r="V419" s="29">
        <f t="shared" si="144"/>
        <v>708.70602567120079</v>
      </c>
      <c r="W419" s="35"/>
      <c r="X419" s="138">
        <f>IF($I419&lt;=TABELLER!$Z$68,IF($I418&gt;=TABELLER!$Z$68,$G419,0),0)</f>
        <v>0</v>
      </c>
      <c r="Y419" s="139">
        <f>IF($I419&gt;=TABELLER!$Z$68,IF($I418&lt;=TABELLER!$Z$68,$G419,0),0)</f>
        <v>0</v>
      </c>
      <c r="Z419" s="140">
        <f>IF($I419&gt;=TABELLER!$Z$68,IF($I418&lt;=TABELLER!$Z$68,$C419,0),0)</f>
        <v>0</v>
      </c>
      <c r="AA419" s="140">
        <f t="shared" si="150"/>
        <v>118.7106598118891</v>
      </c>
      <c r="AB419" s="106">
        <f t="shared" si="151"/>
        <v>0</v>
      </c>
    </row>
    <row r="420" spans="2:28" x14ac:dyDescent="0.2">
      <c r="B420" s="25">
        <v>372</v>
      </c>
      <c r="C420" s="26">
        <f t="shared" si="152"/>
        <v>14.879999999999859</v>
      </c>
      <c r="D420" s="26">
        <f t="shared" si="131"/>
        <v>3.9999999999999147E-2</v>
      </c>
      <c r="E420" s="27">
        <f t="shared" si="132"/>
        <v>1.3193853077902087</v>
      </c>
      <c r="F420" s="27">
        <f t="shared" si="133"/>
        <v>0</v>
      </c>
      <c r="G420" s="26">
        <f t="shared" si="134"/>
        <v>421.50670570628506</v>
      </c>
      <c r="H420" s="26">
        <f t="shared" si="135"/>
        <v>0</v>
      </c>
      <c r="I420" s="26">
        <f t="shared" si="136"/>
        <v>118.77869559035352</v>
      </c>
      <c r="J420" s="26">
        <f t="shared" si="137"/>
        <v>32.994082108431535</v>
      </c>
      <c r="K420" s="26">
        <f t="shared" si="145"/>
        <v>36.138888888888886</v>
      </c>
      <c r="L420" s="27">
        <f t="shared" si="138"/>
        <v>0.4715158713540355</v>
      </c>
      <c r="M420" s="27">
        <f t="shared" si="139"/>
        <v>0.4715158713540355</v>
      </c>
      <c r="N420" s="26">
        <f t="shared" si="148"/>
        <v>0</v>
      </c>
      <c r="O420" s="141">
        <f t="shared" si="146"/>
        <v>80</v>
      </c>
      <c r="P420" s="28">
        <f t="shared" si="149"/>
        <v>48000</v>
      </c>
      <c r="Q420" s="28">
        <f t="shared" si="140"/>
        <v>1454.8063450364557</v>
      </c>
      <c r="R420" s="28">
        <f t="shared" si="141"/>
        <v>0</v>
      </c>
      <c r="S420" s="28">
        <f t="shared" si="147"/>
        <v>225</v>
      </c>
      <c r="T420" s="28">
        <f t="shared" si="142"/>
        <v>522.53253800540244</v>
      </c>
      <c r="U420" s="28">
        <f t="shared" si="143"/>
        <v>747.53253800540244</v>
      </c>
      <c r="V420" s="29">
        <f t="shared" si="144"/>
        <v>707.27380703105325</v>
      </c>
      <c r="W420" s="35"/>
      <c r="X420" s="138">
        <f>IF($I420&lt;=TABELLER!$Z$68,IF($I419&gt;=TABELLER!$Z$68,$G420,0),0)</f>
        <v>0</v>
      </c>
      <c r="Y420" s="139">
        <f>IF($I420&gt;=TABELLER!$Z$68,IF($I419&lt;=TABELLER!$Z$68,$G420,0),0)</f>
        <v>0</v>
      </c>
      <c r="Z420" s="140">
        <f>IF($I420&gt;=TABELLER!$Z$68,IF($I419&lt;=TABELLER!$Z$68,$C420,0),0)</f>
        <v>0</v>
      </c>
      <c r="AA420" s="140">
        <f t="shared" si="150"/>
        <v>118.77869559035352</v>
      </c>
      <c r="AB420" s="106">
        <f t="shared" si="151"/>
        <v>0</v>
      </c>
    </row>
    <row r="421" spans="2:28" x14ac:dyDescent="0.2">
      <c r="B421" s="25">
        <v>373</v>
      </c>
      <c r="C421" s="26">
        <f t="shared" si="152"/>
        <v>14.919999999999858</v>
      </c>
      <c r="D421" s="26">
        <f t="shared" si="131"/>
        <v>3.9999999999999147E-2</v>
      </c>
      <c r="E421" s="27">
        <f t="shared" si="132"/>
        <v>1.3201404970343165</v>
      </c>
      <c r="F421" s="27">
        <f t="shared" si="133"/>
        <v>0</v>
      </c>
      <c r="G421" s="26">
        <f t="shared" si="134"/>
        <v>422.82684620331941</v>
      </c>
      <c r="H421" s="26">
        <f t="shared" si="135"/>
        <v>0</v>
      </c>
      <c r="I421" s="26">
        <f t="shared" si="136"/>
        <v>118.84659387582852</v>
      </c>
      <c r="J421" s="26">
        <f t="shared" si="137"/>
        <v>33.012942743285699</v>
      </c>
      <c r="K421" s="26">
        <f t="shared" si="145"/>
        <v>36.138888888888886</v>
      </c>
      <c r="L421" s="27">
        <f t="shared" si="138"/>
        <v>0.47056339509659773</v>
      </c>
      <c r="M421" s="27">
        <f t="shared" si="139"/>
        <v>0.47056339509659773</v>
      </c>
      <c r="N421" s="26">
        <f t="shared" si="148"/>
        <v>0</v>
      </c>
      <c r="O421" s="141">
        <f t="shared" si="146"/>
        <v>80</v>
      </c>
      <c r="P421" s="28">
        <f t="shared" si="149"/>
        <v>48000</v>
      </c>
      <c r="Q421" s="28">
        <f t="shared" si="140"/>
        <v>1453.9751991591972</v>
      </c>
      <c r="R421" s="28">
        <f t="shared" si="141"/>
        <v>0</v>
      </c>
      <c r="S421" s="28">
        <f t="shared" si="147"/>
        <v>225</v>
      </c>
      <c r="T421" s="28">
        <f t="shared" si="142"/>
        <v>523.13010651430068</v>
      </c>
      <c r="U421" s="28">
        <f t="shared" si="143"/>
        <v>748.13010651430068</v>
      </c>
      <c r="V421" s="29">
        <f t="shared" si="144"/>
        <v>705.84509264489657</v>
      </c>
      <c r="W421" s="35"/>
      <c r="X421" s="138">
        <f>IF($I421&lt;=TABELLER!$Z$68,IF($I420&gt;=TABELLER!$Z$68,$G421,0),0)</f>
        <v>0</v>
      </c>
      <c r="Y421" s="139">
        <f>IF($I421&gt;=TABELLER!$Z$68,IF($I420&lt;=TABELLER!$Z$68,$G421,0),0)</f>
        <v>0</v>
      </c>
      <c r="Z421" s="140">
        <f>IF($I421&gt;=TABELLER!$Z$68,IF($I420&lt;=TABELLER!$Z$68,$C421,0),0)</f>
        <v>0</v>
      </c>
      <c r="AA421" s="140">
        <f t="shared" si="150"/>
        <v>118.84659387582852</v>
      </c>
      <c r="AB421" s="106">
        <f t="shared" si="151"/>
        <v>0</v>
      </c>
    </row>
    <row r="422" spans="2:28" x14ac:dyDescent="0.2">
      <c r="B422" s="25">
        <v>374</v>
      </c>
      <c r="C422" s="26">
        <f t="shared" si="152"/>
        <v>14.959999999999857</v>
      </c>
      <c r="D422" s="26">
        <f t="shared" si="131"/>
        <v>3.9999999999999147E-2</v>
      </c>
      <c r="E422" s="27">
        <f t="shared" si="132"/>
        <v>1.3208941604474771</v>
      </c>
      <c r="F422" s="27">
        <f t="shared" si="133"/>
        <v>0</v>
      </c>
      <c r="G422" s="26">
        <f t="shared" si="134"/>
        <v>424.1477403637669</v>
      </c>
      <c r="H422" s="26">
        <f t="shared" si="135"/>
        <v>0</v>
      </c>
      <c r="I422" s="26">
        <f t="shared" si="136"/>
        <v>118.91435500472242</v>
      </c>
      <c r="J422" s="26">
        <f t="shared" si="137"/>
        <v>33.031765279089562</v>
      </c>
      <c r="K422" s="26">
        <f t="shared" si="145"/>
        <v>36.138888888888886</v>
      </c>
      <c r="L422" s="27">
        <f t="shared" si="138"/>
        <v>0.46961324674234867</v>
      </c>
      <c r="M422" s="27">
        <f t="shared" si="139"/>
        <v>0.46961324674234867</v>
      </c>
      <c r="N422" s="26">
        <f t="shared" si="148"/>
        <v>0</v>
      </c>
      <c r="O422" s="141">
        <f t="shared" si="146"/>
        <v>80</v>
      </c>
      <c r="P422" s="28">
        <f t="shared" si="149"/>
        <v>48000</v>
      </c>
      <c r="Q422" s="28">
        <f t="shared" si="140"/>
        <v>1453.1466784908989</v>
      </c>
      <c r="R422" s="28">
        <f t="shared" si="141"/>
        <v>0</v>
      </c>
      <c r="S422" s="28">
        <f t="shared" si="147"/>
        <v>225</v>
      </c>
      <c r="T422" s="28">
        <f t="shared" si="142"/>
        <v>523.72680837737596</v>
      </c>
      <c r="U422" s="28">
        <f t="shared" si="143"/>
        <v>748.72680837737596</v>
      </c>
      <c r="V422" s="29">
        <f t="shared" si="144"/>
        <v>704.41987011352296</v>
      </c>
      <c r="W422" s="35"/>
      <c r="X422" s="138">
        <f>IF($I422&lt;=TABELLER!$Z$68,IF($I421&gt;=TABELLER!$Z$68,$G422,0),0)</f>
        <v>0</v>
      </c>
      <c r="Y422" s="139">
        <f>IF($I422&gt;=TABELLER!$Z$68,IF($I421&lt;=TABELLER!$Z$68,$G422,0),0)</f>
        <v>0</v>
      </c>
      <c r="Z422" s="140">
        <f>IF($I422&gt;=TABELLER!$Z$68,IF($I421&lt;=TABELLER!$Z$68,$C422,0),0)</f>
        <v>0</v>
      </c>
      <c r="AA422" s="140">
        <f t="shared" si="150"/>
        <v>118.91435500472242</v>
      </c>
      <c r="AB422" s="106">
        <f t="shared" si="151"/>
        <v>0</v>
      </c>
    </row>
    <row r="423" spans="2:28" x14ac:dyDescent="0.2">
      <c r="B423" s="25">
        <v>375</v>
      </c>
      <c r="C423" s="26">
        <f t="shared" si="152"/>
        <v>14.999999999999856</v>
      </c>
      <c r="D423" s="26">
        <f t="shared" si="131"/>
        <v>3.9999999999999147E-2</v>
      </c>
      <c r="E423" s="27">
        <f t="shared" si="132"/>
        <v>1.3216463017609483</v>
      </c>
      <c r="F423" s="27">
        <f t="shared" si="133"/>
        <v>0</v>
      </c>
      <c r="G423" s="26">
        <f t="shared" si="134"/>
        <v>425.46938666552785</v>
      </c>
      <c r="H423" s="26">
        <f t="shared" si="135"/>
        <v>0</v>
      </c>
      <c r="I423" s="26">
        <f t="shared" si="136"/>
        <v>118.98197931225332</v>
      </c>
      <c r="J423" s="26">
        <f t="shared" si="137"/>
        <v>33.050549808959254</v>
      </c>
      <c r="K423" s="26">
        <f t="shared" si="145"/>
        <v>36.138888888888886</v>
      </c>
      <c r="L423" s="27">
        <f t="shared" si="138"/>
        <v>0.46866541807039547</v>
      </c>
      <c r="M423" s="27">
        <f t="shared" si="139"/>
        <v>0.46866541807039547</v>
      </c>
      <c r="N423" s="26">
        <f t="shared" si="148"/>
        <v>0</v>
      </c>
      <c r="O423" s="141">
        <f t="shared" si="146"/>
        <v>80</v>
      </c>
      <c r="P423" s="28">
        <f t="shared" si="149"/>
        <v>48000</v>
      </c>
      <c r="Q423" s="28">
        <f t="shared" si="140"/>
        <v>1452.3207715893516</v>
      </c>
      <c r="R423" s="28">
        <f t="shared" si="141"/>
        <v>0</v>
      </c>
      <c r="S423" s="28">
        <f t="shared" si="147"/>
        <v>225</v>
      </c>
      <c r="T423" s="28">
        <f t="shared" si="142"/>
        <v>524.32264448375838</v>
      </c>
      <c r="U423" s="28">
        <f t="shared" si="143"/>
        <v>749.32264448375838</v>
      </c>
      <c r="V423" s="29">
        <f t="shared" si="144"/>
        <v>702.9981271055932</v>
      </c>
      <c r="W423" s="35"/>
      <c r="X423" s="138">
        <f>IF($I423&lt;=TABELLER!$Z$68,IF($I422&gt;=TABELLER!$Z$68,$G423,0),0)</f>
        <v>0</v>
      </c>
      <c r="Y423" s="139">
        <f>IF($I423&gt;=TABELLER!$Z$68,IF($I422&lt;=TABELLER!$Z$68,$G423,0),0)</f>
        <v>0</v>
      </c>
      <c r="Z423" s="140">
        <f>IF($I423&gt;=TABELLER!$Z$68,IF($I422&lt;=TABELLER!$Z$68,$C423,0),0)</f>
        <v>0</v>
      </c>
      <c r="AA423" s="140">
        <f t="shared" si="150"/>
        <v>118.98197931225332</v>
      </c>
      <c r="AB423" s="106">
        <f t="shared" si="151"/>
        <v>0</v>
      </c>
    </row>
    <row r="424" spans="2:28" x14ac:dyDescent="0.2">
      <c r="B424" s="25">
        <v>376</v>
      </c>
      <c r="C424" s="26">
        <f t="shared" si="152"/>
        <v>15.039999999999855</v>
      </c>
      <c r="D424" s="26">
        <f t="shared" si="131"/>
        <v>3.9999999999999147E-2</v>
      </c>
      <c r="E424" s="27">
        <f t="shared" si="132"/>
        <v>1.3223969246927985</v>
      </c>
      <c r="F424" s="27">
        <f t="shared" si="133"/>
        <v>0</v>
      </c>
      <c r="G424" s="26">
        <f t="shared" si="134"/>
        <v>426.79178359022063</v>
      </c>
      <c r="H424" s="26">
        <f t="shared" si="135"/>
        <v>0</v>
      </c>
      <c r="I424" s="26">
        <f t="shared" si="136"/>
        <v>119.04946713245545</v>
      </c>
      <c r="J424" s="26">
        <f t="shared" si="137"/>
        <v>33.069296425682069</v>
      </c>
      <c r="K424" s="26">
        <f t="shared" si="145"/>
        <v>36.138888888888886</v>
      </c>
      <c r="L424" s="27">
        <f t="shared" si="138"/>
        <v>0.46771990090474846</v>
      </c>
      <c r="M424" s="27">
        <f t="shared" si="139"/>
        <v>0.46771990090474846</v>
      </c>
      <c r="N424" s="26">
        <f t="shared" si="148"/>
        <v>0</v>
      </c>
      <c r="O424" s="141">
        <f t="shared" si="146"/>
        <v>80</v>
      </c>
      <c r="P424" s="28">
        <f t="shared" si="149"/>
        <v>48000</v>
      </c>
      <c r="Q424" s="28">
        <f t="shared" si="140"/>
        <v>1451.4974670801446</v>
      </c>
      <c r="R424" s="28">
        <f t="shared" si="141"/>
        <v>0</v>
      </c>
      <c r="S424" s="28">
        <f t="shared" si="147"/>
        <v>225</v>
      </c>
      <c r="T424" s="28">
        <f t="shared" si="142"/>
        <v>524.91761572302187</v>
      </c>
      <c r="U424" s="28">
        <f t="shared" si="143"/>
        <v>749.91761572302187</v>
      </c>
      <c r="V424" s="29">
        <f t="shared" si="144"/>
        <v>701.57985135712272</v>
      </c>
      <c r="W424" s="35"/>
      <c r="X424" s="138">
        <f>IF($I424&lt;=TABELLER!$Z$68,IF($I423&gt;=TABELLER!$Z$68,$G424,0),0)</f>
        <v>0</v>
      </c>
      <c r="Y424" s="139">
        <f>IF($I424&gt;=TABELLER!$Z$68,IF($I423&lt;=TABELLER!$Z$68,$G424,0),0)</f>
        <v>0</v>
      </c>
      <c r="Z424" s="140">
        <f>IF($I424&gt;=TABELLER!$Z$68,IF($I423&lt;=TABELLER!$Z$68,$C424,0),0)</f>
        <v>0</v>
      </c>
      <c r="AA424" s="140">
        <f t="shared" si="150"/>
        <v>119.04946713245545</v>
      </c>
      <c r="AB424" s="106">
        <f t="shared" si="151"/>
        <v>0</v>
      </c>
    </row>
    <row r="425" spans="2:28" x14ac:dyDescent="0.2">
      <c r="B425" s="25">
        <v>377</v>
      </c>
      <c r="C425" s="26">
        <f t="shared" si="152"/>
        <v>15.079999999999854</v>
      </c>
      <c r="D425" s="26">
        <f t="shared" si="131"/>
        <v>3.9999999999999147E-2</v>
      </c>
      <c r="E425" s="27">
        <f t="shared" si="132"/>
        <v>1.3231460329479785</v>
      </c>
      <c r="F425" s="27">
        <f t="shared" si="133"/>
        <v>0</v>
      </c>
      <c r="G425" s="26">
        <f t="shared" si="134"/>
        <v>428.11492962316862</v>
      </c>
      <c r="H425" s="26">
        <f t="shared" si="135"/>
        <v>0</v>
      </c>
      <c r="I425" s="26">
        <f t="shared" si="136"/>
        <v>119.11681879818572</v>
      </c>
      <c r="J425" s="26">
        <f t="shared" si="137"/>
        <v>33.088005221718255</v>
      </c>
      <c r="K425" s="26">
        <f t="shared" si="145"/>
        <v>36.138888888888886</v>
      </c>
      <c r="L425" s="27">
        <f t="shared" si="138"/>
        <v>0.46677668711398163</v>
      </c>
      <c r="M425" s="27">
        <f t="shared" si="139"/>
        <v>0.46677668711398163</v>
      </c>
      <c r="N425" s="26">
        <f t="shared" si="148"/>
        <v>0</v>
      </c>
      <c r="O425" s="141">
        <f t="shared" si="146"/>
        <v>80</v>
      </c>
      <c r="P425" s="28">
        <f t="shared" si="149"/>
        <v>48000</v>
      </c>
      <c r="Q425" s="28">
        <f t="shared" si="140"/>
        <v>1450.6767536561506</v>
      </c>
      <c r="R425" s="28">
        <f t="shared" si="141"/>
        <v>0</v>
      </c>
      <c r="S425" s="28">
        <f t="shared" si="147"/>
        <v>225</v>
      </c>
      <c r="T425" s="28">
        <f t="shared" si="142"/>
        <v>525.51172298517815</v>
      </c>
      <c r="U425" s="28">
        <f t="shared" si="143"/>
        <v>750.51172298517815</v>
      </c>
      <c r="V425" s="29">
        <f t="shared" si="144"/>
        <v>700.16503067097244</v>
      </c>
      <c r="W425" s="35"/>
      <c r="X425" s="138">
        <f>IF($I425&lt;=TABELLER!$Z$68,IF($I424&gt;=TABELLER!$Z$68,$G425,0),0)</f>
        <v>0</v>
      </c>
      <c r="Y425" s="139">
        <f>IF($I425&gt;=TABELLER!$Z$68,IF($I424&lt;=TABELLER!$Z$68,$G425,0),0)</f>
        <v>0</v>
      </c>
      <c r="Z425" s="140">
        <f>IF($I425&gt;=TABELLER!$Z$68,IF($I424&lt;=TABELLER!$Z$68,$C425,0),0)</f>
        <v>0</v>
      </c>
      <c r="AA425" s="140">
        <f t="shared" si="150"/>
        <v>119.11681879818572</v>
      </c>
      <c r="AB425" s="106">
        <f t="shared" si="151"/>
        <v>0</v>
      </c>
    </row>
    <row r="426" spans="2:28" x14ac:dyDescent="0.2">
      <c r="B426" s="25">
        <v>378</v>
      </c>
      <c r="C426" s="26">
        <f t="shared" si="152"/>
        <v>15.119999999999854</v>
      </c>
      <c r="D426" s="26">
        <f t="shared" si="131"/>
        <v>3.9999999999999147E-2</v>
      </c>
      <c r="E426" s="27">
        <f t="shared" si="132"/>
        <v>1.323893630218393</v>
      </c>
      <c r="F426" s="27">
        <f t="shared" si="133"/>
        <v>0</v>
      </c>
      <c r="G426" s="26">
        <f t="shared" si="134"/>
        <v>429.438823253387</v>
      </c>
      <c r="H426" s="26">
        <f t="shared" si="135"/>
        <v>0</v>
      </c>
      <c r="I426" s="26">
        <f t="shared" si="136"/>
        <v>119.18403464113014</v>
      </c>
      <c r="J426" s="26">
        <f t="shared" si="137"/>
        <v>33.106676289202817</v>
      </c>
      <c r="K426" s="26">
        <f t="shared" si="145"/>
        <v>36.138888888888886</v>
      </c>
      <c r="L426" s="27">
        <f t="shared" si="138"/>
        <v>0.4658357686108956</v>
      </c>
      <c r="M426" s="27">
        <f t="shared" si="139"/>
        <v>0.4658357686108956</v>
      </c>
      <c r="N426" s="26">
        <f t="shared" si="148"/>
        <v>0</v>
      </c>
      <c r="O426" s="141">
        <f t="shared" si="146"/>
        <v>80</v>
      </c>
      <c r="P426" s="28">
        <f t="shared" si="149"/>
        <v>48000</v>
      </c>
      <c r="Q426" s="28">
        <f t="shared" si="140"/>
        <v>1449.8586200770142</v>
      </c>
      <c r="R426" s="28">
        <f t="shared" si="141"/>
        <v>0</v>
      </c>
      <c r="S426" s="28">
        <f t="shared" si="147"/>
        <v>225</v>
      </c>
      <c r="T426" s="28">
        <f t="shared" si="142"/>
        <v>526.10496716067075</v>
      </c>
      <c r="U426" s="28">
        <f t="shared" si="143"/>
        <v>751.10496716067075</v>
      </c>
      <c r="V426" s="29">
        <f t="shared" si="144"/>
        <v>698.75365291634341</v>
      </c>
      <c r="W426" s="35"/>
      <c r="X426" s="138">
        <f>IF($I426&lt;=TABELLER!$Z$68,IF($I425&gt;=TABELLER!$Z$68,$G426,0),0)</f>
        <v>0</v>
      </c>
      <c r="Y426" s="139">
        <f>IF($I426&gt;=TABELLER!$Z$68,IF($I425&lt;=TABELLER!$Z$68,$G426,0),0)</f>
        <v>0</v>
      </c>
      <c r="Z426" s="140">
        <f>IF($I426&gt;=TABELLER!$Z$68,IF($I425&lt;=TABELLER!$Z$68,$C426,0),0)</f>
        <v>0</v>
      </c>
      <c r="AA426" s="140">
        <f t="shared" si="150"/>
        <v>119.18403464113014</v>
      </c>
      <c r="AB426" s="106">
        <f t="shared" si="151"/>
        <v>0</v>
      </c>
    </row>
    <row r="427" spans="2:28" x14ac:dyDescent="0.2">
      <c r="B427" s="25">
        <v>379</v>
      </c>
      <c r="C427" s="26">
        <f t="shared" si="152"/>
        <v>15.159999999999853</v>
      </c>
      <c r="D427" s="26">
        <f t="shared" ref="D427:D490" si="153">+C427-C426</f>
        <v>3.9999999999999147E-2</v>
      </c>
      <c r="E427" s="27">
        <f t="shared" ref="E427:E490" si="154">+J426*D427+0.5*M426*D427*D427</f>
        <v>1.3246397201829729</v>
      </c>
      <c r="F427" s="27">
        <f t="shared" ref="F427:F490" si="155">+E427*N427/100</f>
        <v>0</v>
      </c>
      <c r="G427" s="26">
        <f t="shared" ref="G427:G490" si="156">+G426+E427</f>
        <v>430.76346297356997</v>
      </c>
      <c r="H427" s="26">
        <f t="shared" ref="H427:H490" si="157">+H426+F427</f>
        <v>0</v>
      </c>
      <c r="I427" s="26">
        <f t="shared" ref="I427:I490" si="158">+J427*3.6</f>
        <v>119.25111499181011</v>
      </c>
      <c r="J427" s="26">
        <f t="shared" ref="J427:J490" si="159">+J426+M426*D427</f>
        <v>33.125309719947253</v>
      </c>
      <c r="K427" s="26">
        <f t="shared" si="145"/>
        <v>36.138888888888886</v>
      </c>
      <c r="L427" s="27">
        <f t="shared" ref="L427:L490" si="160">+V427/$E$23</f>
        <v>0.46489713735218552</v>
      </c>
      <c r="M427" s="27">
        <f t="shared" ref="M427:M490" si="161">MIN(IF((J427+L427*D428)&gt;K427,+(K427-J427)/D428,L427),$E$21)</f>
        <v>0.46489713735218552</v>
      </c>
      <c r="N427" s="26">
        <f t="shared" si="148"/>
        <v>0</v>
      </c>
      <c r="O427" s="141">
        <f t="shared" si="146"/>
        <v>80</v>
      </c>
      <c r="P427" s="28">
        <f t="shared" si="149"/>
        <v>48000</v>
      </c>
      <c r="Q427" s="28">
        <f t="shared" ref="Q427:Q490" si="162">+P427/J427</f>
        <v>1449.0430551686457</v>
      </c>
      <c r="R427" s="28">
        <f t="shared" ref="R427:R490" si="163">0.1*$E$23*N427</f>
        <v>0</v>
      </c>
      <c r="S427" s="28">
        <f t="shared" si="147"/>
        <v>225</v>
      </c>
      <c r="T427" s="28">
        <f t="shared" ref="T427:T490" si="164">0.5*$E$9*$E$13*$E$14*(J427+$E$10)^2</f>
        <v>526.69734914036735</v>
      </c>
      <c r="U427" s="28">
        <f t="shared" ref="U427:U490" si="165">+R427+S427+T427</f>
        <v>751.69734914036735</v>
      </c>
      <c r="V427" s="29">
        <f t="shared" ref="V427:V490" si="166">+Q427-U427</f>
        <v>697.3457060282783</v>
      </c>
      <c r="W427" s="35"/>
      <c r="X427" s="138">
        <f>IF($I427&lt;=TABELLER!$Z$68,IF($I426&gt;=TABELLER!$Z$68,$G427,0),0)</f>
        <v>0</v>
      </c>
      <c r="Y427" s="139">
        <f>IF($I427&gt;=TABELLER!$Z$68,IF($I426&lt;=TABELLER!$Z$68,$G427,0),0)</f>
        <v>0</v>
      </c>
      <c r="Z427" s="140">
        <f>IF($I427&gt;=TABELLER!$Z$68,IF($I426&lt;=TABELLER!$Z$68,$C427,0),0)</f>
        <v>0</v>
      </c>
      <c r="AA427" s="140">
        <f t="shared" si="150"/>
        <v>119.25111499181011</v>
      </c>
      <c r="AB427" s="106">
        <f t="shared" si="151"/>
        <v>0</v>
      </c>
    </row>
    <row r="428" spans="2:28" x14ac:dyDescent="0.2">
      <c r="B428" s="25">
        <v>380</v>
      </c>
      <c r="C428" s="26">
        <f t="shared" si="152"/>
        <v>15.199999999999852</v>
      </c>
      <c r="D428" s="26">
        <f t="shared" si="153"/>
        <v>3.9999999999999147E-2</v>
      </c>
      <c r="E428" s="27">
        <f t="shared" si="154"/>
        <v>1.3253843065077437</v>
      </c>
      <c r="F428" s="27">
        <f t="shared" si="155"/>
        <v>0</v>
      </c>
      <c r="G428" s="26">
        <f t="shared" si="156"/>
        <v>432.08884728007774</v>
      </c>
      <c r="H428" s="26">
        <f t="shared" si="157"/>
        <v>0</v>
      </c>
      <c r="I428" s="26">
        <f t="shared" si="158"/>
        <v>119.31806017958883</v>
      </c>
      <c r="J428" s="26">
        <f t="shared" si="159"/>
        <v>33.14390560544134</v>
      </c>
      <c r="K428" s="26">
        <f t="shared" si="145"/>
        <v>36.138888888888886</v>
      </c>
      <c r="L428" s="27">
        <f t="shared" si="160"/>
        <v>0.46396078533810958</v>
      </c>
      <c r="M428" s="27">
        <f t="shared" si="161"/>
        <v>0.46396078533810958</v>
      </c>
      <c r="N428" s="26">
        <f t="shared" si="148"/>
        <v>0</v>
      </c>
      <c r="O428" s="141">
        <f t="shared" si="146"/>
        <v>80</v>
      </c>
      <c r="P428" s="28">
        <f t="shared" si="149"/>
        <v>48000</v>
      </c>
      <c r="Q428" s="28">
        <f t="shared" si="162"/>
        <v>1448.2300478227191</v>
      </c>
      <c r="R428" s="28">
        <f t="shared" si="163"/>
        <v>0</v>
      </c>
      <c r="S428" s="28">
        <f t="shared" si="147"/>
        <v>225</v>
      </c>
      <c r="T428" s="28">
        <f t="shared" si="164"/>
        <v>527.28886981555479</v>
      </c>
      <c r="U428" s="28">
        <f t="shared" si="165"/>
        <v>752.28886981555479</v>
      </c>
      <c r="V428" s="29">
        <f t="shared" si="166"/>
        <v>695.94117800716435</v>
      </c>
      <c r="W428" s="35"/>
      <c r="X428" s="138">
        <f>IF($I428&lt;=TABELLER!$Z$68,IF($I427&gt;=TABELLER!$Z$68,$G428,0),0)</f>
        <v>0</v>
      </c>
      <c r="Y428" s="139">
        <f>IF($I428&gt;=TABELLER!$Z$68,IF($I427&lt;=TABELLER!$Z$68,$G428,0),0)</f>
        <v>0</v>
      </c>
      <c r="Z428" s="140">
        <f>IF($I428&gt;=TABELLER!$Z$68,IF($I427&lt;=TABELLER!$Z$68,$C428,0),0)</f>
        <v>0</v>
      </c>
      <c r="AA428" s="140">
        <f t="shared" si="150"/>
        <v>119.31806017958883</v>
      </c>
      <c r="AB428" s="106">
        <f t="shared" si="151"/>
        <v>0</v>
      </c>
    </row>
    <row r="429" spans="2:28" x14ac:dyDescent="0.2">
      <c r="B429" s="25">
        <v>381</v>
      </c>
      <c r="C429" s="26">
        <f t="shared" si="152"/>
        <v>15.239999999999851</v>
      </c>
      <c r="D429" s="26">
        <f t="shared" si="153"/>
        <v>3.9999999999999147E-2</v>
      </c>
      <c r="E429" s="27">
        <f t="shared" si="154"/>
        <v>1.3261273928458959</v>
      </c>
      <c r="F429" s="27">
        <f t="shared" si="155"/>
        <v>0</v>
      </c>
      <c r="G429" s="26">
        <f t="shared" si="156"/>
        <v>433.41497467292362</v>
      </c>
      <c r="H429" s="26">
        <f t="shared" si="157"/>
        <v>0</v>
      </c>
      <c r="I429" s="26">
        <f t="shared" si="158"/>
        <v>119.38487053267751</v>
      </c>
      <c r="J429" s="26">
        <f t="shared" si="159"/>
        <v>33.162464036854864</v>
      </c>
      <c r="K429" s="26">
        <f t="shared" si="145"/>
        <v>36.138888888888886</v>
      </c>
      <c r="L429" s="27">
        <f t="shared" si="160"/>
        <v>0.46302670461216244</v>
      </c>
      <c r="M429" s="27">
        <f t="shared" si="161"/>
        <v>0.46302670461216244</v>
      </c>
      <c r="N429" s="26">
        <f t="shared" si="148"/>
        <v>0</v>
      </c>
      <c r="O429" s="141">
        <f t="shared" si="146"/>
        <v>80</v>
      </c>
      <c r="P429" s="28">
        <f t="shared" si="149"/>
        <v>48000</v>
      </c>
      <c r="Q429" s="28">
        <f t="shared" si="162"/>
        <v>1447.4195869961759</v>
      </c>
      <c r="R429" s="28">
        <f t="shared" si="163"/>
        <v>0</v>
      </c>
      <c r="S429" s="28">
        <f t="shared" si="147"/>
        <v>225</v>
      </c>
      <c r="T429" s="28">
        <f t="shared" si="164"/>
        <v>527.87953007793226</v>
      </c>
      <c r="U429" s="28">
        <f t="shared" si="165"/>
        <v>752.87953007793226</v>
      </c>
      <c r="V429" s="29">
        <f t="shared" si="166"/>
        <v>694.54005691824364</v>
      </c>
      <c r="W429" s="35"/>
      <c r="X429" s="138">
        <f>IF($I429&lt;=TABELLER!$Z$68,IF($I428&gt;=TABELLER!$Z$68,$G429,0),0)</f>
        <v>0</v>
      </c>
      <c r="Y429" s="139">
        <f>IF($I429&gt;=TABELLER!$Z$68,IF($I428&lt;=TABELLER!$Z$68,$G429,0),0)</f>
        <v>0</v>
      </c>
      <c r="Z429" s="140">
        <f>IF($I429&gt;=TABELLER!$Z$68,IF($I428&lt;=TABELLER!$Z$68,$C429,0),0)</f>
        <v>0</v>
      </c>
      <c r="AA429" s="140">
        <f t="shared" si="150"/>
        <v>119.38487053267751</v>
      </c>
      <c r="AB429" s="106">
        <f t="shared" si="151"/>
        <v>0</v>
      </c>
    </row>
    <row r="430" spans="2:28" x14ac:dyDescent="0.2">
      <c r="B430" s="25">
        <v>382</v>
      </c>
      <c r="C430" s="26">
        <f t="shared" si="152"/>
        <v>15.27999999999985</v>
      </c>
      <c r="D430" s="26">
        <f t="shared" si="153"/>
        <v>3.9999999999999147E-2</v>
      </c>
      <c r="E430" s="27">
        <f t="shared" si="154"/>
        <v>1.3268689828378559</v>
      </c>
      <c r="F430" s="27">
        <f t="shared" si="155"/>
        <v>0</v>
      </c>
      <c r="G430" s="26">
        <f t="shared" si="156"/>
        <v>434.7418436557615</v>
      </c>
      <c r="H430" s="26">
        <f t="shared" si="157"/>
        <v>0</v>
      </c>
      <c r="I430" s="26">
        <f t="shared" si="158"/>
        <v>119.45154637814166</v>
      </c>
      <c r="J430" s="26">
        <f t="shared" si="159"/>
        <v>33.180985105039348</v>
      </c>
      <c r="K430" s="26">
        <f t="shared" si="145"/>
        <v>36.138888888888886</v>
      </c>
      <c r="L430" s="27">
        <f t="shared" si="160"/>
        <v>0.4620948872607511</v>
      </c>
      <c r="M430" s="27">
        <f t="shared" si="161"/>
        <v>0.4620948872607511</v>
      </c>
      <c r="N430" s="26">
        <f t="shared" si="148"/>
        <v>0</v>
      </c>
      <c r="O430" s="141">
        <f t="shared" si="146"/>
        <v>80</v>
      </c>
      <c r="P430" s="28">
        <f t="shared" si="149"/>
        <v>48000</v>
      </c>
      <c r="Q430" s="28">
        <f t="shared" si="162"/>
        <v>1446.6116617107314</v>
      </c>
      <c r="R430" s="28">
        <f t="shared" si="163"/>
        <v>0</v>
      </c>
      <c r="S430" s="28">
        <f t="shared" si="147"/>
        <v>225</v>
      </c>
      <c r="T430" s="28">
        <f t="shared" si="164"/>
        <v>528.46933081960469</v>
      </c>
      <c r="U430" s="28">
        <f t="shared" si="165"/>
        <v>753.46933081960469</v>
      </c>
      <c r="V430" s="29">
        <f t="shared" si="166"/>
        <v>693.14233089112668</v>
      </c>
      <c r="W430" s="35"/>
      <c r="X430" s="138">
        <f>IF($I430&lt;=TABELLER!$Z$68,IF($I429&gt;=TABELLER!$Z$68,$G430,0),0)</f>
        <v>0</v>
      </c>
      <c r="Y430" s="139">
        <f>IF($I430&gt;=TABELLER!$Z$68,IF($I429&lt;=TABELLER!$Z$68,$G430,0),0)</f>
        <v>0</v>
      </c>
      <c r="Z430" s="140">
        <f>IF($I430&gt;=TABELLER!$Z$68,IF($I429&lt;=TABELLER!$Z$68,$C430,0),0)</f>
        <v>0</v>
      </c>
      <c r="AA430" s="140">
        <f t="shared" si="150"/>
        <v>119.45154637814166</v>
      </c>
      <c r="AB430" s="106">
        <f t="shared" si="151"/>
        <v>0</v>
      </c>
    </row>
    <row r="431" spans="2:28" x14ac:dyDescent="0.2">
      <c r="B431" s="25">
        <v>383</v>
      </c>
      <c r="C431" s="26">
        <f t="shared" si="152"/>
        <v>15.319999999999849</v>
      </c>
      <c r="D431" s="26">
        <f t="shared" si="153"/>
        <v>3.9999999999999147E-2</v>
      </c>
      <c r="E431" s="27">
        <f t="shared" si="154"/>
        <v>1.3276090801113543</v>
      </c>
      <c r="F431" s="27">
        <f t="shared" si="155"/>
        <v>0</v>
      </c>
      <c r="G431" s="26">
        <f t="shared" si="156"/>
        <v>436.06945273587286</v>
      </c>
      <c r="H431" s="26">
        <f t="shared" si="157"/>
        <v>0</v>
      </c>
      <c r="I431" s="26">
        <f t="shared" si="158"/>
        <v>119.51808804190721</v>
      </c>
      <c r="J431" s="26">
        <f t="shared" si="159"/>
        <v>33.19946890052978</v>
      </c>
      <c r="K431" s="26">
        <f t="shared" si="145"/>
        <v>36.138888888888886</v>
      </c>
      <c r="L431" s="27">
        <f t="shared" si="160"/>
        <v>0.46116532541287408</v>
      </c>
      <c r="M431" s="27">
        <f t="shared" si="161"/>
        <v>0.46116532541287408</v>
      </c>
      <c r="N431" s="26">
        <f t="shared" si="148"/>
        <v>0</v>
      </c>
      <c r="O431" s="141">
        <f t="shared" si="146"/>
        <v>80</v>
      </c>
      <c r="P431" s="28">
        <f t="shared" si="149"/>
        <v>48000</v>
      </c>
      <c r="Q431" s="28">
        <f t="shared" si="162"/>
        <v>1445.8062610523882</v>
      </c>
      <c r="R431" s="28">
        <f t="shared" si="163"/>
        <v>0</v>
      </c>
      <c r="S431" s="28">
        <f t="shared" si="147"/>
        <v>225</v>
      </c>
      <c r="T431" s="28">
        <f t="shared" si="164"/>
        <v>529.05827293307709</v>
      </c>
      <c r="U431" s="28">
        <f t="shared" si="165"/>
        <v>754.05827293307709</v>
      </c>
      <c r="V431" s="29">
        <f t="shared" si="166"/>
        <v>691.74798811931112</v>
      </c>
      <c r="W431" s="35"/>
      <c r="X431" s="138">
        <f>IF($I431&lt;=TABELLER!$Z$68,IF($I430&gt;=TABELLER!$Z$68,$G431,0),0)</f>
        <v>0</v>
      </c>
      <c r="Y431" s="139">
        <f>IF($I431&gt;=TABELLER!$Z$68,IF($I430&lt;=TABELLER!$Z$68,$G431,0),0)</f>
        <v>0</v>
      </c>
      <c r="Z431" s="140">
        <f>IF($I431&gt;=TABELLER!$Z$68,IF($I430&lt;=TABELLER!$Z$68,$C431,0),0)</f>
        <v>0</v>
      </c>
      <c r="AA431" s="140">
        <f t="shared" si="150"/>
        <v>119.51808804190721</v>
      </c>
      <c r="AB431" s="106">
        <f t="shared" si="151"/>
        <v>0</v>
      </c>
    </row>
    <row r="432" spans="2:28" x14ac:dyDescent="0.2">
      <c r="B432" s="25">
        <v>384</v>
      </c>
      <c r="C432" s="26">
        <f t="shared" si="152"/>
        <v>15.359999999999848</v>
      </c>
      <c r="D432" s="26">
        <f t="shared" si="153"/>
        <v>3.9999999999999147E-2</v>
      </c>
      <c r="E432" s="27">
        <f t="shared" si="154"/>
        <v>1.3283476882814931</v>
      </c>
      <c r="F432" s="27">
        <f t="shared" si="155"/>
        <v>0</v>
      </c>
      <c r="G432" s="26">
        <f t="shared" si="156"/>
        <v>437.39780042415435</v>
      </c>
      <c r="H432" s="26">
        <f t="shared" si="157"/>
        <v>0</v>
      </c>
      <c r="I432" s="26">
        <f t="shared" si="158"/>
        <v>119.58449584876666</v>
      </c>
      <c r="J432" s="26">
        <f t="shared" si="159"/>
        <v>33.217915513546295</v>
      </c>
      <c r="K432" s="26">
        <f t="shared" ref="K432:K495" si="167">+$E$20/3.6</f>
        <v>36.138888888888886</v>
      </c>
      <c r="L432" s="27">
        <f t="shared" si="160"/>
        <v>0.46023801123980257</v>
      </c>
      <c r="M432" s="27">
        <f t="shared" si="161"/>
        <v>0.46023801123980257</v>
      </c>
      <c r="N432" s="26">
        <f t="shared" si="148"/>
        <v>0</v>
      </c>
      <c r="O432" s="141">
        <f t="shared" ref="O432:O495" si="168">IF(I432&lt;$J$25,$K$25,IF(I432&lt;$J$26,+$K$25+$K$27*(I432-$J$25),$K$26))</f>
        <v>80</v>
      </c>
      <c r="P432" s="28">
        <f t="shared" si="149"/>
        <v>48000</v>
      </c>
      <c r="Q432" s="28">
        <f t="shared" si="162"/>
        <v>1445.0033741709517</v>
      </c>
      <c r="R432" s="28">
        <f t="shared" si="163"/>
        <v>0</v>
      </c>
      <c r="S432" s="28">
        <f t="shared" ref="S432:S495" si="169">10*$E$23*$E$12</f>
        <v>225</v>
      </c>
      <c r="T432" s="28">
        <f t="shared" si="164"/>
        <v>529.64635731124781</v>
      </c>
      <c r="U432" s="28">
        <f t="shared" si="165"/>
        <v>754.64635731124781</v>
      </c>
      <c r="V432" s="29">
        <f t="shared" si="166"/>
        <v>690.35701685970389</v>
      </c>
      <c r="W432" s="35"/>
      <c r="X432" s="138">
        <f>IF($I432&lt;=TABELLER!$Z$68,IF($I431&gt;=TABELLER!$Z$68,$G432,0),0)</f>
        <v>0</v>
      </c>
      <c r="Y432" s="139">
        <f>IF($I432&gt;=TABELLER!$Z$68,IF($I431&lt;=TABELLER!$Z$68,$G432,0),0)</f>
        <v>0</v>
      </c>
      <c r="Z432" s="140">
        <f>IF($I432&gt;=TABELLER!$Z$68,IF($I431&lt;=TABELLER!$Z$68,$C432,0),0)</f>
        <v>0</v>
      </c>
      <c r="AA432" s="140">
        <f t="shared" si="150"/>
        <v>119.58449584876666</v>
      </c>
      <c r="AB432" s="106">
        <f t="shared" si="151"/>
        <v>0</v>
      </c>
    </row>
    <row r="433" spans="2:28" x14ac:dyDescent="0.2">
      <c r="B433" s="25">
        <v>385</v>
      </c>
      <c r="C433" s="26">
        <f t="shared" si="152"/>
        <v>15.399999999999848</v>
      </c>
      <c r="D433" s="26">
        <f t="shared" si="153"/>
        <v>3.9999999999999147E-2</v>
      </c>
      <c r="E433" s="27">
        <f t="shared" si="154"/>
        <v>1.3290848109508153</v>
      </c>
      <c r="F433" s="27">
        <f t="shared" si="155"/>
        <v>0</v>
      </c>
      <c r="G433" s="26">
        <f t="shared" si="156"/>
        <v>438.72688523510516</v>
      </c>
      <c r="H433" s="26">
        <f t="shared" si="157"/>
        <v>0</v>
      </c>
      <c r="I433" s="26">
        <f t="shared" si="158"/>
        <v>119.65077012238521</v>
      </c>
      <c r="J433" s="26">
        <f t="shared" si="159"/>
        <v>33.23632503399589</v>
      </c>
      <c r="K433" s="26">
        <f t="shared" si="167"/>
        <v>36.138888888888886</v>
      </c>
      <c r="L433" s="27">
        <f t="shared" si="160"/>
        <v>0.45931293695476633</v>
      </c>
      <c r="M433" s="27">
        <f t="shared" si="161"/>
        <v>0.45931293695476633</v>
      </c>
      <c r="N433" s="26">
        <f t="shared" ref="N433:N496" si="170">+$J$29</f>
        <v>0</v>
      </c>
      <c r="O433" s="141">
        <f t="shared" si="168"/>
        <v>80</v>
      </c>
      <c r="P433" s="28">
        <f t="shared" ref="P433:P496" si="171">+O433/100*$E$24*1000</f>
        <v>48000</v>
      </c>
      <c r="Q433" s="28">
        <f t="shared" si="162"/>
        <v>1444.2029902795521</v>
      </c>
      <c r="R433" s="28">
        <f t="shared" si="163"/>
        <v>0</v>
      </c>
      <c r="S433" s="28">
        <f t="shared" si="169"/>
        <v>225</v>
      </c>
      <c r="T433" s="28">
        <f t="shared" si="164"/>
        <v>530.23358484740254</v>
      </c>
      <c r="U433" s="28">
        <f t="shared" si="165"/>
        <v>755.23358484740254</v>
      </c>
      <c r="V433" s="29">
        <f t="shared" si="166"/>
        <v>688.96940543214953</v>
      </c>
      <c r="W433" s="35"/>
      <c r="X433" s="138">
        <f>IF($I433&lt;=TABELLER!$Z$68,IF($I432&gt;=TABELLER!$Z$68,$G433,0),0)</f>
        <v>0</v>
      </c>
      <c r="Y433" s="139">
        <f>IF($I433&gt;=TABELLER!$Z$68,IF($I432&lt;=TABELLER!$Z$68,$G433,0),0)</f>
        <v>0</v>
      </c>
      <c r="Z433" s="140">
        <f>IF($I433&gt;=TABELLER!$Z$68,IF($I432&lt;=TABELLER!$Z$68,$C433,0),0)</f>
        <v>0</v>
      </c>
      <c r="AA433" s="140">
        <f t="shared" ref="AA433:AA496" si="172">$I433</f>
        <v>119.65077012238521</v>
      </c>
      <c r="AB433" s="106">
        <f t="shared" ref="AB433:AB496" si="173">IF((G433&lt;$E$32)*AND(G434&gt;$E$32),I433,0)</f>
        <v>0</v>
      </c>
    </row>
    <row r="434" spans="2:28" x14ac:dyDescent="0.2">
      <c r="B434" s="25">
        <v>386</v>
      </c>
      <c r="C434" s="26">
        <f t="shared" si="152"/>
        <v>15.439999999999847</v>
      </c>
      <c r="D434" s="26">
        <f t="shared" si="153"/>
        <v>3.9999999999999147E-2</v>
      </c>
      <c r="E434" s="27">
        <f t="shared" si="154"/>
        <v>1.329820451709371</v>
      </c>
      <c r="F434" s="27">
        <f t="shared" si="155"/>
        <v>0</v>
      </c>
      <c r="G434" s="26">
        <f t="shared" si="156"/>
        <v>440.05670568681455</v>
      </c>
      <c r="H434" s="26">
        <f t="shared" si="157"/>
        <v>0</v>
      </c>
      <c r="I434" s="26">
        <f t="shared" si="158"/>
        <v>119.7169111853067</v>
      </c>
      <c r="J434" s="26">
        <f t="shared" si="159"/>
        <v>33.254697551474081</v>
      </c>
      <c r="K434" s="26">
        <f t="shared" si="167"/>
        <v>36.138888888888886</v>
      </c>
      <c r="L434" s="27">
        <f t="shared" si="160"/>
        <v>0.45839009481264081</v>
      </c>
      <c r="M434" s="27">
        <f t="shared" si="161"/>
        <v>0.45839009481264081</v>
      </c>
      <c r="N434" s="26">
        <f t="shared" si="170"/>
        <v>0</v>
      </c>
      <c r="O434" s="141">
        <f t="shared" si="168"/>
        <v>80</v>
      </c>
      <c r="P434" s="28">
        <f t="shared" si="171"/>
        <v>48000</v>
      </c>
      <c r="Q434" s="28">
        <f t="shared" si="162"/>
        <v>1443.405098654169</v>
      </c>
      <c r="R434" s="28">
        <f t="shared" si="163"/>
        <v>0</v>
      </c>
      <c r="S434" s="28">
        <f t="shared" si="169"/>
        <v>225</v>
      </c>
      <c r="T434" s="28">
        <f t="shared" si="164"/>
        <v>530.81995643520781</v>
      </c>
      <c r="U434" s="28">
        <f t="shared" si="165"/>
        <v>755.81995643520781</v>
      </c>
      <c r="V434" s="29">
        <f t="shared" si="166"/>
        <v>687.58514221896121</v>
      </c>
      <c r="W434" s="35"/>
      <c r="X434" s="138">
        <f>IF($I434&lt;=TABELLER!$Z$68,IF($I433&gt;=TABELLER!$Z$68,$G434,0),0)</f>
        <v>0</v>
      </c>
      <c r="Y434" s="139">
        <f>IF($I434&gt;=TABELLER!$Z$68,IF($I433&lt;=TABELLER!$Z$68,$G434,0),0)</f>
        <v>0</v>
      </c>
      <c r="Z434" s="140">
        <f>IF($I434&gt;=TABELLER!$Z$68,IF($I433&lt;=TABELLER!$Z$68,$C434,0),0)</f>
        <v>0</v>
      </c>
      <c r="AA434" s="140">
        <f t="shared" si="172"/>
        <v>119.7169111853067</v>
      </c>
      <c r="AB434" s="106">
        <f t="shared" si="173"/>
        <v>0</v>
      </c>
    </row>
    <row r="435" spans="2:28" x14ac:dyDescent="0.2">
      <c r="B435" s="25">
        <v>387</v>
      </c>
      <c r="C435" s="26">
        <f t="shared" si="152"/>
        <v>15.479999999999846</v>
      </c>
      <c r="D435" s="26">
        <f t="shared" si="153"/>
        <v>3.9999999999999147E-2</v>
      </c>
      <c r="E435" s="27">
        <f t="shared" si="154"/>
        <v>1.330554614134785</v>
      </c>
      <c r="F435" s="27">
        <f t="shared" si="155"/>
        <v>0</v>
      </c>
      <c r="G435" s="26">
        <f t="shared" si="156"/>
        <v>441.38726030094932</v>
      </c>
      <c r="H435" s="26">
        <f t="shared" si="157"/>
        <v>0</v>
      </c>
      <c r="I435" s="26">
        <f t="shared" si="158"/>
        <v>119.78291935895972</v>
      </c>
      <c r="J435" s="26">
        <f t="shared" si="159"/>
        <v>33.273033155266589</v>
      </c>
      <c r="K435" s="26">
        <f t="shared" si="167"/>
        <v>36.138888888888886</v>
      </c>
      <c r="L435" s="27">
        <f t="shared" si="160"/>
        <v>0.45746947710963765</v>
      </c>
      <c r="M435" s="27">
        <f t="shared" si="161"/>
        <v>0.45746947710963765</v>
      </c>
      <c r="N435" s="26">
        <f t="shared" si="170"/>
        <v>0</v>
      </c>
      <c r="O435" s="141">
        <f t="shared" si="168"/>
        <v>80</v>
      </c>
      <c r="P435" s="28">
        <f t="shared" si="171"/>
        <v>48000</v>
      </c>
      <c r="Q435" s="28">
        <f t="shared" si="162"/>
        <v>1442.6096886331618</v>
      </c>
      <c r="R435" s="28">
        <f t="shared" si="163"/>
        <v>0</v>
      </c>
      <c r="S435" s="28">
        <f t="shared" si="169"/>
        <v>225</v>
      </c>
      <c r="T435" s="28">
        <f t="shared" si="164"/>
        <v>531.40547296870534</v>
      </c>
      <c r="U435" s="28">
        <f t="shared" si="165"/>
        <v>756.40547296870534</v>
      </c>
      <c r="V435" s="29">
        <f t="shared" si="166"/>
        <v>686.20421566445646</v>
      </c>
      <c r="W435" s="35"/>
      <c r="X435" s="138">
        <f>IF($I435&lt;=TABELLER!$Z$68,IF($I434&gt;=TABELLER!$Z$68,$G435,0),0)</f>
        <v>0</v>
      </c>
      <c r="Y435" s="139">
        <f>IF($I435&gt;=TABELLER!$Z$68,IF($I434&lt;=TABELLER!$Z$68,$G435,0),0)</f>
        <v>0</v>
      </c>
      <c r="Z435" s="140">
        <f>IF($I435&gt;=TABELLER!$Z$68,IF($I434&lt;=TABELLER!$Z$68,$C435,0),0)</f>
        <v>0</v>
      </c>
      <c r="AA435" s="140">
        <f t="shared" si="172"/>
        <v>119.78291935895972</v>
      </c>
      <c r="AB435" s="106">
        <f t="shared" si="173"/>
        <v>0</v>
      </c>
    </row>
    <row r="436" spans="2:28" x14ac:dyDescent="0.2">
      <c r="B436" s="25">
        <v>388</v>
      </c>
      <c r="C436" s="26">
        <f t="shared" si="152"/>
        <v>15.519999999999845</v>
      </c>
      <c r="D436" s="26">
        <f t="shared" si="153"/>
        <v>3.9999999999999147E-2</v>
      </c>
      <c r="E436" s="27">
        <f t="shared" si="154"/>
        <v>1.3312873017923228</v>
      </c>
      <c r="F436" s="27">
        <f t="shared" si="155"/>
        <v>0</v>
      </c>
      <c r="G436" s="26">
        <f t="shared" si="156"/>
        <v>442.71854760274164</v>
      </c>
      <c r="H436" s="26">
        <f t="shared" si="157"/>
        <v>0</v>
      </c>
      <c r="I436" s="26">
        <f t="shared" si="158"/>
        <v>119.84879496366349</v>
      </c>
      <c r="J436" s="26">
        <f t="shared" si="159"/>
        <v>33.291331934350971</v>
      </c>
      <c r="K436" s="26">
        <f t="shared" si="167"/>
        <v>36.138888888888886</v>
      </c>
      <c r="L436" s="27">
        <f t="shared" si="160"/>
        <v>0.45655107618299839</v>
      </c>
      <c r="M436" s="27">
        <f t="shared" si="161"/>
        <v>0.45655107618299839</v>
      </c>
      <c r="N436" s="26">
        <f t="shared" si="170"/>
        <v>0</v>
      </c>
      <c r="O436" s="141">
        <f t="shared" si="168"/>
        <v>80</v>
      </c>
      <c r="P436" s="28">
        <f t="shared" si="171"/>
        <v>48000</v>
      </c>
      <c r="Q436" s="28">
        <f t="shared" si="162"/>
        <v>1441.8167496168032</v>
      </c>
      <c r="R436" s="28">
        <f t="shared" si="163"/>
        <v>0</v>
      </c>
      <c r="S436" s="28">
        <f t="shared" si="169"/>
        <v>225</v>
      </c>
      <c r="T436" s="28">
        <f t="shared" si="164"/>
        <v>531.99013534230562</v>
      </c>
      <c r="U436" s="28">
        <f t="shared" si="165"/>
        <v>756.99013534230562</v>
      </c>
      <c r="V436" s="29">
        <f t="shared" si="166"/>
        <v>684.82661427449762</v>
      </c>
      <c r="W436" s="35"/>
      <c r="X436" s="138">
        <f>IF($I436&lt;=TABELLER!$Z$68,IF($I435&gt;=TABELLER!$Z$68,$G436,0),0)</f>
        <v>0</v>
      </c>
      <c r="Y436" s="139">
        <f>IF($I436&gt;=TABELLER!$Z$68,IF($I435&lt;=TABELLER!$Z$68,$G436,0),0)</f>
        <v>0</v>
      </c>
      <c r="Z436" s="140">
        <f>IF($I436&gt;=TABELLER!$Z$68,IF($I435&lt;=TABELLER!$Z$68,$C436,0),0)</f>
        <v>0</v>
      </c>
      <c r="AA436" s="140">
        <f t="shared" si="172"/>
        <v>119.84879496366349</v>
      </c>
      <c r="AB436" s="106">
        <f t="shared" si="173"/>
        <v>0</v>
      </c>
    </row>
    <row r="437" spans="2:28" x14ac:dyDescent="0.2">
      <c r="B437" s="25">
        <v>389</v>
      </c>
      <c r="C437" s="26">
        <f t="shared" si="152"/>
        <v>15.559999999999844</v>
      </c>
      <c r="D437" s="26">
        <f t="shared" si="153"/>
        <v>3.9999999999999147E-2</v>
      </c>
      <c r="E437" s="27">
        <f t="shared" si="154"/>
        <v>1.3320185182349569</v>
      </c>
      <c r="F437" s="27">
        <f t="shared" si="155"/>
        <v>0</v>
      </c>
      <c r="G437" s="26">
        <f t="shared" si="156"/>
        <v>444.05056612097661</v>
      </c>
      <c r="H437" s="26">
        <f t="shared" si="157"/>
        <v>0</v>
      </c>
      <c r="I437" s="26">
        <f t="shared" si="158"/>
        <v>119.91453831863386</v>
      </c>
      <c r="J437" s="26">
        <f t="shared" si="159"/>
        <v>33.309593977398293</v>
      </c>
      <c r="K437" s="26">
        <f t="shared" si="167"/>
        <v>36.138888888888886</v>
      </c>
      <c r="L437" s="27">
        <f t="shared" si="160"/>
        <v>0.45563488441069089</v>
      </c>
      <c r="M437" s="27">
        <f t="shared" si="161"/>
        <v>0.45563488441069089</v>
      </c>
      <c r="N437" s="26">
        <f t="shared" si="170"/>
        <v>0</v>
      </c>
      <c r="O437" s="141">
        <f t="shared" si="168"/>
        <v>80</v>
      </c>
      <c r="P437" s="28">
        <f t="shared" si="171"/>
        <v>48000</v>
      </c>
      <c r="Q437" s="28">
        <f t="shared" si="162"/>
        <v>1441.026271066818</v>
      </c>
      <c r="R437" s="28">
        <f t="shared" si="163"/>
        <v>0</v>
      </c>
      <c r="S437" s="28">
        <f t="shared" si="169"/>
        <v>225</v>
      </c>
      <c r="T437" s="28">
        <f t="shared" si="164"/>
        <v>532.57394445078171</v>
      </c>
      <c r="U437" s="28">
        <f t="shared" si="165"/>
        <v>757.57394445078171</v>
      </c>
      <c r="V437" s="29">
        <f t="shared" si="166"/>
        <v>683.45232661603632</v>
      </c>
      <c r="W437" s="35"/>
      <c r="X437" s="138">
        <f>IF($I437&lt;=TABELLER!$Z$68,IF($I436&gt;=TABELLER!$Z$68,$G437,0),0)</f>
        <v>0</v>
      </c>
      <c r="Y437" s="139">
        <f>IF($I437&gt;=TABELLER!$Z$68,IF($I436&lt;=TABELLER!$Z$68,$G437,0),0)</f>
        <v>0</v>
      </c>
      <c r="Z437" s="140">
        <f>IF($I437&gt;=TABELLER!$Z$68,IF($I436&lt;=TABELLER!$Z$68,$C437,0),0)</f>
        <v>0</v>
      </c>
      <c r="AA437" s="140">
        <f t="shared" si="172"/>
        <v>119.91453831863386</v>
      </c>
      <c r="AB437" s="106">
        <f t="shared" si="173"/>
        <v>0</v>
      </c>
    </row>
    <row r="438" spans="2:28" x14ac:dyDescent="0.2">
      <c r="B438" s="25">
        <v>390</v>
      </c>
      <c r="C438" s="26">
        <f t="shared" si="152"/>
        <v>15.599999999999843</v>
      </c>
      <c r="D438" s="26">
        <f t="shared" si="153"/>
        <v>3.9999999999999147E-2</v>
      </c>
      <c r="E438" s="27">
        <f t="shared" si="154"/>
        <v>1.3327482670034319</v>
      </c>
      <c r="F438" s="27">
        <f t="shared" si="155"/>
        <v>0</v>
      </c>
      <c r="G438" s="26">
        <f t="shared" si="156"/>
        <v>445.38331438798002</v>
      </c>
      <c r="H438" s="26">
        <f t="shared" si="157"/>
        <v>0</v>
      </c>
      <c r="I438" s="26">
        <f t="shared" si="158"/>
        <v>119.980149741989</v>
      </c>
      <c r="J438" s="26">
        <f t="shared" si="159"/>
        <v>33.327819372774719</v>
      </c>
      <c r="K438" s="26">
        <f t="shared" si="167"/>
        <v>36.138888888888886</v>
      </c>
      <c r="L438" s="27">
        <f t="shared" si="160"/>
        <v>0.45472089421110845</v>
      </c>
      <c r="M438" s="27">
        <f t="shared" si="161"/>
        <v>0.45472089421110845</v>
      </c>
      <c r="N438" s="26">
        <f t="shared" si="170"/>
        <v>0</v>
      </c>
      <c r="O438" s="141">
        <f t="shared" si="168"/>
        <v>80</v>
      </c>
      <c r="P438" s="28">
        <f t="shared" si="171"/>
        <v>48000</v>
      </c>
      <c r="Q438" s="28">
        <f t="shared" si="162"/>
        <v>1440.2382425059257</v>
      </c>
      <c r="R438" s="28">
        <f t="shared" si="163"/>
        <v>0</v>
      </c>
      <c r="S438" s="28">
        <f t="shared" si="169"/>
        <v>225</v>
      </c>
      <c r="T438" s="28">
        <f t="shared" si="164"/>
        <v>533.15690118926295</v>
      </c>
      <c r="U438" s="28">
        <f t="shared" si="165"/>
        <v>758.15690118926295</v>
      </c>
      <c r="V438" s="29">
        <f t="shared" si="166"/>
        <v>682.0813413166627</v>
      </c>
      <c r="W438" s="35"/>
      <c r="X438" s="138">
        <f>IF($I438&lt;=TABELLER!$Z$68,IF($I437&gt;=TABELLER!$Z$68,$G438,0),0)</f>
        <v>0</v>
      </c>
      <c r="Y438" s="139">
        <f>IF($I438&gt;=TABELLER!$Z$68,IF($I437&lt;=TABELLER!$Z$68,$G438,0),0)</f>
        <v>0</v>
      </c>
      <c r="Z438" s="140">
        <f>IF($I438&gt;=TABELLER!$Z$68,IF($I437&lt;=TABELLER!$Z$68,$C438,0),0)</f>
        <v>0</v>
      </c>
      <c r="AA438" s="140">
        <f t="shared" si="172"/>
        <v>119.980149741989</v>
      </c>
      <c r="AB438" s="106">
        <f t="shared" si="173"/>
        <v>0</v>
      </c>
    </row>
    <row r="439" spans="2:28" x14ac:dyDescent="0.2">
      <c r="B439" s="25">
        <v>391</v>
      </c>
      <c r="C439" s="26">
        <f t="shared" si="152"/>
        <v>15.639999999999842</v>
      </c>
      <c r="D439" s="26">
        <f t="shared" si="153"/>
        <v>3.9999999999999147E-2</v>
      </c>
      <c r="E439" s="27">
        <f t="shared" si="154"/>
        <v>1.3334765516263292</v>
      </c>
      <c r="F439" s="27">
        <f t="shared" si="155"/>
        <v>0</v>
      </c>
      <c r="G439" s="26">
        <f t="shared" si="156"/>
        <v>446.71679093960637</v>
      </c>
      <c r="H439" s="26">
        <f t="shared" si="157"/>
        <v>0</v>
      </c>
      <c r="I439" s="26">
        <f t="shared" si="158"/>
        <v>120.04562955075538</v>
      </c>
      <c r="J439" s="26">
        <f t="shared" si="159"/>
        <v>33.346008208543161</v>
      </c>
      <c r="K439" s="26">
        <f t="shared" si="167"/>
        <v>36.138888888888886</v>
      </c>
      <c r="L439" s="27">
        <f t="shared" si="160"/>
        <v>0.45380909804277131</v>
      </c>
      <c r="M439" s="27">
        <f t="shared" si="161"/>
        <v>0.45380909804277131</v>
      </c>
      <c r="N439" s="26">
        <f t="shared" si="170"/>
        <v>0</v>
      </c>
      <c r="O439" s="141">
        <f t="shared" si="168"/>
        <v>80</v>
      </c>
      <c r="P439" s="28">
        <f t="shared" si="171"/>
        <v>48000</v>
      </c>
      <c r="Q439" s="28">
        <f t="shared" si="162"/>
        <v>1439.4526535173864</v>
      </c>
      <c r="R439" s="28">
        <f t="shared" si="163"/>
        <v>0</v>
      </c>
      <c r="S439" s="28">
        <f t="shared" si="169"/>
        <v>225</v>
      </c>
      <c r="T439" s="28">
        <f t="shared" si="164"/>
        <v>533.73900645322942</v>
      </c>
      <c r="U439" s="28">
        <f t="shared" si="165"/>
        <v>758.73900645322942</v>
      </c>
      <c r="V439" s="29">
        <f t="shared" si="166"/>
        <v>680.71364706415693</v>
      </c>
      <c r="W439" s="35"/>
      <c r="X439" s="138">
        <f>IF($I439&lt;=TABELLER!$Z$68,IF($I438&gt;=TABELLER!$Z$68,$G439,0),0)</f>
        <v>0</v>
      </c>
      <c r="Y439" s="139">
        <f>IF($I439&gt;=TABELLER!$Z$68,IF($I438&lt;=TABELLER!$Z$68,$G439,0),0)</f>
        <v>0</v>
      </c>
      <c r="Z439" s="140">
        <f>IF($I439&gt;=TABELLER!$Z$68,IF($I438&lt;=TABELLER!$Z$68,$C439,0),0)</f>
        <v>0</v>
      </c>
      <c r="AA439" s="140">
        <f t="shared" si="172"/>
        <v>120.04562955075538</v>
      </c>
      <c r="AB439" s="106">
        <f t="shared" si="173"/>
        <v>0</v>
      </c>
    </row>
    <row r="440" spans="2:28" x14ac:dyDescent="0.2">
      <c r="B440" s="25">
        <v>392</v>
      </c>
      <c r="C440" s="26">
        <f t="shared" si="152"/>
        <v>15.679999999999842</v>
      </c>
      <c r="D440" s="26">
        <f t="shared" si="153"/>
        <v>3.9999999999999147E-2</v>
      </c>
      <c r="E440" s="27">
        <f t="shared" si="154"/>
        <v>1.3342033756201321</v>
      </c>
      <c r="F440" s="27">
        <f t="shared" si="155"/>
        <v>0</v>
      </c>
      <c r="G440" s="26">
        <f t="shared" si="156"/>
        <v>448.05099431522649</v>
      </c>
      <c r="H440" s="26">
        <f t="shared" si="157"/>
        <v>0</v>
      </c>
      <c r="I440" s="26">
        <f t="shared" si="158"/>
        <v>120.11097806087353</v>
      </c>
      <c r="J440" s="26">
        <f t="shared" si="159"/>
        <v>33.364160572464868</v>
      </c>
      <c r="K440" s="26">
        <f t="shared" si="167"/>
        <v>36.138888888888886</v>
      </c>
      <c r="L440" s="27">
        <f t="shared" si="160"/>
        <v>0.45289948840403166</v>
      </c>
      <c r="M440" s="27">
        <f t="shared" si="161"/>
        <v>0.45289948840403166</v>
      </c>
      <c r="N440" s="26">
        <f t="shared" si="170"/>
        <v>0</v>
      </c>
      <c r="O440" s="141">
        <f t="shared" si="168"/>
        <v>80</v>
      </c>
      <c r="P440" s="28">
        <f t="shared" si="171"/>
        <v>48000</v>
      </c>
      <c r="Q440" s="28">
        <f t="shared" si="162"/>
        <v>1438.6694937445527</v>
      </c>
      <c r="R440" s="28">
        <f t="shared" si="163"/>
        <v>0</v>
      </c>
      <c r="S440" s="28">
        <f t="shared" si="169"/>
        <v>225</v>
      </c>
      <c r="T440" s="28">
        <f t="shared" si="164"/>
        <v>534.3202611385052</v>
      </c>
      <c r="U440" s="28">
        <f t="shared" si="165"/>
        <v>759.3202611385052</v>
      </c>
      <c r="V440" s="29">
        <f t="shared" si="166"/>
        <v>679.34923260604751</v>
      </c>
      <c r="W440" s="35"/>
      <c r="X440" s="138">
        <f>IF($I440&lt;=TABELLER!$Z$68,IF($I439&gt;=TABELLER!$Z$68,$G440,0),0)</f>
        <v>0</v>
      </c>
      <c r="Y440" s="139">
        <f>IF($I440&gt;=TABELLER!$Z$68,IF($I439&lt;=TABELLER!$Z$68,$G440,0),0)</f>
        <v>0</v>
      </c>
      <c r="Z440" s="140">
        <f>IF($I440&gt;=TABELLER!$Z$68,IF($I439&lt;=TABELLER!$Z$68,$C440,0),0)</f>
        <v>0</v>
      </c>
      <c r="AA440" s="140">
        <f t="shared" si="172"/>
        <v>120.11097806087353</v>
      </c>
      <c r="AB440" s="106">
        <f t="shared" si="173"/>
        <v>0</v>
      </c>
    </row>
    <row r="441" spans="2:28" x14ac:dyDescent="0.2">
      <c r="B441" s="25">
        <v>393</v>
      </c>
      <c r="C441" s="26">
        <f t="shared" si="152"/>
        <v>15.719999999999841</v>
      </c>
      <c r="D441" s="26">
        <f t="shared" si="153"/>
        <v>3.9999999999999147E-2</v>
      </c>
      <c r="E441" s="27">
        <f t="shared" si="154"/>
        <v>1.3349287424892895</v>
      </c>
      <c r="F441" s="27">
        <f t="shared" si="155"/>
        <v>0</v>
      </c>
      <c r="G441" s="26">
        <f t="shared" si="156"/>
        <v>449.38592305771579</v>
      </c>
      <c r="H441" s="26">
        <f t="shared" si="157"/>
        <v>0</v>
      </c>
      <c r="I441" s="26">
        <f t="shared" si="158"/>
        <v>120.17619558720371</v>
      </c>
      <c r="J441" s="26">
        <f t="shared" si="159"/>
        <v>33.382276552001031</v>
      </c>
      <c r="K441" s="26">
        <f t="shared" si="167"/>
        <v>36.138888888888886</v>
      </c>
      <c r="L441" s="27">
        <f t="shared" si="160"/>
        <v>0.45199205783278029</v>
      </c>
      <c r="M441" s="27">
        <f t="shared" si="161"/>
        <v>0.45199205783278029</v>
      </c>
      <c r="N441" s="26">
        <f t="shared" si="170"/>
        <v>0</v>
      </c>
      <c r="O441" s="141">
        <f t="shared" si="168"/>
        <v>80</v>
      </c>
      <c r="P441" s="28">
        <f t="shared" si="171"/>
        <v>48000</v>
      </c>
      <c r="Q441" s="28">
        <f t="shared" si="162"/>
        <v>1437.8887528904238</v>
      </c>
      <c r="R441" s="28">
        <f t="shared" si="163"/>
        <v>0</v>
      </c>
      <c r="S441" s="28">
        <f t="shared" si="169"/>
        <v>225</v>
      </c>
      <c r="T441" s="28">
        <f t="shared" si="164"/>
        <v>534.9006661412534</v>
      </c>
      <c r="U441" s="28">
        <f t="shared" si="165"/>
        <v>759.9006661412534</v>
      </c>
      <c r="V441" s="29">
        <f t="shared" si="166"/>
        <v>677.98808674917041</v>
      </c>
      <c r="W441" s="35"/>
      <c r="X441" s="138">
        <f>IF($I441&lt;=TABELLER!$Z$68,IF($I440&gt;=TABELLER!$Z$68,$G441,0),0)</f>
        <v>0</v>
      </c>
      <c r="Y441" s="139">
        <f>IF($I441&gt;=TABELLER!$Z$68,IF($I440&lt;=TABELLER!$Z$68,$G441,0),0)</f>
        <v>0</v>
      </c>
      <c r="Z441" s="140">
        <f>IF($I441&gt;=TABELLER!$Z$68,IF($I440&lt;=TABELLER!$Z$68,$C441,0),0)</f>
        <v>0</v>
      </c>
      <c r="AA441" s="140">
        <f t="shared" si="172"/>
        <v>120.17619558720371</v>
      </c>
      <c r="AB441" s="106">
        <f t="shared" si="173"/>
        <v>0</v>
      </c>
    </row>
    <row r="442" spans="2:28" x14ac:dyDescent="0.2">
      <c r="B442" s="25">
        <v>394</v>
      </c>
      <c r="C442" s="26">
        <f t="shared" si="152"/>
        <v>15.75999999999984</v>
      </c>
      <c r="D442" s="26">
        <f t="shared" si="153"/>
        <v>3.9999999999999147E-2</v>
      </c>
      <c r="E442" s="27">
        <f t="shared" si="154"/>
        <v>1.3356526557262789</v>
      </c>
      <c r="F442" s="27">
        <f t="shared" si="155"/>
        <v>0</v>
      </c>
      <c r="G442" s="26">
        <f t="shared" si="156"/>
        <v>450.72157571344206</v>
      </c>
      <c r="H442" s="26">
        <f t="shared" si="157"/>
        <v>0</v>
      </c>
      <c r="I442" s="26">
        <f t="shared" si="158"/>
        <v>120.24128244353165</v>
      </c>
      <c r="J442" s="26">
        <f t="shared" si="159"/>
        <v>33.400356234314344</v>
      </c>
      <c r="K442" s="26">
        <f t="shared" si="167"/>
        <v>36.138888888888886</v>
      </c>
      <c r="L442" s="27">
        <f t="shared" si="160"/>
        <v>0.45108679890615749</v>
      </c>
      <c r="M442" s="27">
        <f t="shared" si="161"/>
        <v>0.45108679890615749</v>
      </c>
      <c r="N442" s="26">
        <f t="shared" si="170"/>
        <v>0</v>
      </c>
      <c r="O442" s="141">
        <f t="shared" si="168"/>
        <v>80</v>
      </c>
      <c r="P442" s="28">
        <f t="shared" si="171"/>
        <v>48000</v>
      </c>
      <c r="Q442" s="28">
        <f t="shared" si="162"/>
        <v>1437.1104207172048</v>
      </c>
      <c r="R442" s="28">
        <f t="shared" si="163"/>
        <v>0</v>
      </c>
      <c r="S442" s="28">
        <f t="shared" si="169"/>
        <v>225</v>
      </c>
      <c r="T442" s="28">
        <f t="shared" si="164"/>
        <v>535.4802223579685</v>
      </c>
      <c r="U442" s="28">
        <f t="shared" si="165"/>
        <v>760.4802223579685</v>
      </c>
      <c r="V442" s="29">
        <f t="shared" si="166"/>
        <v>676.63019835923626</v>
      </c>
      <c r="W442" s="35"/>
      <c r="X442" s="138">
        <f>IF($I442&lt;=TABELLER!$Z$68,IF($I441&gt;=TABELLER!$Z$68,$G442,0),0)</f>
        <v>0</v>
      </c>
      <c r="Y442" s="139">
        <f>IF($I442&gt;=TABELLER!$Z$68,IF($I441&lt;=TABELLER!$Z$68,$G442,0),0)</f>
        <v>0</v>
      </c>
      <c r="Z442" s="140">
        <f>IF($I442&gt;=TABELLER!$Z$68,IF($I441&lt;=TABELLER!$Z$68,$C442,0),0)</f>
        <v>0</v>
      </c>
      <c r="AA442" s="140">
        <f t="shared" si="172"/>
        <v>120.24128244353165</v>
      </c>
      <c r="AB442" s="106">
        <f t="shared" si="173"/>
        <v>0</v>
      </c>
    </row>
    <row r="443" spans="2:28" x14ac:dyDescent="0.2">
      <c r="B443" s="25">
        <v>395</v>
      </c>
      <c r="C443" s="26">
        <f t="shared" si="152"/>
        <v>15.799999999999839</v>
      </c>
      <c r="D443" s="26">
        <f t="shared" si="153"/>
        <v>3.9999999999999147E-2</v>
      </c>
      <c r="E443" s="27">
        <f t="shared" si="154"/>
        <v>1.3363751188116701</v>
      </c>
      <c r="F443" s="27">
        <f t="shared" si="155"/>
        <v>0</v>
      </c>
      <c r="G443" s="26">
        <f t="shared" si="156"/>
        <v>452.05795083225371</v>
      </c>
      <c r="H443" s="26">
        <f t="shared" si="157"/>
        <v>0</v>
      </c>
      <c r="I443" s="26">
        <f t="shared" si="158"/>
        <v>120.30623894257413</v>
      </c>
      <c r="J443" s="26">
        <f t="shared" si="159"/>
        <v>33.418399706270591</v>
      </c>
      <c r="K443" s="26">
        <f t="shared" si="167"/>
        <v>36.138888888888886</v>
      </c>
      <c r="L443" s="27">
        <f t="shared" si="160"/>
        <v>0.45018370424026494</v>
      </c>
      <c r="M443" s="27">
        <f t="shared" si="161"/>
        <v>0.45018370424026494</v>
      </c>
      <c r="N443" s="26">
        <f t="shared" si="170"/>
        <v>0</v>
      </c>
      <c r="O443" s="141">
        <f t="shared" si="168"/>
        <v>80</v>
      </c>
      <c r="P443" s="28">
        <f t="shared" si="171"/>
        <v>48000</v>
      </c>
      <c r="Q443" s="28">
        <f t="shared" si="162"/>
        <v>1436.3344870458693</v>
      </c>
      <c r="R443" s="28">
        <f t="shared" si="163"/>
        <v>0</v>
      </c>
      <c r="S443" s="28">
        <f t="shared" si="169"/>
        <v>225</v>
      </c>
      <c r="T443" s="28">
        <f t="shared" si="164"/>
        <v>536.05893068547186</v>
      </c>
      <c r="U443" s="28">
        <f t="shared" si="165"/>
        <v>761.05893068547186</v>
      </c>
      <c r="V443" s="29">
        <f t="shared" si="166"/>
        <v>675.27555636039745</v>
      </c>
      <c r="W443" s="35"/>
      <c r="X443" s="138">
        <f>IF($I443&lt;=TABELLER!$Z$68,IF($I442&gt;=TABELLER!$Z$68,$G443,0),0)</f>
        <v>0</v>
      </c>
      <c r="Y443" s="139">
        <f>IF($I443&gt;=TABELLER!$Z$68,IF($I442&lt;=TABELLER!$Z$68,$G443,0),0)</f>
        <v>0</v>
      </c>
      <c r="Z443" s="140">
        <f>IF($I443&gt;=TABELLER!$Z$68,IF($I442&lt;=TABELLER!$Z$68,$C443,0),0)</f>
        <v>0</v>
      </c>
      <c r="AA443" s="140">
        <f t="shared" si="172"/>
        <v>120.30623894257413</v>
      </c>
      <c r="AB443" s="106">
        <f t="shared" si="173"/>
        <v>0</v>
      </c>
    </row>
    <row r="444" spans="2:28" x14ac:dyDescent="0.2">
      <c r="B444" s="25">
        <v>396</v>
      </c>
      <c r="C444" s="26">
        <f t="shared" si="152"/>
        <v>15.839999999999838</v>
      </c>
      <c r="D444" s="26">
        <f t="shared" si="153"/>
        <v>3.9999999999999147E-2</v>
      </c>
      <c r="E444" s="27">
        <f t="shared" si="154"/>
        <v>1.3370961352141875</v>
      </c>
      <c r="F444" s="27">
        <f t="shared" si="155"/>
        <v>0</v>
      </c>
      <c r="G444" s="26">
        <f t="shared" si="156"/>
        <v>453.39504696746792</v>
      </c>
      <c r="H444" s="26">
        <f t="shared" si="157"/>
        <v>0</v>
      </c>
      <c r="I444" s="26">
        <f t="shared" si="158"/>
        <v>120.37106539598473</v>
      </c>
      <c r="J444" s="26">
        <f t="shared" si="159"/>
        <v>33.436407054440203</v>
      </c>
      <c r="K444" s="26">
        <f t="shared" si="167"/>
        <v>36.138888888888886</v>
      </c>
      <c r="L444" s="27">
        <f t="shared" si="160"/>
        <v>0.44928276648988119</v>
      </c>
      <c r="M444" s="27">
        <f t="shared" si="161"/>
        <v>0.44928276648988119</v>
      </c>
      <c r="N444" s="26">
        <f t="shared" si="170"/>
        <v>0</v>
      </c>
      <c r="O444" s="141">
        <f t="shared" si="168"/>
        <v>80</v>
      </c>
      <c r="P444" s="28">
        <f t="shared" si="171"/>
        <v>48000</v>
      </c>
      <c r="Q444" s="28">
        <f t="shared" si="162"/>
        <v>1435.5609417557266</v>
      </c>
      <c r="R444" s="28">
        <f t="shared" si="163"/>
        <v>0</v>
      </c>
      <c r="S444" s="28">
        <f t="shared" si="169"/>
        <v>225</v>
      </c>
      <c r="T444" s="28">
        <f t="shared" si="164"/>
        <v>536.63679202090486</v>
      </c>
      <c r="U444" s="28">
        <f t="shared" si="165"/>
        <v>761.63679202090486</v>
      </c>
      <c r="V444" s="29">
        <f t="shared" si="166"/>
        <v>673.92414973482175</v>
      </c>
      <c r="W444" s="35"/>
      <c r="X444" s="138">
        <f>IF($I444&lt;=TABELLER!$Z$68,IF($I443&gt;=TABELLER!$Z$68,$G444,0),0)</f>
        <v>0</v>
      </c>
      <c r="Y444" s="139">
        <f>IF($I444&gt;=TABELLER!$Z$68,IF($I443&lt;=TABELLER!$Z$68,$G444,0),0)</f>
        <v>0</v>
      </c>
      <c r="Z444" s="140">
        <f>IF($I444&gt;=TABELLER!$Z$68,IF($I443&lt;=TABELLER!$Z$68,$C444,0),0)</f>
        <v>0</v>
      </c>
      <c r="AA444" s="140">
        <f t="shared" si="172"/>
        <v>120.37106539598473</v>
      </c>
      <c r="AB444" s="106">
        <f t="shared" si="173"/>
        <v>0</v>
      </c>
    </row>
    <row r="445" spans="2:28" x14ac:dyDescent="0.2">
      <c r="B445" s="25">
        <v>397</v>
      </c>
      <c r="C445" s="26">
        <f t="shared" si="152"/>
        <v>15.879999999999837</v>
      </c>
      <c r="D445" s="26">
        <f t="shared" si="153"/>
        <v>3.9999999999999147E-2</v>
      </c>
      <c r="E445" s="27">
        <f t="shared" si="154"/>
        <v>1.3378157083907714</v>
      </c>
      <c r="F445" s="27">
        <f t="shared" si="155"/>
        <v>0</v>
      </c>
      <c r="G445" s="26">
        <f t="shared" si="156"/>
        <v>454.73286267585871</v>
      </c>
      <c r="H445" s="26">
        <f t="shared" si="157"/>
        <v>0</v>
      </c>
      <c r="I445" s="26">
        <f t="shared" si="158"/>
        <v>120.43576211435928</v>
      </c>
      <c r="J445" s="26">
        <f t="shared" si="159"/>
        <v>33.454378365099799</v>
      </c>
      <c r="K445" s="26">
        <f t="shared" si="167"/>
        <v>36.138888888888886</v>
      </c>
      <c r="L445" s="27">
        <f t="shared" si="160"/>
        <v>0.44838397834817895</v>
      </c>
      <c r="M445" s="27">
        <f t="shared" si="161"/>
        <v>0.44838397834817895</v>
      </c>
      <c r="N445" s="26">
        <f t="shared" si="170"/>
        <v>0</v>
      </c>
      <c r="O445" s="141">
        <f t="shared" si="168"/>
        <v>80</v>
      </c>
      <c r="P445" s="28">
        <f t="shared" si="171"/>
        <v>48000</v>
      </c>
      <c r="Q445" s="28">
        <f t="shared" si="162"/>
        <v>1434.789774783992</v>
      </c>
      <c r="R445" s="28">
        <f t="shared" si="163"/>
        <v>0</v>
      </c>
      <c r="S445" s="28">
        <f t="shared" si="169"/>
        <v>225</v>
      </c>
      <c r="T445" s="28">
        <f t="shared" si="164"/>
        <v>537.21380726172356</v>
      </c>
      <c r="U445" s="28">
        <f t="shared" si="165"/>
        <v>762.21380726172356</v>
      </c>
      <c r="V445" s="29">
        <f t="shared" si="166"/>
        <v>672.57596752226846</v>
      </c>
      <c r="W445" s="35"/>
      <c r="X445" s="138">
        <f>IF($I445&lt;=TABELLER!$Z$68,IF($I444&gt;=TABELLER!$Z$68,$G445,0),0)</f>
        <v>0</v>
      </c>
      <c r="Y445" s="139">
        <f>IF($I445&gt;=TABELLER!$Z$68,IF($I444&lt;=TABELLER!$Z$68,$G445,0),0)</f>
        <v>0</v>
      </c>
      <c r="Z445" s="140">
        <f>IF($I445&gt;=TABELLER!$Z$68,IF($I444&lt;=TABELLER!$Z$68,$C445,0),0)</f>
        <v>0</v>
      </c>
      <c r="AA445" s="140">
        <f t="shared" si="172"/>
        <v>120.43576211435928</v>
      </c>
      <c r="AB445" s="106">
        <f t="shared" si="173"/>
        <v>0</v>
      </c>
    </row>
    <row r="446" spans="2:28" x14ac:dyDescent="0.2">
      <c r="B446" s="25">
        <v>398</v>
      </c>
      <c r="C446" s="26">
        <f t="shared" si="152"/>
        <v>15.919999999999837</v>
      </c>
      <c r="D446" s="26">
        <f t="shared" si="153"/>
        <v>3.9999999999999147E-2</v>
      </c>
      <c r="E446" s="27">
        <f t="shared" si="154"/>
        <v>1.3385338417866419</v>
      </c>
      <c r="F446" s="27">
        <f t="shared" si="155"/>
        <v>0</v>
      </c>
      <c r="G446" s="26">
        <f t="shared" si="156"/>
        <v>456.07139651764533</v>
      </c>
      <c r="H446" s="26">
        <f t="shared" si="157"/>
        <v>0</v>
      </c>
      <c r="I446" s="26">
        <f t="shared" si="158"/>
        <v>120.50032940724142</v>
      </c>
      <c r="J446" s="26">
        <f t="shared" si="159"/>
        <v>33.472313724233729</v>
      </c>
      <c r="K446" s="26">
        <f t="shared" si="167"/>
        <v>36.138888888888886</v>
      </c>
      <c r="L446" s="27">
        <f t="shared" si="160"/>
        <v>0.44748733254644629</v>
      </c>
      <c r="M446" s="27">
        <f t="shared" si="161"/>
        <v>0.44748733254644629</v>
      </c>
      <c r="N446" s="26">
        <f t="shared" si="170"/>
        <v>0</v>
      </c>
      <c r="O446" s="141">
        <f t="shared" si="168"/>
        <v>80</v>
      </c>
      <c r="P446" s="28">
        <f t="shared" si="171"/>
        <v>48000</v>
      </c>
      <c r="Q446" s="28">
        <f t="shared" si="162"/>
        <v>1434.0209761253618</v>
      </c>
      <c r="R446" s="28">
        <f t="shared" si="163"/>
        <v>0</v>
      </c>
      <c r="S446" s="28">
        <f t="shared" si="169"/>
        <v>225</v>
      </c>
      <c r="T446" s="28">
        <f t="shared" si="164"/>
        <v>537.78997730569233</v>
      </c>
      <c r="U446" s="28">
        <f t="shared" si="165"/>
        <v>762.78997730569233</v>
      </c>
      <c r="V446" s="29">
        <f t="shared" si="166"/>
        <v>671.23099881966948</v>
      </c>
      <c r="W446" s="35"/>
      <c r="X446" s="138">
        <f>IF($I446&lt;=TABELLER!$Z$68,IF($I445&gt;=TABELLER!$Z$68,$G446,0),0)</f>
        <v>0</v>
      </c>
      <c r="Y446" s="139">
        <f>IF($I446&gt;=TABELLER!$Z$68,IF($I445&lt;=TABELLER!$Z$68,$G446,0),0)</f>
        <v>0</v>
      </c>
      <c r="Z446" s="140">
        <f>IF($I446&gt;=TABELLER!$Z$68,IF($I445&lt;=TABELLER!$Z$68,$C446,0),0)</f>
        <v>0</v>
      </c>
      <c r="AA446" s="140">
        <f t="shared" si="172"/>
        <v>120.50032940724142</v>
      </c>
      <c r="AB446" s="106">
        <f t="shared" si="173"/>
        <v>0</v>
      </c>
    </row>
    <row r="447" spans="2:28" x14ac:dyDescent="0.2">
      <c r="B447" s="25">
        <v>399</v>
      </c>
      <c r="C447" s="26">
        <f t="shared" si="152"/>
        <v>15.959999999999836</v>
      </c>
      <c r="D447" s="26">
        <f t="shared" si="153"/>
        <v>3.9999999999999147E-2</v>
      </c>
      <c r="E447" s="27">
        <f t="shared" si="154"/>
        <v>1.3392505388353577</v>
      </c>
      <c r="F447" s="27">
        <f t="shared" si="155"/>
        <v>0</v>
      </c>
      <c r="G447" s="26">
        <f t="shared" si="156"/>
        <v>457.41064705648068</v>
      </c>
      <c r="H447" s="26">
        <f t="shared" si="157"/>
        <v>0</v>
      </c>
      <c r="I447" s="26">
        <f t="shared" si="158"/>
        <v>120.5647675831281</v>
      </c>
      <c r="J447" s="26">
        <f t="shared" si="159"/>
        <v>33.490213217535583</v>
      </c>
      <c r="K447" s="26">
        <f t="shared" si="167"/>
        <v>36.138888888888886</v>
      </c>
      <c r="L447" s="27">
        <f t="shared" si="160"/>
        <v>0.44659282185380939</v>
      </c>
      <c r="M447" s="27">
        <f t="shared" si="161"/>
        <v>0.44659282185380939</v>
      </c>
      <c r="N447" s="26">
        <f t="shared" si="170"/>
        <v>0</v>
      </c>
      <c r="O447" s="141">
        <f t="shared" si="168"/>
        <v>80</v>
      </c>
      <c r="P447" s="28">
        <f t="shared" si="171"/>
        <v>48000</v>
      </c>
      <c r="Q447" s="28">
        <f t="shared" si="162"/>
        <v>1433.2545358315917</v>
      </c>
      <c r="R447" s="28">
        <f t="shared" si="163"/>
        <v>0</v>
      </c>
      <c r="S447" s="28">
        <f t="shared" si="169"/>
        <v>225</v>
      </c>
      <c r="T447" s="28">
        <f t="shared" si="164"/>
        <v>538.36530305087763</v>
      </c>
      <c r="U447" s="28">
        <f t="shared" si="165"/>
        <v>763.36530305087763</v>
      </c>
      <c r="V447" s="29">
        <f t="shared" si="166"/>
        <v>669.88923278071411</v>
      </c>
      <c r="W447" s="35"/>
      <c r="X447" s="138">
        <f>IF($I447&lt;=TABELLER!$Z$68,IF($I446&gt;=TABELLER!$Z$68,$G447,0),0)</f>
        <v>0</v>
      </c>
      <c r="Y447" s="139">
        <f>IF($I447&gt;=TABELLER!$Z$68,IF($I446&lt;=TABELLER!$Z$68,$G447,0),0)</f>
        <v>0</v>
      </c>
      <c r="Z447" s="140">
        <f>IF($I447&gt;=TABELLER!$Z$68,IF($I446&lt;=TABELLER!$Z$68,$C447,0),0)</f>
        <v>0</v>
      </c>
      <c r="AA447" s="140">
        <f t="shared" si="172"/>
        <v>120.5647675831281</v>
      </c>
      <c r="AB447" s="106">
        <f t="shared" si="173"/>
        <v>0</v>
      </c>
    </row>
    <row r="448" spans="2:28" x14ac:dyDescent="0.2">
      <c r="B448" s="25">
        <v>400</v>
      </c>
      <c r="C448" s="26">
        <f t="shared" si="152"/>
        <v>15.999999999999835</v>
      </c>
      <c r="D448" s="26">
        <f t="shared" si="153"/>
        <v>3.9999999999999147E-2</v>
      </c>
      <c r="E448" s="27">
        <f t="shared" si="154"/>
        <v>1.3399658029588779</v>
      </c>
      <c r="F448" s="27">
        <f t="shared" si="155"/>
        <v>0</v>
      </c>
      <c r="G448" s="26">
        <f t="shared" si="156"/>
        <v>458.75061285943957</v>
      </c>
      <c r="H448" s="26">
        <f t="shared" si="157"/>
        <v>0</v>
      </c>
      <c r="I448" s="26">
        <f t="shared" si="158"/>
        <v>120.62907694947505</v>
      </c>
      <c r="J448" s="26">
        <f t="shared" si="159"/>
        <v>33.508076930409736</v>
      </c>
      <c r="K448" s="26">
        <f t="shared" si="167"/>
        <v>36.138888888888886</v>
      </c>
      <c r="L448" s="27">
        <f t="shared" si="160"/>
        <v>0.44570043907695633</v>
      </c>
      <c r="M448" s="27">
        <f t="shared" si="161"/>
        <v>0.44570043907695633</v>
      </c>
      <c r="N448" s="26">
        <f t="shared" si="170"/>
        <v>0</v>
      </c>
      <c r="O448" s="141">
        <f t="shared" si="168"/>
        <v>80</v>
      </c>
      <c r="P448" s="28">
        <f t="shared" si="171"/>
        <v>48000</v>
      </c>
      <c r="Q448" s="28">
        <f t="shared" si="162"/>
        <v>1432.4904440110779</v>
      </c>
      <c r="R448" s="28">
        <f t="shared" si="163"/>
        <v>0</v>
      </c>
      <c r="S448" s="28">
        <f t="shared" si="169"/>
        <v>225</v>
      </c>
      <c r="T448" s="28">
        <f t="shared" si="164"/>
        <v>538.93978539564341</v>
      </c>
      <c r="U448" s="28">
        <f t="shared" si="165"/>
        <v>763.93978539564341</v>
      </c>
      <c r="V448" s="29">
        <f t="shared" si="166"/>
        <v>668.55065861543449</v>
      </c>
      <c r="W448" s="35"/>
      <c r="X448" s="138">
        <f>IF($I448&lt;=TABELLER!$Z$68,IF($I447&gt;=TABELLER!$Z$68,$G448,0),0)</f>
        <v>0</v>
      </c>
      <c r="Y448" s="139">
        <f>IF($I448&gt;=TABELLER!$Z$68,IF($I447&lt;=TABELLER!$Z$68,$G448,0),0)</f>
        <v>0</v>
      </c>
      <c r="Z448" s="140">
        <f>IF($I448&gt;=TABELLER!$Z$68,IF($I447&lt;=TABELLER!$Z$68,$C448,0),0)</f>
        <v>0</v>
      </c>
      <c r="AA448" s="140">
        <f t="shared" si="172"/>
        <v>120.62907694947505</v>
      </c>
      <c r="AB448" s="106">
        <f t="shared" si="173"/>
        <v>0</v>
      </c>
    </row>
    <row r="449" spans="2:28" x14ac:dyDescent="0.2">
      <c r="B449" s="25">
        <v>401</v>
      </c>
      <c r="C449" s="26">
        <f t="shared" si="152"/>
        <v>16.039999999999836</v>
      </c>
      <c r="D449" s="26">
        <f t="shared" si="153"/>
        <v>4.0000000000000924E-2</v>
      </c>
      <c r="E449" s="27">
        <f t="shared" si="154"/>
        <v>1.3406796375676819</v>
      </c>
      <c r="F449" s="27">
        <f t="shared" si="155"/>
        <v>0</v>
      </c>
      <c r="G449" s="26">
        <f t="shared" si="156"/>
        <v>460.09129249700726</v>
      </c>
      <c r="H449" s="26">
        <f t="shared" si="157"/>
        <v>0</v>
      </c>
      <c r="I449" s="26">
        <f t="shared" si="158"/>
        <v>120.69325781270213</v>
      </c>
      <c r="J449" s="26">
        <f t="shared" si="159"/>
        <v>33.525904947972812</v>
      </c>
      <c r="K449" s="26">
        <f t="shared" si="167"/>
        <v>36.138888888888886</v>
      </c>
      <c r="L449" s="27">
        <f t="shared" si="160"/>
        <v>0.44481017705986747</v>
      </c>
      <c r="M449" s="27">
        <f t="shared" si="161"/>
        <v>0.44481017705986747</v>
      </c>
      <c r="N449" s="26">
        <f t="shared" si="170"/>
        <v>0</v>
      </c>
      <c r="O449" s="141">
        <f t="shared" si="168"/>
        <v>80</v>
      </c>
      <c r="P449" s="28">
        <f t="shared" si="171"/>
        <v>48000</v>
      </c>
      <c r="Q449" s="28">
        <f t="shared" si="162"/>
        <v>1431.728690828445</v>
      </c>
      <c r="R449" s="28">
        <f t="shared" si="163"/>
        <v>0</v>
      </c>
      <c r="S449" s="28">
        <f t="shared" si="169"/>
        <v>225</v>
      </c>
      <c r="T449" s="28">
        <f t="shared" si="164"/>
        <v>539.51342523864378</v>
      </c>
      <c r="U449" s="28">
        <f t="shared" si="165"/>
        <v>764.51342523864378</v>
      </c>
      <c r="V449" s="29">
        <f t="shared" si="166"/>
        <v>667.21526558980122</v>
      </c>
      <c r="W449" s="35"/>
      <c r="X449" s="138">
        <f>IF($I449&lt;=TABELLER!$Z$68,IF($I448&gt;=TABELLER!$Z$68,$G449,0),0)</f>
        <v>0</v>
      </c>
      <c r="Y449" s="139">
        <f>IF($I449&gt;=TABELLER!$Z$68,IF($I448&lt;=TABELLER!$Z$68,$G449,0),0)</f>
        <v>0</v>
      </c>
      <c r="Z449" s="140">
        <f>IF($I449&gt;=TABELLER!$Z$68,IF($I448&lt;=TABELLER!$Z$68,$C449,0),0)</f>
        <v>0</v>
      </c>
      <c r="AA449" s="140">
        <f t="shared" si="172"/>
        <v>120.69325781270213</v>
      </c>
      <c r="AB449" s="106">
        <f t="shared" si="173"/>
        <v>0</v>
      </c>
    </row>
    <row r="450" spans="2:28" x14ac:dyDescent="0.2">
      <c r="B450" s="25">
        <v>402</v>
      </c>
      <c r="C450" s="26">
        <f t="shared" si="152"/>
        <v>16.079999999999835</v>
      </c>
      <c r="D450" s="26">
        <f t="shared" si="153"/>
        <v>3.9999999999999147E-2</v>
      </c>
      <c r="E450" s="27">
        <f t="shared" si="154"/>
        <v>1.3413920460605318</v>
      </c>
      <c r="F450" s="27">
        <f t="shared" si="155"/>
        <v>0</v>
      </c>
      <c r="G450" s="26">
        <f t="shared" si="156"/>
        <v>461.43268454306781</v>
      </c>
      <c r="H450" s="26">
        <f t="shared" si="157"/>
        <v>0</v>
      </c>
      <c r="I450" s="26">
        <f t="shared" si="158"/>
        <v>120.75731047819875</v>
      </c>
      <c r="J450" s="26">
        <f t="shared" si="159"/>
        <v>33.543697355055208</v>
      </c>
      <c r="K450" s="26">
        <f t="shared" si="167"/>
        <v>36.138888888888886</v>
      </c>
      <c r="L450" s="27">
        <f t="shared" si="160"/>
        <v>0.44392202868354375</v>
      </c>
      <c r="M450" s="27">
        <f t="shared" si="161"/>
        <v>0.44392202868354375</v>
      </c>
      <c r="N450" s="26">
        <f t="shared" si="170"/>
        <v>0</v>
      </c>
      <c r="O450" s="141">
        <f t="shared" si="168"/>
        <v>80</v>
      </c>
      <c r="P450" s="28">
        <f t="shared" si="171"/>
        <v>48000</v>
      </c>
      <c r="Q450" s="28">
        <f t="shared" si="162"/>
        <v>1430.9692665041337</v>
      </c>
      <c r="R450" s="28">
        <f t="shared" si="163"/>
        <v>0</v>
      </c>
      <c r="S450" s="28">
        <f t="shared" si="169"/>
        <v>225</v>
      </c>
      <c r="T450" s="28">
        <f t="shared" si="164"/>
        <v>540.08622347881806</v>
      </c>
      <c r="U450" s="28">
        <f t="shared" si="165"/>
        <v>765.08622347881806</v>
      </c>
      <c r="V450" s="29">
        <f t="shared" si="166"/>
        <v>665.8830430253156</v>
      </c>
      <c r="W450" s="35"/>
      <c r="X450" s="138">
        <f>IF($I450&lt;=TABELLER!$Z$68,IF($I449&gt;=TABELLER!$Z$68,$G450,0),0)</f>
        <v>0</v>
      </c>
      <c r="Y450" s="139">
        <f>IF($I450&gt;=TABELLER!$Z$68,IF($I449&lt;=TABELLER!$Z$68,$G450,0),0)</f>
        <v>0</v>
      </c>
      <c r="Z450" s="140">
        <f>IF($I450&gt;=TABELLER!$Z$68,IF($I449&lt;=TABELLER!$Z$68,$C450,0),0)</f>
        <v>0</v>
      </c>
      <c r="AA450" s="140">
        <f t="shared" si="172"/>
        <v>120.75731047819875</v>
      </c>
      <c r="AB450" s="106">
        <f t="shared" si="173"/>
        <v>0</v>
      </c>
    </row>
    <row r="451" spans="2:28" x14ac:dyDescent="0.2">
      <c r="B451" s="25">
        <v>403</v>
      </c>
      <c r="C451" s="26">
        <f t="shared" si="152"/>
        <v>16.119999999999834</v>
      </c>
      <c r="D451" s="26">
        <f t="shared" si="153"/>
        <v>3.9999999999999147E-2</v>
      </c>
      <c r="E451" s="27">
        <f t="shared" si="154"/>
        <v>1.3421030318251266</v>
      </c>
      <c r="F451" s="27">
        <f t="shared" si="155"/>
        <v>0</v>
      </c>
      <c r="G451" s="26">
        <f t="shared" si="156"/>
        <v>462.77478757489291</v>
      </c>
      <c r="H451" s="26">
        <f t="shared" si="157"/>
        <v>0</v>
      </c>
      <c r="I451" s="26">
        <f t="shared" si="158"/>
        <v>120.82123525032918</v>
      </c>
      <c r="J451" s="26">
        <f t="shared" si="159"/>
        <v>33.56145423620255</v>
      </c>
      <c r="K451" s="26">
        <f t="shared" si="167"/>
        <v>36.138888888888886</v>
      </c>
      <c r="L451" s="27">
        <f t="shared" si="160"/>
        <v>0.44303598686574053</v>
      </c>
      <c r="M451" s="27">
        <f t="shared" si="161"/>
        <v>0.44303598686574053</v>
      </c>
      <c r="N451" s="26">
        <f t="shared" si="170"/>
        <v>0</v>
      </c>
      <c r="O451" s="141">
        <f t="shared" si="168"/>
        <v>80</v>
      </c>
      <c r="P451" s="28">
        <f t="shared" si="171"/>
        <v>48000</v>
      </c>
      <c r="Q451" s="28">
        <f t="shared" si="162"/>
        <v>1430.2121613139955</v>
      </c>
      <c r="R451" s="28">
        <f t="shared" si="163"/>
        <v>0</v>
      </c>
      <c r="S451" s="28">
        <f t="shared" si="169"/>
        <v>225</v>
      </c>
      <c r="T451" s="28">
        <f t="shared" si="164"/>
        <v>540.65818101538468</v>
      </c>
      <c r="U451" s="28">
        <f t="shared" si="165"/>
        <v>765.65818101538468</v>
      </c>
      <c r="V451" s="29">
        <f t="shared" si="166"/>
        <v>664.55398029861078</v>
      </c>
      <c r="W451" s="35"/>
      <c r="X451" s="138">
        <f>IF($I451&lt;=TABELLER!$Z$68,IF($I450&gt;=TABELLER!$Z$68,$G451,0),0)</f>
        <v>0</v>
      </c>
      <c r="Y451" s="139">
        <f>IF($I451&gt;=TABELLER!$Z$68,IF($I450&lt;=TABELLER!$Z$68,$G451,0),0)</f>
        <v>0</v>
      </c>
      <c r="Z451" s="140">
        <f>IF($I451&gt;=TABELLER!$Z$68,IF($I450&lt;=TABELLER!$Z$68,$C451,0),0)</f>
        <v>0</v>
      </c>
      <c r="AA451" s="140">
        <f t="shared" si="172"/>
        <v>120.82123525032918</v>
      </c>
      <c r="AB451" s="106">
        <f t="shared" si="173"/>
        <v>0</v>
      </c>
    </row>
    <row r="452" spans="2:28" x14ac:dyDescent="0.2">
      <c r="B452" s="25">
        <v>404</v>
      </c>
      <c r="C452" s="26">
        <f t="shared" si="152"/>
        <v>16.159999999999833</v>
      </c>
      <c r="D452" s="26">
        <f t="shared" si="153"/>
        <v>3.9999999999999147E-2</v>
      </c>
      <c r="E452" s="27">
        <f t="shared" si="154"/>
        <v>1.342812598237566</v>
      </c>
      <c r="F452" s="27">
        <f t="shared" si="155"/>
        <v>0</v>
      </c>
      <c r="G452" s="26">
        <f t="shared" si="156"/>
        <v>464.11760017313048</v>
      </c>
      <c r="H452" s="26">
        <f t="shared" si="157"/>
        <v>0</v>
      </c>
      <c r="I452" s="26">
        <f t="shared" si="158"/>
        <v>120.88503243243784</v>
      </c>
      <c r="J452" s="26">
        <f t="shared" si="159"/>
        <v>33.579175675677178</v>
      </c>
      <c r="K452" s="26">
        <f t="shared" si="167"/>
        <v>36.138888888888886</v>
      </c>
      <c r="L452" s="27">
        <f t="shared" si="160"/>
        <v>0.44215204456070256</v>
      </c>
      <c r="M452" s="27">
        <f t="shared" si="161"/>
        <v>0.44215204456070256</v>
      </c>
      <c r="N452" s="26">
        <f t="shared" si="170"/>
        <v>0</v>
      </c>
      <c r="O452" s="141">
        <f t="shared" si="168"/>
        <v>80</v>
      </c>
      <c r="P452" s="28">
        <f t="shared" si="171"/>
        <v>48000</v>
      </c>
      <c r="Q452" s="28">
        <f t="shared" si="162"/>
        <v>1429.4573655888889</v>
      </c>
      <c r="R452" s="28">
        <f t="shared" si="163"/>
        <v>0</v>
      </c>
      <c r="S452" s="28">
        <f t="shared" si="169"/>
        <v>225</v>
      </c>
      <c r="T452" s="28">
        <f t="shared" si="164"/>
        <v>541.22929874783506</v>
      </c>
      <c r="U452" s="28">
        <f t="shared" si="165"/>
        <v>766.22929874783506</v>
      </c>
      <c r="V452" s="29">
        <f t="shared" si="166"/>
        <v>663.22806684105387</v>
      </c>
      <c r="W452" s="35"/>
      <c r="X452" s="138">
        <f>IF($I452&lt;=TABELLER!$Z$68,IF($I451&gt;=TABELLER!$Z$68,$G452,0),0)</f>
        <v>0</v>
      </c>
      <c r="Y452" s="139">
        <f>IF($I452&gt;=TABELLER!$Z$68,IF($I451&lt;=TABELLER!$Z$68,$G452,0),0)</f>
        <v>0</v>
      </c>
      <c r="Z452" s="140">
        <f>IF($I452&gt;=TABELLER!$Z$68,IF($I451&lt;=TABELLER!$Z$68,$C452,0),0)</f>
        <v>0</v>
      </c>
      <c r="AA452" s="140">
        <f t="shared" si="172"/>
        <v>120.88503243243784</v>
      </c>
      <c r="AB452" s="106">
        <f t="shared" si="173"/>
        <v>0</v>
      </c>
    </row>
    <row r="453" spans="2:28" x14ac:dyDescent="0.2">
      <c r="B453" s="25">
        <v>405</v>
      </c>
      <c r="C453" s="26">
        <f t="shared" si="152"/>
        <v>16.199999999999832</v>
      </c>
      <c r="D453" s="26">
        <f t="shared" si="153"/>
        <v>3.9999999999999147E-2</v>
      </c>
      <c r="E453" s="27">
        <f t="shared" si="154"/>
        <v>1.343520748662707</v>
      </c>
      <c r="F453" s="27">
        <f t="shared" si="155"/>
        <v>0</v>
      </c>
      <c r="G453" s="26">
        <f t="shared" si="156"/>
        <v>465.46112092179317</v>
      </c>
      <c r="H453" s="26">
        <f t="shared" si="157"/>
        <v>0</v>
      </c>
      <c r="I453" s="26">
        <f t="shared" si="158"/>
        <v>120.94870232685459</v>
      </c>
      <c r="J453" s="26">
        <f t="shared" si="159"/>
        <v>33.596861757459607</v>
      </c>
      <c r="K453" s="26">
        <f t="shared" si="167"/>
        <v>36.138888888888886</v>
      </c>
      <c r="L453" s="27">
        <f t="shared" si="160"/>
        <v>0.44127019475890072</v>
      </c>
      <c r="M453" s="27">
        <f t="shared" si="161"/>
        <v>0.44127019475890072</v>
      </c>
      <c r="N453" s="26">
        <f t="shared" si="170"/>
        <v>0</v>
      </c>
      <c r="O453" s="141">
        <f t="shared" si="168"/>
        <v>80</v>
      </c>
      <c r="P453" s="28">
        <f t="shared" si="171"/>
        <v>48000</v>
      </c>
      <c r="Q453" s="28">
        <f t="shared" si="162"/>
        <v>1428.70486971428</v>
      </c>
      <c r="R453" s="28">
        <f t="shared" si="163"/>
        <v>0</v>
      </c>
      <c r="S453" s="28">
        <f t="shared" si="169"/>
        <v>225</v>
      </c>
      <c r="T453" s="28">
        <f t="shared" si="164"/>
        <v>541.79957757592888</v>
      </c>
      <c r="U453" s="28">
        <f t="shared" si="165"/>
        <v>766.79957757592888</v>
      </c>
      <c r="V453" s="29">
        <f t="shared" si="166"/>
        <v>661.90529213835111</v>
      </c>
      <c r="W453" s="35"/>
      <c r="X453" s="138">
        <f>IF($I453&lt;=TABELLER!$Z$68,IF($I452&gt;=TABELLER!$Z$68,$G453,0),0)</f>
        <v>0</v>
      </c>
      <c r="Y453" s="139">
        <f>IF($I453&gt;=TABELLER!$Z$68,IF($I452&lt;=TABELLER!$Z$68,$G453,0),0)</f>
        <v>0</v>
      </c>
      <c r="Z453" s="140">
        <f>IF($I453&gt;=TABELLER!$Z$68,IF($I452&lt;=TABELLER!$Z$68,$C453,0),0)</f>
        <v>0</v>
      </c>
      <c r="AA453" s="140">
        <f t="shared" si="172"/>
        <v>120.94870232685459</v>
      </c>
      <c r="AB453" s="106">
        <f t="shared" si="173"/>
        <v>0</v>
      </c>
    </row>
    <row r="454" spans="2:28" x14ac:dyDescent="0.2">
      <c r="B454" s="25">
        <v>406</v>
      </c>
      <c r="C454" s="26">
        <f t="shared" si="152"/>
        <v>16.239999999999831</v>
      </c>
      <c r="D454" s="26">
        <f t="shared" si="153"/>
        <v>3.9999999999999147E-2</v>
      </c>
      <c r="E454" s="27">
        <f t="shared" si="154"/>
        <v>1.3442274864541628</v>
      </c>
      <c r="F454" s="27">
        <f t="shared" si="155"/>
        <v>0</v>
      </c>
      <c r="G454" s="26">
        <f t="shared" si="156"/>
        <v>466.80534840824731</v>
      </c>
      <c r="H454" s="26">
        <f t="shared" si="157"/>
        <v>0</v>
      </c>
      <c r="I454" s="26">
        <f t="shared" si="158"/>
        <v>121.01224523489986</v>
      </c>
      <c r="J454" s="26">
        <f t="shared" si="159"/>
        <v>33.61451256524996</v>
      </c>
      <c r="K454" s="26">
        <f t="shared" si="167"/>
        <v>36.138888888888886</v>
      </c>
      <c r="L454" s="27">
        <f t="shared" si="160"/>
        <v>0.44039043048677295</v>
      </c>
      <c r="M454" s="27">
        <f t="shared" si="161"/>
        <v>0.44039043048677295</v>
      </c>
      <c r="N454" s="26">
        <f t="shared" si="170"/>
        <v>0</v>
      </c>
      <c r="O454" s="141">
        <f t="shared" si="168"/>
        <v>80</v>
      </c>
      <c r="P454" s="28">
        <f t="shared" si="171"/>
        <v>48000</v>
      </c>
      <c r="Q454" s="28">
        <f t="shared" si="162"/>
        <v>1427.9546641298462</v>
      </c>
      <c r="R454" s="28">
        <f t="shared" si="163"/>
        <v>0</v>
      </c>
      <c r="S454" s="28">
        <f t="shared" si="169"/>
        <v>225</v>
      </c>
      <c r="T454" s="28">
        <f t="shared" si="164"/>
        <v>542.36901839968675</v>
      </c>
      <c r="U454" s="28">
        <f t="shared" si="165"/>
        <v>767.36901839968675</v>
      </c>
      <c r="V454" s="29">
        <f t="shared" si="166"/>
        <v>660.5856457301594</v>
      </c>
      <c r="W454" s="35"/>
      <c r="X454" s="138">
        <f>IF($I454&lt;=TABELLER!$Z$68,IF($I453&gt;=TABELLER!$Z$68,$G454,0),0)</f>
        <v>0</v>
      </c>
      <c r="Y454" s="139">
        <f>IF($I454&gt;=TABELLER!$Z$68,IF($I453&lt;=TABELLER!$Z$68,$G454,0),0)</f>
        <v>0</v>
      </c>
      <c r="Z454" s="140">
        <f>IF($I454&gt;=TABELLER!$Z$68,IF($I453&lt;=TABELLER!$Z$68,$C454,0),0)</f>
        <v>0</v>
      </c>
      <c r="AA454" s="140">
        <f t="shared" si="172"/>
        <v>121.01224523489986</v>
      </c>
      <c r="AB454" s="106">
        <f t="shared" si="173"/>
        <v>0</v>
      </c>
    </row>
    <row r="455" spans="2:28" x14ac:dyDescent="0.2">
      <c r="B455" s="25">
        <v>407</v>
      </c>
      <c r="C455" s="26">
        <f t="shared" si="152"/>
        <v>16.279999999999831</v>
      </c>
      <c r="D455" s="26">
        <f t="shared" si="153"/>
        <v>3.9999999999999147E-2</v>
      </c>
      <c r="E455" s="27">
        <f t="shared" si="154"/>
        <v>1.3449328149543591</v>
      </c>
      <c r="F455" s="27">
        <f t="shared" si="155"/>
        <v>0</v>
      </c>
      <c r="G455" s="26">
        <f t="shared" si="156"/>
        <v>468.15028122320166</v>
      </c>
      <c r="H455" s="26">
        <f t="shared" si="157"/>
        <v>0</v>
      </c>
      <c r="I455" s="26">
        <f t="shared" si="158"/>
        <v>121.07566145688995</v>
      </c>
      <c r="J455" s="26">
        <f t="shared" si="159"/>
        <v>33.63212818246943</v>
      </c>
      <c r="K455" s="26">
        <f t="shared" si="167"/>
        <v>36.138888888888886</v>
      </c>
      <c r="L455" s="27">
        <f t="shared" si="160"/>
        <v>0.43951274480646557</v>
      </c>
      <c r="M455" s="27">
        <f t="shared" si="161"/>
        <v>0.43951274480646557</v>
      </c>
      <c r="N455" s="26">
        <f t="shared" si="170"/>
        <v>0</v>
      </c>
      <c r="O455" s="141">
        <f t="shared" si="168"/>
        <v>80</v>
      </c>
      <c r="P455" s="28">
        <f t="shared" si="171"/>
        <v>48000</v>
      </c>
      <c r="Q455" s="28">
        <f t="shared" si="162"/>
        <v>1427.2067393290845</v>
      </c>
      <c r="R455" s="28">
        <f t="shared" si="163"/>
        <v>0</v>
      </c>
      <c r="S455" s="28">
        <f t="shared" si="169"/>
        <v>225</v>
      </c>
      <c r="T455" s="28">
        <f t="shared" si="164"/>
        <v>542.93762211938611</v>
      </c>
      <c r="U455" s="28">
        <f t="shared" si="165"/>
        <v>767.93762211938611</v>
      </c>
      <c r="V455" s="29">
        <f t="shared" si="166"/>
        <v>659.26911720969838</v>
      </c>
      <c r="W455" s="35"/>
      <c r="X455" s="138">
        <f>IF($I455&lt;=TABELLER!$Z$68,IF($I454&gt;=TABELLER!$Z$68,$G455,0),0)</f>
        <v>0</v>
      </c>
      <c r="Y455" s="139">
        <f>IF($I455&gt;=TABELLER!$Z$68,IF($I454&lt;=TABELLER!$Z$68,$G455,0),0)</f>
        <v>0</v>
      </c>
      <c r="Z455" s="140">
        <f>IF($I455&gt;=TABELLER!$Z$68,IF($I454&lt;=TABELLER!$Z$68,$C455,0),0)</f>
        <v>0</v>
      </c>
      <c r="AA455" s="140">
        <f t="shared" si="172"/>
        <v>121.07566145688995</v>
      </c>
      <c r="AB455" s="106">
        <f t="shared" si="173"/>
        <v>0</v>
      </c>
    </row>
    <row r="456" spans="2:28" x14ac:dyDescent="0.2">
      <c r="B456" s="25">
        <v>408</v>
      </c>
      <c r="C456" s="26">
        <f t="shared" si="152"/>
        <v>16.31999999999983</v>
      </c>
      <c r="D456" s="26">
        <f t="shared" si="153"/>
        <v>3.9999999999999147E-2</v>
      </c>
      <c r="E456" s="27">
        <f t="shared" si="154"/>
        <v>1.3456367374945937</v>
      </c>
      <c r="F456" s="27">
        <f t="shared" si="155"/>
        <v>0</v>
      </c>
      <c r="G456" s="26">
        <f t="shared" si="156"/>
        <v>469.49591796069626</v>
      </c>
      <c r="H456" s="26">
        <f t="shared" si="157"/>
        <v>0</v>
      </c>
      <c r="I456" s="26">
        <f t="shared" si="158"/>
        <v>121.13895129214208</v>
      </c>
      <c r="J456" s="26">
        <f t="shared" si="159"/>
        <v>33.64970869226169</v>
      </c>
      <c r="K456" s="26">
        <f t="shared" si="167"/>
        <v>36.138888888888886</v>
      </c>
      <c r="L456" s="27">
        <f t="shared" si="160"/>
        <v>0.43863713081557792</v>
      </c>
      <c r="M456" s="27">
        <f t="shared" si="161"/>
        <v>0.43863713081557792</v>
      </c>
      <c r="N456" s="26">
        <f t="shared" si="170"/>
        <v>0</v>
      </c>
      <c r="O456" s="141">
        <f t="shared" si="168"/>
        <v>80</v>
      </c>
      <c r="P456" s="28">
        <f t="shared" si="171"/>
        <v>48000</v>
      </c>
      <c r="Q456" s="28">
        <f t="shared" si="162"/>
        <v>1426.4610858589215</v>
      </c>
      <c r="R456" s="28">
        <f t="shared" si="163"/>
        <v>0</v>
      </c>
      <c r="S456" s="28">
        <f t="shared" si="169"/>
        <v>225</v>
      </c>
      <c r="T456" s="28">
        <f t="shared" si="164"/>
        <v>543.50538963555459</v>
      </c>
      <c r="U456" s="28">
        <f t="shared" si="165"/>
        <v>768.50538963555459</v>
      </c>
      <c r="V456" s="29">
        <f t="shared" si="166"/>
        <v>657.95569622336689</v>
      </c>
      <c r="W456" s="35"/>
      <c r="X456" s="138">
        <f>IF($I456&lt;=TABELLER!$Z$68,IF($I455&gt;=TABELLER!$Z$68,$G456,0),0)</f>
        <v>0</v>
      </c>
      <c r="Y456" s="139">
        <f>IF($I456&gt;=TABELLER!$Z$68,IF($I455&lt;=TABELLER!$Z$68,$G456,0),0)</f>
        <v>0</v>
      </c>
      <c r="Z456" s="140">
        <f>IF($I456&gt;=TABELLER!$Z$68,IF($I455&lt;=TABELLER!$Z$68,$C456,0),0)</f>
        <v>0</v>
      </c>
      <c r="AA456" s="140">
        <f t="shared" si="172"/>
        <v>121.13895129214208</v>
      </c>
      <c r="AB456" s="106">
        <f t="shared" si="173"/>
        <v>0</v>
      </c>
    </row>
    <row r="457" spans="2:28" x14ac:dyDescent="0.2">
      <c r="B457" s="25">
        <v>409</v>
      </c>
      <c r="C457" s="26">
        <f t="shared" si="152"/>
        <v>16.359999999999829</v>
      </c>
      <c r="D457" s="26">
        <f t="shared" si="153"/>
        <v>3.9999999999999147E-2</v>
      </c>
      <c r="E457" s="27">
        <f t="shared" si="154"/>
        <v>1.3463392573950912</v>
      </c>
      <c r="F457" s="27">
        <f t="shared" si="155"/>
        <v>0</v>
      </c>
      <c r="G457" s="26">
        <f t="shared" si="156"/>
        <v>470.84225721809133</v>
      </c>
      <c r="H457" s="26">
        <f t="shared" si="157"/>
        <v>0</v>
      </c>
      <c r="I457" s="26">
        <f t="shared" si="158"/>
        <v>121.20211503897953</v>
      </c>
      <c r="J457" s="26">
        <f t="shared" si="159"/>
        <v>33.667254177494314</v>
      </c>
      <c r="K457" s="26">
        <f t="shared" si="167"/>
        <v>36.138888888888886</v>
      </c>
      <c r="L457" s="27">
        <f t="shared" si="160"/>
        <v>0.43776358164691015</v>
      </c>
      <c r="M457" s="27">
        <f t="shared" si="161"/>
        <v>0.43776358164691015</v>
      </c>
      <c r="N457" s="26">
        <f t="shared" si="170"/>
        <v>0</v>
      </c>
      <c r="O457" s="141">
        <f t="shared" si="168"/>
        <v>80</v>
      </c>
      <c r="P457" s="28">
        <f t="shared" si="171"/>
        <v>48000</v>
      </c>
      <c r="Q457" s="28">
        <f t="shared" si="162"/>
        <v>1425.7176943193292</v>
      </c>
      <c r="R457" s="28">
        <f t="shared" si="163"/>
        <v>0</v>
      </c>
      <c r="S457" s="28">
        <f t="shared" si="169"/>
        <v>225</v>
      </c>
      <c r="T457" s="28">
        <f t="shared" si="164"/>
        <v>544.07232184896395</v>
      </c>
      <c r="U457" s="28">
        <f t="shared" si="165"/>
        <v>769.07232184896395</v>
      </c>
      <c r="V457" s="29">
        <f t="shared" si="166"/>
        <v>656.64537247036526</v>
      </c>
      <c r="W457" s="35"/>
      <c r="X457" s="138">
        <f>IF($I457&lt;=TABELLER!$Z$68,IF($I456&gt;=TABELLER!$Z$68,$G457,0),0)</f>
        <v>0</v>
      </c>
      <c r="Y457" s="139">
        <f>IF($I457&gt;=TABELLER!$Z$68,IF($I456&lt;=TABELLER!$Z$68,$G457,0),0)</f>
        <v>0</v>
      </c>
      <c r="Z457" s="140">
        <f>IF($I457&gt;=TABELLER!$Z$68,IF($I456&lt;=TABELLER!$Z$68,$C457,0),0)</f>
        <v>0</v>
      </c>
      <c r="AA457" s="140">
        <f t="shared" si="172"/>
        <v>121.20211503897953</v>
      </c>
      <c r="AB457" s="106">
        <f t="shared" si="173"/>
        <v>0</v>
      </c>
    </row>
    <row r="458" spans="2:28" x14ac:dyDescent="0.2">
      <c r="B458" s="25">
        <v>410</v>
      </c>
      <c r="C458" s="26">
        <f t="shared" si="152"/>
        <v>16.399999999999828</v>
      </c>
      <c r="D458" s="26">
        <f t="shared" si="153"/>
        <v>3.9999999999999147E-2</v>
      </c>
      <c r="E458" s="27">
        <f t="shared" si="154"/>
        <v>1.3470403779650613</v>
      </c>
      <c r="F458" s="27">
        <f t="shared" si="155"/>
        <v>0</v>
      </c>
      <c r="G458" s="26">
        <f t="shared" si="156"/>
        <v>472.18929759605641</v>
      </c>
      <c r="H458" s="26">
        <f t="shared" si="157"/>
        <v>0</v>
      </c>
      <c r="I458" s="26">
        <f t="shared" si="158"/>
        <v>121.2651529947367</v>
      </c>
      <c r="J458" s="26">
        <f t="shared" si="159"/>
        <v>33.684764720760192</v>
      </c>
      <c r="K458" s="26">
        <f t="shared" si="167"/>
        <v>36.138888888888886</v>
      </c>
      <c r="L458" s="27">
        <f t="shared" si="160"/>
        <v>0.43689209046821048</v>
      </c>
      <c r="M458" s="27">
        <f t="shared" si="161"/>
        <v>0.43689209046821048</v>
      </c>
      <c r="N458" s="26">
        <f t="shared" si="170"/>
        <v>0</v>
      </c>
      <c r="O458" s="141">
        <f t="shared" si="168"/>
        <v>80</v>
      </c>
      <c r="P458" s="28">
        <f t="shared" si="171"/>
        <v>48000</v>
      </c>
      <c r="Q458" s="28">
        <f t="shared" si="162"/>
        <v>1424.9765553629416</v>
      </c>
      <c r="R458" s="28">
        <f t="shared" si="163"/>
        <v>0</v>
      </c>
      <c r="S458" s="28">
        <f t="shared" si="169"/>
        <v>225</v>
      </c>
      <c r="T458" s="28">
        <f t="shared" si="164"/>
        <v>544.6384196606258</v>
      </c>
      <c r="U458" s="28">
        <f t="shared" si="165"/>
        <v>769.6384196606258</v>
      </c>
      <c r="V458" s="29">
        <f t="shared" si="166"/>
        <v>655.33813570231575</v>
      </c>
      <c r="W458" s="35"/>
      <c r="X458" s="138">
        <f>IF($I458&lt;=TABELLER!$Z$68,IF($I457&gt;=TABELLER!$Z$68,$G458,0),0)</f>
        <v>0</v>
      </c>
      <c r="Y458" s="139">
        <f>IF($I458&gt;=TABELLER!$Z$68,IF($I457&lt;=TABELLER!$Z$68,$G458,0),0)</f>
        <v>0</v>
      </c>
      <c r="Z458" s="140">
        <f>IF($I458&gt;=TABELLER!$Z$68,IF($I457&lt;=TABELLER!$Z$68,$C458,0),0)</f>
        <v>0</v>
      </c>
      <c r="AA458" s="140">
        <f t="shared" si="172"/>
        <v>121.2651529947367</v>
      </c>
      <c r="AB458" s="106">
        <f t="shared" si="173"/>
        <v>0</v>
      </c>
    </row>
    <row r="459" spans="2:28" x14ac:dyDescent="0.2">
      <c r="B459" s="25">
        <v>411</v>
      </c>
      <c r="C459" s="26">
        <f t="shared" si="152"/>
        <v>16.439999999999827</v>
      </c>
      <c r="D459" s="26">
        <f t="shared" si="153"/>
        <v>3.9999999999999147E-2</v>
      </c>
      <c r="E459" s="27">
        <f t="shared" si="154"/>
        <v>1.3477401025027536</v>
      </c>
      <c r="F459" s="27">
        <f t="shared" si="155"/>
        <v>0</v>
      </c>
      <c r="G459" s="26">
        <f t="shared" si="156"/>
        <v>473.53703769855917</v>
      </c>
      <c r="H459" s="26">
        <f t="shared" si="157"/>
        <v>0</v>
      </c>
      <c r="I459" s="26">
        <f t="shared" si="158"/>
        <v>121.32806545576412</v>
      </c>
      <c r="J459" s="26">
        <f t="shared" si="159"/>
        <v>33.702240404378919</v>
      </c>
      <c r="K459" s="26">
        <f t="shared" si="167"/>
        <v>36.138888888888886</v>
      </c>
      <c r="L459" s="27">
        <f t="shared" si="160"/>
        <v>0.43602265048192806</v>
      </c>
      <c r="M459" s="27">
        <f t="shared" si="161"/>
        <v>0.43602265048192806</v>
      </c>
      <c r="N459" s="26">
        <f t="shared" si="170"/>
        <v>0</v>
      </c>
      <c r="O459" s="141">
        <f t="shared" si="168"/>
        <v>80</v>
      </c>
      <c r="P459" s="28">
        <f t="shared" si="171"/>
        <v>48000</v>
      </c>
      <c r="Q459" s="28">
        <f t="shared" si="162"/>
        <v>1424.2376596946765</v>
      </c>
      <c r="R459" s="28">
        <f t="shared" si="163"/>
        <v>0</v>
      </c>
      <c r="S459" s="28">
        <f t="shared" si="169"/>
        <v>225</v>
      </c>
      <c r="T459" s="28">
        <f t="shared" si="164"/>
        <v>545.20368397178436</v>
      </c>
      <c r="U459" s="28">
        <f t="shared" si="165"/>
        <v>770.20368397178436</v>
      </c>
      <c r="V459" s="29">
        <f t="shared" si="166"/>
        <v>654.03397572289214</v>
      </c>
      <c r="W459" s="35"/>
      <c r="X459" s="138">
        <f>IF($I459&lt;=TABELLER!$Z$68,IF($I458&gt;=TABELLER!$Z$68,$G459,0),0)</f>
        <v>0</v>
      </c>
      <c r="Y459" s="139">
        <f>IF($I459&gt;=TABELLER!$Z$68,IF($I458&lt;=TABELLER!$Z$68,$G459,0),0)</f>
        <v>0</v>
      </c>
      <c r="Z459" s="140">
        <f>IF($I459&gt;=TABELLER!$Z$68,IF($I458&lt;=TABELLER!$Z$68,$C459,0),0)</f>
        <v>0</v>
      </c>
      <c r="AA459" s="140">
        <f t="shared" si="172"/>
        <v>121.32806545576412</v>
      </c>
      <c r="AB459" s="106">
        <f t="shared" si="173"/>
        <v>0</v>
      </c>
    </row>
    <row r="460" spans="2:28" x14ac:dyDescent="0.2">
      <c r="B460" s="25">
        <v>412</v>
      </c>
      <c r="C460" s="26">
        <f t="shared" si="152"/>
        <v>16.479999999999826</v>
      </c>
      <c r="D460" s="26">
        <f t="shared" si="153"/>
        <v>3.9999999999999147E-2</v>
      </c>
      <c r="E460" s="27">
        <f t="shared" si="154"/>
        <v>1.3484384342955136</v>
      </c>
      <c r="F460" s="27">
        <f t="shared" si="155"/>
        <v>0</v>
      </c>
      <c r="G460" s="26">
        <f t="shared" si="156"/>
        <v>474.88547613285471</v>
      </c>
      <c r="H460" s="26">
        <f t="shared" si="157"/>
        <v>0</v>
      </c>
      <c r="I460" s="26">
        <f t="shared" si="158"/>
        <v>121.3908527174335</v>
      </c>
      <c r="J460" s="26">
        <f t="shared" si="159"/>
        <v>33.719681310398194</v>
      </c>
      <c r="K460" s="26">
        <f t="shared" si="167"/>
        <v>36.138888888888886</v>
      </c>
      <c r="L460" s="27">
        <f t="shared" si="160"/>
        <v>0.43515525492496493</v>
      </c>
      <c r="M460" s="27">
        <f t="shared" si="161"/>
        <v>0.43515525492496493</v>
      </c>
      <c r="N460" s="26">
        <f t="shared" si="170"/>
        <v>0</v>
      </c>
      <c r="O460" s="141">
        <f t="shared" si="168"/>
        <v>80</v>
      </c>
      <c r="P460" s="28">
        <f t="shared" si="171"/>
        <v>48000</v>
      </c>
      <c r="Q460" s="28">
        <f t="shared" si="162"/>
        <v>1423.5009980713596</v>
      </c>
      <c r="R460" s="28">
        <f t="shared" si="163"/>
        <v>0</v>
      </c>
      <c r="S460" s="28">
        <f t="shared" si="169"/>
        <v>225</v>
      </c>
      <c r="T460" s="28">
        <f t="shared" si="164"/>
        <v>545.76811568391224</v>
      </c>
      <c r="U460" s="28">
        <f t="shared" si="165"/>
        <v>770.76811568391224</v>
      </c>
      <c r="V460" s="29">
        <f t="shared" si="166"/>
        <v>652.73288238744738</v>
      </c>
      <c r="W460" s="35"/>
      <c r="X460" s="138">
        <f>IF($I460&lt;=TABELLER!$Z$68,IF($I459&gt;=TABELLER!$Z$68,$G460,0),0)</f>
        <v>0</v>
      </c>
      <c r="Y460" s="139">
        <f>IF($I460&gt;=TABELLER!$Z$68,IF($I459&lt;=TABELLER!$Z$68,$G460,0),0)</f>
        <v>0</v>
      </c>
      <c r="Z460" s="140">
        <f>IF($I460&gt;=TABELLER!$Z$68,IF($I459&lt;=TABELLER!$Z$68,$C460,0),0)</f>
        <v>0</v>
      </c>
      <c r="AA460" s="140">
        <f t="shared" si="172"/>
        <v>121.3908527174335</v>
      </c>
      <c r="AB460" s="106">
        <f t="shared" si="173"/>
        <v>0</v>
      </c>
    </row>
    <row r="461" spans="2:28" x14ac:dyDescent="0.2">
      <c r="B461" s="25">
        <v>413</v>
      </c>
      <c r="C461" s="26">
        <f t="shared" si="152"/>
        <v>16.519999999999825</v>
      </c>
      <c r="D461" s="26">
        <f t="shared" si="153"/>
        <v>3.9999999999999147E-2</v>
      </c>
      <c r="E461" s="27">
        <f t="shared" si="154"/>
        <v>1.3491353766198391</v>
      </c>
      <c r="F461" s="27">
        <f t="shared" si="155"/>
        <v>0</v>
      </c>
      <c r="G461" s="26">
        <f t="shared" si="156"/>
        <v>476.23461150947452</v>
      </c>
      <c r="H461" s="26">
        <f t="shared" si="157"/>
        <v>0</v>
      </c>
      <c r="I461" s="26">
        <f t="shared" si="158"/>
        <v>121.45351507414269</v>
      </c>
      <c r="J461" s="26">
        <f t="shared" si="159"/>
        <v>33.737087520595189</v>
      </c>
      <c r="K461" s="26">
        <f t="shared" si="167"/>
        <v>36.138888888888886</v>
      </c>
      <c r="L461" s="27">
        <f t="shared" si="160"/>
        <v>0.43428989706843263</v>
      </c>
      <c r="M461" s="27">
        <f t="shared" si="161"/>
        <v>0.43428989706843263</v>
      </c>
      <c r="N461" s="26">
        <f t="shared" si="170"/>
        <v>0</v>
      </c>
      <c r="O461" s="141">
        <f t="shared" si="168"/>
        <v>80</v>
      </c>
      <c r="P461" s="28">
        <f t="shared" si="171"/>
        <v>48000</v>
      </c>
      <c r="Q461" s="28">
        <f t="shared" si="162"/>
        <v>1422.7665613013528</v>
      </c>
      <c r="R461" s="28">
        <f t="shared" si="163"/>
        <v>0</v>
      </c>
      <c r="S461" s="28">
        <f t="shared" si="169"/>
        <v>225</v>
      </c>
      <c r="T461" s="28">
        <f t="shared" si="164"/>
        <v>546.33171569870387</v>
      </c>
      <c r="U461" s="28">
        <f t="shared" si="165"/>
        <v>771.33171569870387</v>
      </c>
      <c r="V461" s="29">
        <f t="shared" si="166"/>
        <v>651.43484560264892</v>
      </c>
      <c r="W461" s="35"/>
      <c r="X461" s="138">
        <f>IF($I461&lt;=TABELLER!$Z$68,IF($I460&gt;=TABELLER!$Z$68,$G461,0),0)</f>
        <v>0</v>
      </c>
      <c r="Y461" s="139">
        <f>IF($I461&gt;=TABELLER!$Z$68,IF($I460&lt;=TABELLER!$Z$68,$G461,0),0)</f>
        <v>0</v>
      </c>
      <c r="Z461" s="140">
        <f>IF($I461&gt;=TABELLER!$Z$68,IF($I460&lt;=TABELLER!$Z$68,$C461,0),0)</f>
        <v>0</v>
      </c>
      <c r="AA461" s="140">
        <f t="shared" si="172"/>
        <v>121.45351507414269</v>
      </c>
      <c r="AB461" s="106">
        <f t="shared" si="173"/>
        <v>0</v>
      </c>
    </row>
    <row r="462" spans="2:28" x14ac:dyDescent="0.2">
      <c r="B462" s="25">
        <v>414</v>
      </c>
      <c r="C462" s="26">
        <f t="shared" si="152"/>
        <v>16.559999999999825</v>
      </c>
      <c r="D462" s="26">
        <f t="shared" si="153"/>
        <v>3.9999999999999147E-2</v>
      </c>
      <c r="E462" s="27">
        <f t="shared" si="154"/>
        <v>1.3498309327414335</v>
      </c>
      <c r="F462" s="27">
        <f t="shared" si="155"/>
        <v>0</v>
      </c>
      <c r="G462" s="26">
        <f t="shared" si="156"/>
        <v>477.58444244221596</v>
      </c>
      <c r="H462" s="26">
        <f t="shared" si="157"/>
        <v>0</v>
      </c>
      <c r="I462" s="26">
        <f t="shared" si="158"/>
        <v>121.51605281932054</v>
      </c>
      <c r="J462" s="26">
        <f t="shared" si="159"/>
        <v>33.754459116477925</v>
      </c>
      <c r="K462" s="26">
        <f t="shared" si="167"/>
        <v>36.138888888888886</v>
      </c>
      <c r="L462" s="27">
        <f t="shared" si="160"/>
        <v>0.43342657021740977</v>
      </c>
      <c r="M462" s="27">
        <f t="shared" si="161"/>
        <v>0.43342657021740977</v>
      </c>
      <c r="N462" s="26">
        <f t="shared" si="170"/>
        <v>0</v>
      </c>
      <c r="O462" s="141">
        <f t="shared" si="168"/>
        <v>80</v>
      </c>
      <c r="P462" s="28">
        <f t="shared" si="171"/>
        <v>48000</v>
      </c>
      <c r="Q462" s="28">
        <f t="shared" si="162"/>
        <v>1422.0343402441849</v>
      </c>
      <c r="R462" s="28">
        <f t="shared" si="163"/>
        <v>0</v>
      </c>
      <c r="S462" s="28">
        <f t="shared" si="169"/>
        <v>225</v>
      </c>
      <c r="T462" s="28">
        <f t="shared" si="164"/>
        <v>546.89448491807025</v>
      </c>
      <c r="U462" s="28">
        <f t="shared" si="165"/>
        <v>771.89448491807025</v>
      </c>
      <c r="V462" s="29">
        <f t="shared" si="166"/>
        <v>650.13985532611468</v>
      </c>
      <c r="W462" s="35"/>
      <c r="X462" s="138">
        <f>IF($I462&lt;=TABELLER!$Z$68,IF($I461&gt;=TABELLER!$Z$68,$G462,0),0)</f>
        <v>0</v>
      </c>
      <c r="Y462" s="139">
        <f>IF($I462&gt;=TABELLER!$Z$68,IF($I461&lt;=TABELLER!$Z$68,$G462,0),0)</f>
        <v>0</v>
      </c>
      <c r="Z462" s="140">
        <f>IF($I462&gt;=TABELLER!$Z$68,IF($I461&lt;=TABELLER!$Z$68,$C462,0),0)</f>
        <v>0</v>
      </c>
      <c r="AA462" s="140">
        <f t="shared" si="172"/>
        <v>121.51605281932054</v>
      </c>
      <c r="AB462" s="106">
        <f t="shared" si="173"/>
        <v>0</v>
      </c>
    </row>
    <row r="463" spans="2:28" x14ac:dyDescent="0.2">
      <c r="B463" s="25">
        <v>415</v>
      </c>
      <c r="C463" s="26">
        <f t="shared" si="152"/>
        <v>16.599999999999824</v>
      </c>
      <c r="D463" s="26">
        <f t="shared" si="153"/>
        <v>3.9999999999999147E-2</v>
      </c>
      <c r="E463" s="27">
        <f t="shared" si="154"/>
        <v>1.3505251059152621</v>
      </c>
      <c r="F463" s="27">
        <f t="shared" si="155"/>
        <v>0</v>
      </c>
      <c r="G463" s="26">
        <f t="shared" si="156"/>
        <v>478.93496754813123</v>
      </c>
      <c r="H463" s="26">
        <f t="shared" si="157"/>
        <v>0</v>
      </c>
      <c r="I463" s="26">
        <f t="shared" si="158"/>
        <v>121.57846624543183</v>
      </c>
      <c r="J463" s="26">
        <f t="shared" si="159"/>
        <v>33.771796179286618</v>
      </c>
      <c r="K463" s="26">
        <f t="shared" si="167"/>
        <v>36.138888888888886</v>
      </c>
      <c r="L463" s="27">
        <f t="shared" si="160"/>
        <v>0.43256526771070208</v>
      </c>
      <c r="M463" s="27">
        <f t="shared" si="161"/>
        <v>0.43256526771070208</v>
      </c>
      <c r="N463" s="26">
        <f t="shared" si="170"/>
        <v>0</v>
      </c>
      <c r="O463" s="141">
        <f t="shared" si="168"/>
        <v>80</v>
      </c>
      <c r="P463" s="28">
        <f t="shared" si="171"/>
        <v>48000</v>
      </c>
      <c r="Q463" s="28">
        <f t="shared" si="162"/>
        <v>1421.3043258101866</v>
      </c>
      <c r="R463" s="28">
        <f t="shared" si="163"/>
        <v>0</v>
      </c>
      <c r="S463" s="28">
        <f t="shared" si="169"/>
        <v>225</v>
      </c>
      <c r="T463" s="28">
        <f t="shared" si="164"/>
        <v>547.45642424413347</v>
      </c>
      <c r="U463" s="28">
        <f t="shared" si="165"/>
        <v>772.45642424413347</v>
      </c>
      <c r="V463" s="29">
        <f t="shared" si="166"/>
        <v>648.84790156605311</v>
      </c>
      <c r="W463" s="35"/>
      <c r="X463" s="138">
        <f>IF($I463&lt;=TABELLER!$Z$68,IF($I462&gt;=TABELLER!$Z$68,$G463,0),0)</f>
        <v>0</v>
      </c>
      <c r="Y463" s="139">
        <f>IF($I463&gt;=TABELLER!$Z$68,IF($I462&lt;=TABELLER!$Z$68,$G463,0),0)</f>
        <v>0</v>
      </c>
      <c r="Z463" s="140">
        <f>IF($I463&gt;=TABELLER!$Z$68,IF($I462&lt;=TABELLER!$Z$68,$C463,0),0)</f>
        <v>0</v>
      </c>
      <c r="AA463" s="140">
        <f t="shared" si="172"/>
        <v>121.57846624543183</v>
      </c>
      <c r="AB463" s="106">
        <f t="shared" si="173"/>
        <v>0</v>
      </c>
    </row>
    <row r="464" spans="2:28" x14ac:dyDescent="0.2">
      <c r="B464" s="25">
        <v>416</v>
      </c>
      <c r="C464" s="26">
        <f t="shared" si="152"/>
        <v>16.639999999999823</v>
      </c>
      <c r="D464" s="26">
        <f t="shared" si="153"/>
        <v>3.9999999999999147E-2</v>
      </c>
      <c r="E464" s="27">
        <f t="shared" si="154"/>
        <v>1.3512178993856043</v>
      </c>
      <c r="F464" s="27">
        <f t="shared" si="155"/>
        <v>0</v>
      </c>
      <c r="G464" s="26">
        <f t="shared" si="156"/>
        <v>480.28618544751686</v>
      </c>
      <c r="H464" s="26">
        <f t="shared" si="157"/>
        <v>0</v>
      </c>
      <c r="I464" s="26">
        <f t="shared" si="158"/>
        <v>121.64075564398216</v>
      </c>
      <c r="J464" s="26">
        <f t="shared" si="159"/>
        <v>33.789098789995045</v>
      </c>
      <c r="K464" s="26">
        <f t="shared" si="167"/>
        <v>36.138888888888886</v>
      </c>
      <c r="L464" s="27">
        <f t="shared" si="160"/>
        <v>0.43170598292060347</v>
      </c>
      <c r="M464" s="27">
        <f t="shared" si="161"/>
        <v>0.43170598292060347</v>
      </c>
      <c r="N464" s="26">
        <f t="shared" si="170"/>
        <v>0</v>
      </c>
      <c r="O464" s="141">
        <f t="shared" si="168"/>
        <v>80</v>
      </c>
      <c r="P464" s="28">
        <f t="shared" si="171"/>
        <v>48000</v>
      </c>
      <c r="Q464" s="28">
        <f t="shared" si="162"/>
        <v>1420.5765089601266</v>
      </c>
      <c r="R464" s="28">
        <f t="shared" si="163"/>
        <v>0</v>
      </c>
      <c r="S464" s="28">
        <f t="shared" si="169"/>
        <v>225</v>
      </c>
      <c r="T464" s="28">
        <f t="shared" si="164"/>
        <v>548.01753457922143</v>
      </c>
      <c r="U464" s="28">
        <f t="shared" si="165"/>
        <v>773.01753457922143</v>
      </c>
      <c r="V464" s="29">
        <f t="shared" si="166"/>
        <v>647.55897438090517</v>
      </c>
      <c r="W464" s="35"/>
      <c r="X464" s="138">
        <f>IF($I464&lt;=TABELLER!$Z$68,IF($I463&gt;=TABELLER!$Z$68,$G464,0),0)</f>
        <v>0</v>
      </c>
      <c r="Y464" s="139">
        <f>IF($I464&gt;=TABELLER!$Z$68,IF($I463&lt;=TABELLER!$Z$68,$G464,0),0)</f>
        <v>0</v>
      </c>
      <c r="Z464" s="140">
        <f>IF($I464&gt;=TABELLER!$Z$68,IF($I463&lt;=TABELLER!$Z$68,$C464,0),0)</f>
        <v>0</v>
      </c>
      <c r="AA464" s="140">
        <f t="shared" si="172"/>
        <v>121.64075564398216</v>
      </c>
      <c r="AB464" s="106">
        <f t="shared" si="173"/>
        <v>0</v>
      </c>
    </row>
    <row r="465" spans="2:28" x14ac:dyDescent="0.2">
      <c r="B465" s="25">
        <v>417</v>
      </c>
      <c r="C465" s="26">
        <f t="shared" ref="C465:C528" si="174">+C464+$E$7</f>
        <v>16.679999999999822</v>
      </c>
      <c r="D465" s="26">
        <f t="shared" si="153"/>
        <v>3.9999999999999147E-2</v>
      </c>
      <c r="E465" s="27">
        <f t="shared" si="154"/>
        <v>1.3519093163861096</v>
      </c>
      <c r="F465" s="27">
        <f t="shared" si="155"/>
        <v>0</v>
      </c>
      <c r="G465" s="26">
        <f t="shared" si="156"/>
        <v>481.63809476390298</v>
      </c>
      <c r="H465" s="26">
        <f t="shared" si="157"/>
        <v>0</v>
      </c>
      <c r="I465" s="26">
        <f t="shared" si="158"/>
        <v>121.70292130552274</v>
      </c>
      <c r="J465" s="26">
        <f t="shared" si="159"/>
        <v>33.806367029311872</v>
      </c>
      <c r="K465" s="26">
        <f t="shared" si="167"/>
        <v>36.138888888888886</v>
      </c>
      <c r="L465" s="27">
        <f t="shared" si="160"/>
        <v>0.43084870925266167</v>
      </c>
      <c r="M465" s="27">
        <f t="shared" si="161"/>
        <v>0.43084870925266167</v>
      </c>
      <c r="N465" s="26">
        <f t="shared" si="170"/>
        <v>0</v>
      </c>
      <c r="O465" s="141">
        <f t="shared" si="168"/>
        <v>80</v>
      </c>
      <c r="P465" s="28">
        <f t="shared" si="171"/>
        <v>48000</v>
      </c>
      <c r="Q465" s="28">
        <f t="shared" si="162"/>
        <v>1419.850880704854</v>
      </c>
      <c r="R465" s="28">
        <f t="shared" si="163"/>
        <v>0</v>
      </c>
      <c r="S465" s="28">
        <f t="shared" si="169"/>
        <v>225</v>
      </c>
      <c r="T465" s="28">
        <f t="shared" si="164"/>
        <v>548.57781682586153</v>
      </c>
      <c r="U465" s="28">
        <f t="shared" si="165"/>
        <v>773.57781682586153</v>
      </c>
      <c r="V465" s="29">
        <f t="shared" si="166"/>
        <v>646.2730638789925</v>
      </c>
      <c r="W465" s="35"/>
      <c r="X465" s="138">
        <f>IF($I465&lt;=TABELLER!$Z$68,IF($I464&gt;=TABELLER!$Z$68,$G465,0),0)</f>
        <v>0</v>
      </c>
      <c r="Y465" s="139">
        <f>IF($I465&gt;=TABELLER!$Z$68,IF($I464&lt;=TABELLER!$Z$68,$G465,0),0)</f>
        <v>0</v>
      </c>
      <c r="Z465" s="140">
        <f>IF($I465&gt;=TABELLER!$Z$68,IF($I464&lt;=TABELLER!$Z$68,$C465,0),0)</f>
        <v>0</v>
      </c>
      <c r="AA465" s="140">
        <f t="shared" si="172"/>
        <v>121.70292130552274</v>
      </c>
      <c r="AB465" s="106">
        <f t="shared" si="173"/>
        <v>0</v>
      </c>
    </row>
    <row r="466" spans="2:28" x14ac:dyDescent="0.2">
      <c r="B466" s="25">
        <v>418</v>
      </c>
      <c r="C466" s="26">
        <f t="shared" si="174"/>
        <v>16.719999999999821</v>
      </c>
      <c r="D466" s="26">
        <f t="shared" si="153"/>
        <v>3.9999999999999147E-2</v>
      </c>
      <c r="E466" s="27">
        <f t="shared" si="154"/>
        <v>1.3525993601398483</v>
      </c>
      <c r="F466" s="27">
        <f t="shared" si="155"/>
        <v>0</v>
      </c>
      <c r="G466" s="26">
        <f t="shared" si="156"/>
        <v>482.99069412404282</v>
      </c>
      <c r="H466" s="26">
        <f t="shared" si="157"/>
        <v>0</v>
      </c>
      <c r="I466" s="26">
        <f t="shared" si="158"/>
        <v>121.76496351965513</v>
      </c>
      <c r="J466" s="26">
        <f t="shared" si="159"/>
        <v>33.823600977681977</v>
      </c>
      <c r="K466" s="26">
        <f t="shared" si="167"/>
        <v>36.138888888888886</v>
      </c>
      <c r="L466" s="27">
        <f t="shared" si="160"/>
        <v>0.42999344014544372</v>
      </c>
      <c r="M466" s="27">
        <f t="shared" si="161"/>
        <v>0.42999344014544372</v>
      </c>
      <c r="N466" s="26">
        <f t="shared" si="170"/>
        <v>0</v>
      </c>
      <c r="O466" s="141">
        <f t="shared" si="168"/>
        <v>80</v>
      </c>
      <c r="P466" s="28">
        <f t="shared" si="171"/>
        <v>48000</v>
      </c>
      <c r="Q466" s="28">
        <f t="shared" si="162"/>
        <v>1419.1274321049411</v>
      </c>
      <c r="R466" s="28">
        <f t="shared" si="163"/>
        <v>0</v>
      </c>
      <c r="S466" s="28">
        <f t="shared" si="169"/>
        <v>225</v>
      </c>
      <c r="T466" s="28">
        <f t="shared" si="164"/>
        <v>549.13727188677558</v>
      </c>
      <c r="U466" s="28">
        <f t="shared" si="165"/>
        <v>774.13727188677558</v>
      </c>
      <c r="V466" s="29">
        <f t="shared" si="166"/>
        <v>644.99016021816556</v>
      </c>
      <c r="W466" s="35"/>
      <c r="X466" s="138">
        <f>IF($I466&lt;=TABELLER!$Z$68,IF($I465&gt;=TABELLER!$Z$68,$G466,0),0)</f>
        <v>0</v>
      </c>
      <c r="Y466" s="139">
        <f>IF($I466&gt;=TABELLER!$Z$68,IF($I465&lt;=TABELLER!$Z$68,$G466,0),0)</f>
        <v>0</v>
      </c>
      <c r="Z466" s="140">
        <f>IF($I466&gt;=TABELLER!$Z$68,IF($I465&lt;=TABELLER!$Z$68,$C466,0),0)</f>
        <v>0</v>
      </c>
      <c r="AA466" s="140">
        <f t="shared" si="172"/>
        <v>121.76496351965513</v>
      </c>
      <c r="AB466" s="106">
        <f t="shared" si="173"/>
        <v>0</v>
      </c>
    </row>
    <row r="467" spans="2:28" x14ac:dyDescent="0.2">
      <c r="B467" s="25">
        <v>419</v>
      </c>
      <c r="C467" s="26">
        <f t="shared" si="174"/>
        <v>16.75999999999982</v>
      </c>
      <c r="D467" s="26">
        <f t="shared" si="153"/>
        <v>3.9999999999999147E-2</v>
      </c>
      <c r="E467" s="27">
        <f t="shared" si="154"/>
        <v>1.3532880338593667</v>
      </c>
      <c r="F467" s="27">
        <f t="shared" si="155"/>
        <v>0</v>
      </c>
      <c r="G467" s="26">
        <f t="shared" si="156"/>
        <v>484.34398215790219</v>
      </c>
      <c r="H467" s="26">
        <f t="shared" si="157"/>
        <v>0</v>
      </c>
      <c r="I467" s="26">
        <f t="shared" si="158"/>
        <v>121.82688257503605</v>
      </c>
      <c r="J467" s="26">
        <f t="shared" si="159"/>
        <v>33.840800715287791</v>
      </c>
      <c r="K467" s="26">
        <f t="shared" si="167"/>
        <v>36.138888888888886</v>
      </c>
      <c r="L467" s="27">
        <f t="shared" si="160"/>
        <v>0.42914016907030356</v>
      </c>
      <c r="M467" s="27">
        <f t="shared" si="161"/>
        <v>0.42914016907030356</v>
      </c>
      <c r="N467" s="26">
        <f t="shared" si="170"/>
        <v>0</v>
      </c>
      <c r="O467" s="141">
        <f t="shared" si="168"/>
        <v>80</v>
      </c>
      <c r="P467" s="28">
        <f t="shared" si="171"/>
        <v>48000</v>
      </c>
      <c r="Q467" s="28">
        <f t="shared" si="162"/>
        <v>1418.4061542703303</v>
      </c>
      <c r="R467" s="28">
        <f t="shared" si="163"/>
        <v>0</v>
      </c>
      <c r="S467" s="28">
        <f t="shared" si="169"/>
        <v>225</v>
      </c>
      <c r="T467" s="28">
        <f t="shared" si="164"/>
        <v>549.6959006648749</v>
      </c>
      <c r="U467" s="28">
        <f t="shared" si="165"/>
        <v>774.6959006648749</v>
      </c>
      <c r="V467" s="29">
        <f t="shared" si="166"/>
        <v>643.71025360545536</v>
      </c>
      <c r="W467" s="35"/>
      <c r="X467" s="138">
        <f>IF($I467&lt;=TABELLER!$Z$68,IF($I466&gt;=TABELLER!$Z$68,$G467,0),0)</f>
        <v>0</v>
      </c>
      <c r="Y467" s="139">
        <f>IF($I467&gt;=TABELLER!$Z$68,IF($I466&lt;=TABELLER!$Z$68,$G467,0),0)</f>
        <v>0</v>
      </c>
      <c r="Z467" s="140">
        <f>IF($I467&gt;=TABELLER!$Z$68,IF($I466&lt;=TABELLER!$Z$68,$C467,0),0)</f>
        <v>0</v>
      </c>
      <c r="AA467" s="140">
        <f t="shared" si="172"/>
        <v>121.82688257503605</v>
      </c>
      <c r="AB467" s="106">
        <f t="shared" si="173"/>
        <v>0</v>
      </c>
    </row>
    <row r="468" spans="2:28" x14ac:dyDescent="0.2">
      <c r="B468" s="25">
        <v>420</v>
      </c>
      <c r="C468" s="26">
        <f t="shared" si="174"/>
        <v>16.79999999999982</v>
      </c>
      <c r="D468" s="26">
        <f t="shared" si="153"/>
        <v>3.9999999999999147E-2</v>
      </c>
      <c r="E468" s="27">
        <f t="shared" si="154"/>
        <v>1.3539753407467392</v>
      </c>
      <c r="F468" s="27">
        <f t="shared" si="155"/>
        <v>0</v>
      </c>
      <c r="G468" s="26">
        <f t="shared" si="156"/>
        <v>485.69795749864892</v>
      </c>
      <c r="H468" s="26">
        <f t="shared" si="157"/>
        <v>0</v>
      </c>
      <c r="I468" s="26">
        <f t="shared" si="158"/>
        <v>121.88867875938216</v>
      </c>
      <c r="J468" s="26">
        <f t="shared" si="159"/>
        <v>33.857966322050601</v>
      </c>
      <c r="K468" s="26">
        <f t="shared" si="167"/>
        <v>36.138888888888886</v>
      </c>
      <c r="L468" s="27">
        <f t="shared" si="160"/>
        <v>0.4282888895311534</v>
      </c>
      <c r="M468" s="27">
        <f t="shared" si="161"/>
        <v>0.4282888895311534</v>
      </c>
      <c r="N468" s="26">
        <f t="shared" si="170"/>
        <v>0</v>
      </c>
      <c r="O468" s="141">
        <f t="shared" si="168"/>
        <v>80</v>
      </c>
      <c r="P468" s="28">
        <f t="shared" si="171"/>
        <v>48000</v>
      </c>
      <c r="Q468" s="28">
        <f t="shared" si="162"/>
        <v>1417.6870383599842</v>
      </c>
      <c r="R468" s="28">
        <f t="shared" si="163"/>
        <v>0</v>
      </c>
      <c r="S468" s="28">
        <f t="shared" si="169"/>
        <v>225</v>
      </c>
      <c r="T468" s="28">
        <f t="shared" si="164"/>
        <v>550.25370406325408</v>
      </c>
      <c r="U468" s="28">
        <f t="shared" si="165"/>
        <v>775.25370406325408</v>
      </c>
      <c r="V468" s="29">
        <f t="shared" si="166"/>
        <v>642.4333342967301</v>
      </c>
      <c r="W468" s="35"/>
      <c r="X468" s="138">
        <f>IF($I468&lt;=TABELLER!$Z$68,IF($I467&gt;=TABELLER!$Z$68,$G468,0),0)</f>
        <v>0</v>
      </c>
      <c r="Y468" s="139">
        <f>IF($I468&gt;=TABELLER!$Z$68,IF($I467&lt;=TABELLER!$Z$68,$G468,0),0)</f>
        <v>0</v>
      </c>
      <c r="Z468" s="140">
        <f>IF($I468&gt;=TABELLER!$Z$68,IF($I467&lt;=TABELLER!$Z$68,$C468,0),0)</f>
        <v>0</v>
      </c>
      <c r="AA468" s="140">
        <f t="shared" si="172"/>
        <v>121.88867875938216</v>
      </c>
      <c r="AB468" s="106">
        <f t="shared" si="173"/>
        <v>0</v>
      </c>
    </row>
    <row r="469" spans="2:28" x14ac:dyDescent="0.2">
      <c r="B469" s="25">
        <v>421</v>
      </c>
      <c r="C469" s="26">
        <f t="shared" si="174"/>
        <v>16.839999999999819</v>
      </c>
      <c r="D469" s="26">
        <f t="shared" si="153"/>
        <v>3.9999999999999147E-2</v>
      </c>
      <c r="E469" s="27">
        <f t="shared" si="154"/>
        <v>1.3546612839936201</v>
      </c>
      <c r="F469" s="27">
        <f t="shared" si="155"/>
        <v>0</v>
      </c>
      <c r="G469" s="26">
        <f t="shared" si="156"/>
        <v>487.05261878264253</v>
      </c>
      <c r="H469" s="26">
        <f t="shared" si="157"/>
        <v>0</v>
      </c>
      <c r="I469" s="26">
        <f t="shared" si="158"/>
        <v>121.95035235947465</v>
      </c>
      <c r="J469" s="26">
        <f t="shared" si="159"/>
        <v>33.875097877631845</v>
      </c>
      <c r="K469" s="26">
        <f t="shared" si="167"/>
        <v>36.138888888888886</v>
      </c>
      <c r="L469" s="27">
        <f t="shared" si="160"/>
        <v>0.42743959506423479</v>
      </c>
      <c r="M469" s="27">
        <f t="shared" si="161"/>
        <v>0.42743959506423479</v>
      </c>
      <c r="N469" s="26">
        <f t="shared" si="170"/>
        <v>0</v>
      </c>
      <c r="O469" s="141">
        <f t="shared" si="168"/>
        <v>80</v>
      </c>
      <c r="P469" s="28">
        <f t="shared" si="171"/>
        <v>48000</v>
      </c>
      <c r="Q469" s="28">
        <f t="shared" si="162"/>
        <v>1416.9700755815381</v>
      </c>
      <c r="R469" s="28">
        <f t="shared" si="163"/>
        <v>0</v>
      </c>
      <c r="S469" s="28">
        <f t="shared" si="169"/>
        <v>225</v>
      </c>
      <c r="T469" s="28">
        <f t="shared" si="164"/>
        <v>550.81068298518596</v>
      </c>
      <c r="U469" s="28">
        <f t="shared" si="165"/>
        <v>775.81068298518596</v>
      </c>
      <c r="V469" s="29">
        <f t="shared" si="166"/>
        <v>641.15939259635218</v>
      </c>
      <c r="W469" s="35"/>
      <c r="X469" s="138">
        <f>IF($I469&lt;=TABELLER!$Z$68,IF($I468&gt;=TABELLER!$Z$68,$G469,0),0)</f>
        <v>0</v>
      </c>
      <c r="Y469" s="139">
        <f>IF($I469&gt;=TABELLER!$Z$68,IF($I468&lt;=TABELLER!$Z$68,$G469,0),0)</f>
        <v>0</v>
      </c>
      <c r="Z469" s="140">
        <f>IF($I469&gt;=TABELLER!$Z$68,IF($I468&lt;=TABELLER!$Z$68,$C469,0),0)</f>
        <v>0</v>
      </c>
      <c r="AA469" s="140">
        <f t="shared" si="172"/>
        <v>121.95035235947465</v>
      </c>
      <c r="AB469" s="106">
        <f t="shared" si="173"/>
        <v>0</v>
      </c>
    </row>
    <row r="470" spans="2:28" x14ac:dyDescent="0.2">
      <c r="B470" s="25">
        <v>422</v>
      </c>
      <c r="C470" s="26">
        <f t="shared" si="174"/>
        <v>16.879999999999818</v>
      </c>
      <c r="D470" s="26">
        <f t="shared" si="153"/>
        <v>3.9999999999999147E-2</v>
      </c>
      <c r="E470" s="27">
        <f t="shared" si="154"/>
        <v>1.3553458667812963</v>
      </c>
      <c r="F470" s="27">
        <f t="shared" si="155"/>
        <v>0</v>
      </c>
      <c r="G470" s="26">
        <f t="shared" si="156"/>
        <v>488.40796464942383</v>
      </c>
      <c r="H470" s="26">
        <f t="shared" si="157"/>
        <v>0</v>
      </c>
      <c r="I470" s="26">
        <f t="shared" si="158"/>
        <v>122.01190366116388</v>
      </c>
      <c r="J470" s="26">
        <f t="shared" si="159"/>
        <v>33.892195461434412</v>
      </c>
      <c r="K470" s="26">
        <f t="shared" si="167"/>
        <v>36.138888888888886</v>
      </c>
      <c r="L470" s="27">
        <f t="shared" si="160"/>
        <v>0.42659227923789422</v>
      </c>
      <c r="M470" s="27">
        <f t="shared" si="161"/>
        <v>0.42659227923789422</v>
      </c>
      <c r="N470" s="26">
        <f t="shared" si="170"/>
        <v>0</v>
      </c>
      <c r="O470" s="141">
        <f t="shared" si="168"/>
        <v>80</v>
      </c>
      <c r="P470" s="28">
        <f t="shared" si="171"/>
        <v>48000</v>
      </c>
      <c r="Q470" s="28">
        <f t="shared" si="162"/>
        <v>1416.2552571909575</v>
      </c>
      <c r="R470" s="28">
        <f t="shared" si="163"/>
        <v>0</v>
      </c>
      <c r="S470" s="28">
        <f t="shared" si="169"/>
        <v>225</v>
      </c>
      <c r="T470" s="28">
        <f t="shared" si="164"/>
        <v>551.36683833411621</v>
      </c>
      <c r="U470" s="28">
        <f t="shared" si="165"/>
        <v>776.36683833411621</v>
      </c>
      <c r="V470" s="29">
        <f t="shared" si="166"/>
        <v>639.88841885684133</v>
      </c>
      <c r="W470" s="35"/>
      <c r="X470" s="138">
        <f>IF($I470&lt;=TABELLER!$Z$68,IF($I469&gt;=TABELLER!$Z$68,$G470,0),0)</f>
        <v>0</v>
      </c>
      <c r="Y470" s="139">
        <f>IF($I470&gt;=TABELLER!$Z$68,IF($I469&lt;=TABELLER!$Z$68,$G470,0),0)</f>
        <v>0</v>
      </c>
      <c r="Z470" s="140">
        <f>IF($I470&gt;=TABELLER!$Z$68,IF($I469&lt;=TABELLER!$Z$68,$C470,0),0)</f>
        <v>0</v>
      </c>
      <c r="AA470" s="140">
        <f t="shared" si="172"/>
        <v>122.01190366116388</v>
      </c>
      <c r="AB470" s="106">
        <f t="shared" si="173"/>
        <v>0</v>
      </c>
    </row>
    <row r="471" spans="2:28" x14ac:dyDescent="0.2">
      <c r="B471" s="25">
        <v>423</v>
      </c>
      <c r="C471" s="26">
        <f t="shared" si="174"/>
        <v>16.919999999999817</v>
      </c>
      <c r="D471" s="26">
        <f t="shared" si="153"/>
        <v>3.9999999999999147E-2</v>
      </c>
      <c r="E471" s="27">
        <f t="shared" si="154"/>
        <v>1.3560290922807379</v>
      </c>
      <c r="F471" s="27">
        <f t="shared" si="155"/>
        <v>0</v>
      </c>
      <c r="G471" s="26">
        <f t="shared" si="156"/>
        <v>489.76399374170455</v>
      </c>
      <c r="H471" s="26">
        <f t="shared" si="157"/>
        <v>0</v>
      </c>
      <c r="I471" s="26">
        <f t="shared" si="158"/>
        <v>122.07333294937415</v>
      </c>
      <c r="J471" s="26">
        <f t="shared" si="159"/>
        <v>33.90925915260393</v>
      </c>
      <c r="K471" s="26">
        <f t="shared" si="167"/>
        <v>36.138888888888886</v>
      </c>
      <c r="L471" s="27">
        <f t="shared" si="160"/>
        <v>0.42574693565235833</v>
      </c>
      <c r="M471" s="27">
        <f t="shared" si="161"/>
        <v>0.42574693565235833</v>
      </c>
      <c r="N471" s="26">
        <f t="shared" si="170"/>
        <v>0</v>
      </c>
      <c r="O471" s="141">
        <f t="shared" si="168"/>
        <v>80</v>
      </c>
      <c r="P471" s="28">
        <f t="shared" si="171"/>
        <v>48000</v>
      </c>
      <c r="Q471" s="28">
        <f t="shared" si="162"/>
        <v>1415.5425744921952</v>
      </c>
      <c r="R471" s="28">
        <f t="shared" si="163"/>
        <v>0</v>
      </c>
      <c r="S471" s="28">
        <f t="shared" si="169"/>
        <v>225</v>
      </c>
      <c r="T471" s="28">
        <f t="shared" si="164"/>
        <v>551.9221710136577</v>
      </c>
      <c r="U471" s="28">
        <f t="shared" si="165"/>
        <v>776.9221710136577</v>
      </c>
      <c r="V471" s="29">
        <f t="shared" si="166"/>
        <v>638.62040347853747</v>
      </c>
      <c r="W471" s="35"/>
      <c r="X471" s="138">
        <f>IF($I471&lt;=TABELLER!$Z$68,IF($I470&gt;=TABELLER!$Z$68,$G471,0),0)</f>
        <v>0</v>
      </c>
      <c r="Y471" s="139">
        <f>IF($I471&gt;=TABELLER!$Z$68,IF($I470&lt;=TABELLER!$Z$68,$G471,0),0)</f>
        <v>0</v>
      </c>
      <c r="Z471" s="140">
        <f>IF($I471&gt;=TABELLER!$Z$68,IF($I470&lt;=TABELLER!$Z$68,$C471,0),0)</f>
        <v>0</v>
      </c>
      <c r="AA471" s="140">
        <f t="shared" si="172"/>
        <v>122.07333294937415</v>
      </c>
      <c r="AB471" s="106">
        <f t="shared" si="173"/>
        <v>0</v>
      </c>
    </row>
    <row r="472" spans="2:28" x14ac:dyDescent="0.2">
      <c r="B472" s="25">
        <v>424</v>
      </c>
      <c r="C472" s="26">
        <f t="shared" si="174"/>
        <v>16.959999999999816</v>
      </c>
      <c r="D472" s="26">
        <f t="shared" si="153"/>
        <v>3.9999999999999147E-2</v>
      </c>
      <c r="E472" s="27">
        <f t="shared" si="154"/>
        <v>1.35671096365265</v>
      </c>
      <c r="F472" s="27">
        <f t="shared" si="155"/>
        <v>0</v>
      </c>
      <c r="G472" s="26">
        <f t="shared" si="156"/>
        <v>491.12070470535718</v>
      </c>
      <c r="H472" s="26">
        <f t="shared" si="157"/>
        <v>0</v>
      </c>
      <c r="I472" s="26">
        <f t="shared" si="158"/>
        <v>122.13464050810811</v>
      </c>
      <c r="J472" s="26">
        <f t="shared" si="159"/>
        <v>33.926289030030027</v>
      </c>
      <c r="K472" s="26">
        <f t="shared" si="167"/>
        <v>36.138888888888886</v>
      </c>
      <c r="L472" s="27">
        <f t="shared" si="160"/>
        <v>0.42490355793951268</v>
      </c>
      <c r="M472" s="27">
        <f t="shared" si="161"/>
        <v>0.42490355793951268</v>
      </c>
      <c r="N472" s="26">
        <f t="shared" si="170"/>
        <v>0</v>
      </c>
      <c r="O472" s="141">
        <f t="shared" si="168"/>
        <v>80</v>
      </c>
      <c r="P472" s="28">
        <f t="shared" si="171"/>
        <v>48000</v>
      </c>
      <c r="Q472" s="28">
        <f t="shared" si="162"/>
        <v>1414.8320188368541</v>
      </c>
      <c r="R472" s="28">
        <f t="shared" si="163"/>
        <v>0</v>
      </c>
      <c r="S472" s="28">
        <f t="shared" si="169"/>
        <v>225</v>
      </c>
      <c r="T472" s="28">
        <f t="shared" si="164"/>
        <v>552.4766819275851</v>
      </c>
      <c r="U472" s="28">
        <f t="shared" si="165"/>
        <v>777.4766819275851</v>
      </c>
      <c r="V472" s="29">
        <f t="shared" si="166"/>
        <v>637.355336909269</v>
      </c>
      <c r="W472" s="35"/>
      <c r="X472" s="138">
        <f>IF($I472&lt;=TABELLER!$Z$68,IF($I471&gt;=TABELLER!$Z$68,$G472,0),0)</f>
        <v>0</v>
      </c>
      <c r="Y472" s="139">
        <f>IF($I472&gt;=TABELLER!$Z$68,IF($I471&lt;=TABELLER!$Z$68,$G472,0),0)</f>
        <v>0</v>
      </c>
      <c r="Z472" s="140">
        <f>IF($I472&gt;=TABELLER!$Z$68,IF($I471&lt;=TABELLER!$Z$68,$C472,0),0)</f>
        <v>0</v>
      </c>
      <c r="AA472" s="140">
        <f t="shared" si="172"/>
        <v>122.13464050810811</v>
      </c>
      <c r="AB472" s="106">
        <f t="shared" si="173"/>
        <v>0</v>
      </c>
    </row>
    <row r="473" spans="2:28" x14ac:dyDescent="0.2">
      <c r="B473" s="25">
        <v>425</v>
      </c>
      <c r="C473" s="26">
        <f t="shared" si="174"/>
        <v>16.999999999999815</v>
      </c>
      <c r="D473" s="26">
        <f t="shared" si="153"/>
        <v>3.9999999999999147E-2</v>
      </c>
      <c r="E473" s="27">
        <f t="shared" si="154"/>
        <v>1.3573914840475239</v>
      </c>
      <c r="F473" s="27">
        <f t="shared" si="155"/>
        <v>0</v>
      </c>
      <c r="G473" s="26">
        <f t="shared" si="156"/>
        <v>492.47809618940471</v>
      </c>
      <c r="H473" s="26">
        <f t="shared" si="157"/>
        <v>0</v>
      </c>
      <c r="I473" s="26">
        <f t="shared" si="158"/>
        <v>122.19582662045138</v>
      </c>
      <c r="J473" s="26">
        <f t="shared" si="159"/>
        <v>33.943285172347608</v>
      </c>
      <c r="K473" s="26">
        <f t="shared" si="167"/>
        <v>36.138888888888886</v>
      </c>
      <c r="L473" s="27">
        <f t="shared" si="160"/>
        <v>0.42406213976268137</v>
      </c>
      <c r="M473" s="27">
        <f t="shared" si="161"/>
        <v>0.42406213976268137</v>
      </c>
      <c r="N473" s="26">
        <f t="shared" si="170"/>
        <v>0</v>
      </c>
      <c r="O473" s="141">
        <f t="shared" si="168"/>
        <v>80</v>
      </c>
      <c r="P473" s="28">
        <f t="shared" si="171"/>
        <v>48000</v>
      </c>
      <c r="Q473" s="28">
        <f t="shared" si="162"/>
        <v>1414.1235816238523</v>
      </c>
      <c r="R473" s="28">
        <f t="shared" si="163"/>
        <v>0</v>
      </c>
      <c r="S473" s="28">
        <f t="shared" si="169"/>
        <v>225</v>
      </c>
      <c r="T473" s="28">
        <f t="shared" si="164"/>
        <v>553.03037197983019</v>
      </c>
      <c r="U473" s="28">
        <f t="shared" si="165"/>
        <v>778.03037197983019</v>
      </c>
      <c r="V473" s="29">
        <f t="shared" si="166"/>
        <v>636.09320964402207</v>
      </c>
      <c r="W473" s="35"/>
      <c r="X473" s="138">
        <f>IF($I473&lt;=TABELLER!$Z$68,IF($I472&gt;=TABELLER!$Z$68,$G473,0),0)</f>
        <v>0</v>
      </c>
      <c r="Y473" s="139">
        <f>IF($I473&gt;=TABELLER!$Z$68,IF($I472&lt;=TABELLER!$Z$68,$G473,0),0)</f>
        <v>0</v>
      </c>
      <c r="Z473" s="140">
        <f>IF($I473&gt;=TABELLER!$Z$68,IF($I472&lt;=TABELLER!$Z$68,$C473,0),0)</f>
        <v>0</v>
      </c>
      <c r="AA473" s="140">
        <f t="shared" si="172"/>
        <v>122.19582662045138</v>
      </c>
      <c r="AB473" s="106">
        <f t="shared" si="173"/>
        <v>0</v>
      </c>
    </row>
    <row r="474" spans="2:28" x14ac:dyDescent="0.2">
      <c r="B474" s="25">
        <v>426</v>
      </c>
      <c r="C474" s="26">
        <f t="shared" si="174"/>
        <v>17.039999999999814</v>
      </c>
      <c r="D474" s="26">
        <f t="shared" si="153"/>
        <v>3.9999999999999147E-2</v>
      </c>
      <c r="E474" s="27">
        <f t="shared" si="154"/>
        <v>1.3580706566056855</v>
      </c>
      <c r="F474" s="27">
        <f t="shared" si="155"/>
        <v>0</v>
      </c>
      <c r="G474" s="26">
        <f t="shared" si="156"/>
        <v>493.83616684601037</v>
      </c>
      <c r="H474" s="26">
        <f t="shared" si="157"/>
        <v>0</v>
      </c>
      <c r="I474" s="26">
        <f t="shared" si="158"/>
        <v>122.2568915685772</v>
      </c>
      <c r="J474" s="26">
        <f t="shared" si="159"/>
        <v>33.960247657938112</v>
      </c>
      <c r="K474" s="26">
        <f t="shared" si="167"/>
        <v>36.138888888888886</v>
      </c>
      <c r="L474" s="27">
        <f t="shared" si="160"/>
        <v>0.42322267481640974</v>
      </c>
      <c r="M474" s="27">
        <f t="shared" si="161"/>
        <v>0.42322267481640974</v>
      </c>
      <c r="N474" s="26">
        <f t="shared" si="170"/>
        <v>0</v>
      </c>
      <c r="O474" s="141">
        <f t="shared" si="168"/>
        <v>80</v>
      </c>
      <c r="P474" s="28">
        <f t="shared" si="171"/>
        <v>48000</v>
      </c>
      <c r="Q474" s="28">
        <f t="shared" si="162"/>
        <v>1413.4172542990902</v>
      </c>
      <c r="R474" s="28">
        <f t="shared" si="163"/>
        <v>0</v>
      </c>
      <c r="S474" s="28">
        <f t="shared" si="169"/>
        <v>225</v>
      </c>
      <c r="T474" s="28">
        <f t="shared" si="164"/>
        <v>553.58324207447561</v>
      </c>
      <c r="U474" s="28">
        <f t="shared" si="165"/>
        <v>778.58324207447561</v>
      </c>
      <c r="V474" s="29">
        <f t="shared" si="166"/>
        <v>634.83401222461464</v>
      </c>
      <c r="W474" s="35"/>
      <c r="X474" s="138">
        <f>IF($I474&lt;=TABELLER!$Z$68,IF($I473&gt;=TABELLER!$Z$68,$G474,0),0)</f>
        <v>0</v>
      </c>
      <c r="Y474" s="139">
        <f>IF($I474&gt;=TABELLER!$Z$68,IF($I473&lt;=TABELLER!$Z$68,$G474,0),0)</f>
        <v>0</v>
      </c>
      <c r="Z474" s="140">
        <f>IF($I474&gt;=TABELLER!$Z$68,IF($I473&lt;=TABELLER!$Z$68,$C474,0),0)</f>
        <v>0</v>
      </c>
      <c r="AA474" s="140">
        <f t="shared" si="172"/>
        <v>122.2568915685772</v>
      </c>
      <c r="AB474" s="106">
        <f t="shared" si="173"/>
        <v>0</v>
      </c>
    </row>
    <row r="475" spans="2:28" x14ac:dyDescent="0.2">
      <c r="B475" s="25">
        <v>427</v>
      </c>
      <c r="C475" s="26">
        <f t="shared" si="174"/>
        <v>17.079999999999814</v>
      </c>
      <c r="D475" s="26">
        <f t="shared" si="153"/>
        <v>3.9999999999999147E-2</v>
      </c>
      <c r="E475" s="27">
        <f t="shared" si="154"/>
        <v>1.3587484844573485</v>
      </c>
      <c r="F475" s="27">
        <f t="shared" si="155"/>
        <v>0</v>
      </c>
      <c r="G475" s="26">
        <f t="shared" si="156"/>
        <v>495.19491533046772</v>
      </c>
      <c r="H475" s="26">
        <f t="shared" si="157"/>
        <v>0</v>
      </c>
      <c r="I475" s="26">
        <f t="shared" si="158"/>
        <v>122.31783563375076</v>
      </c>
      <c r="J475" s="26">
        <f t="shared" si="159"/>
        <v>33.977176564930765</v>
      </c>
      <c r="K475" s="26">
        <f t="shared" si="167"/>
        <v>36.138888888888886</v>
      </c>
      <c r="L475" s="27">
        <f t="shared" si="160"/>
        <v>0.42238515682624717</v>
      </c>
      <c r="M475" s="27">
        <f t="shared" si="161"/>
        <v>0.42238515682624717</v>
      </c>
      <c r="N475" s="26">
        <f t="shared" si="170"/>
        <v>0</v>
      </c>
      <c r="O475" s="141">
        <f t="shared" si="168"/>
        <v>80</v>
      </c>
      <c r="P475" s="28">
        <f t="shared" si="171"/>
        <v>48000</v>
      </c>
      <c r="Q475" s="28">
        <f t="shared" si="162"/>
        <v>1412.7130283551214</v>
      </c>
      <c r="R475" s="28">
        <f t="shared" si="163"/>
        <v>0</v>
      </c>
      <c r="S475" s="28">
        <f t="shared" si="169"/>
        <v>225</v>
      </c>
      <c r="T475" s="28">
        <f t="shared" si="164"/>
        <v>554.13529311575064</v>
      </c>
      <c r="U475" s="28">
        <f t="shared" si="165"/>
        <v>779.13529311575064</v>
      </c>
      <c r="V475" s="29">
        <f t="shared" si="166"/>
        <v>633.57773523937078</v>
      </c>
      <c r="W475" s="35"/>
      <c r="X475" s="138">
        <f>IF($I475&lt;=TABELLER!$Z$68,IF($I474&gt;=TABELLER!$Z$68,$G475,0),0)</f>
        <v>0</v>
      </c>
      <c r="Y475" s="139">
        <f>IF($I475&gt;=TABELLER!$Z$68,IF($I474&lt;=TABELLER!$Z$68,$G475,0),0)</f>
        <v>0</v>
      </c>
      <c r="Z475" s="140">
        <f>IF($I475&gt;=TABELLER!$Z$68,IF($I474&lt;=TABELLER!$Z$68,$C475,0),0)</f>
        <v>0</v>
      </c>
      <c r="AA475" s="140">
        <f t="shared" si="172"/>
        <v>122.31783563375076</v>
      </c>
      <c r="AB475" s="106">
        <f t="shared" si="173"/>
        <v>0</v>
      </c>
    </row>
    <row r="476" spans="2:28" x14ac:dyDescent="0.2">
      <c r="B476" s="25">
        <v>428</v>
      </c>
      <c r="C476" s="26">
        <f t="shared" si="174"/>
        <v>17.119999999999813</v>
      </c>
      <c r="D476" s="26">
        <f t="shared" si="153"/>
        <v>3.9999999999999147E-2</v>
      </c>
      <c r="E476" s="27">
        <f t="shared" si="154"/>
        <v>1.3594249707226627</v>
      </c>
      <c r="F476" s="27">
        <f t="shared" si="155"/>
        <v>0</v>
      </c>
      <c r="G476" s="26">
        <f t="shared" si="156"/>
        <v>496.55434030119039</v>
      </c>
      <c r="H476" s="26">
        <f t="shared" si="157"/>
        <v>0</v>
      </c>
      <c r="I476" s="26">
        <f t="shared" si="158"/>
        <v>122.37865909633373</v>
      </c>
      <c r="J476" s="26">
        <f t="shared" si="159"/>
        <v>33.994071971203816</v>
      </c>
      <c r="K476" s="26">
        <f t="shared" si="167"/>
        <v>36.138888888888886</v>
      </c>
      <c r="L476" s="27">
        <f t="shared" si="160"/>
        <v>0.42154957954853345</v>
      </c>
      <c r="M476" s="27">
        <f t="shared" si="161"/>
        <v>0.42154957954853345</v>
      </c>
      <c r="N476" s="26">
        <f t="shared" si="170"/>
        <v>0</v>
      </c>
      <c r="O476" s="141">
        <f t="shared" si="168"/>
        <v>80</v>
      </c>
      <c r="P476" s="28">
        <f t="shared" si="171"/>
        <v>48000</v>
      </c>
      <c r="Q476" s="28">
        <f t="shared" si="162"/>
        <v>1412.010895330825</v>
      </c>
      <c r="R476" s="28">
        <f t="shared" si="163"/>
        <v>0</v>
      </c>
      <c r="S476" s="28">
        <f t="shared" si="169"/>
        <v>225</v>
      </c>
      <c r="T476" s="28">
        <f t="shared" si="164"/>
        <v>554.68652600802477</v>
      </c>
      <c r="U476" s="28">
        <f t="shared" si="165"/>
        <v>779.68652600802477</v>
      </c>
      <c r="V476" s="29">
        <f t="shared" si="166"/>
        <v>632.32436932280018</v>
      </c>
      <c r="W476" s="35"/>
      <c r="X476" s="138">
        <f>IF($I476&lt;=TABELLER!$Z$68,IF($I475&gt;=TABELLER!$Z$68,$G476,0),0)</f>
        <v>0</v>
      </c>
      <c r="Y476" s="139">
        <f>IF($I476&gt;=TABELLER!$Z$68,IF($I475&lt;=TABELLER!$Z$68,$G476,0),0)</f>
        <v>0</v>
      </c>
      <c r="Z476" s="140">
        <f>IF($I476&gt;=TABELLER!$Z$68,IF($I475&lt;=TABELLER!$Z$68,$C476,0),0)</f>
        <v>0</v>
      </c>
      <c r="AA476" s="140">
        <f t="shared" si="172"/>
        <v>122.37865909633373</v>
      </c>
      <c r="AB476" s="106">
        <f t="shared" si="173"/>
        <v>0</v>
      </c>
    </row>
    <row r="477" spans="2:28" x14ac:dyDescent="0.2">
      <c r="B477" s="25">
        <v>429</v>
      </c>
      <c r="C477" s="26">
        <f t="shared" si="174"/>
        <v>17.159999999999812</v>
      </c>
      <c r="D477" s="26">
        <f t="shared" si="153"/>
        <v>3.9999999999999147E-2</v>
      </c>
      <c r="E477" s="27">
        <f t="shared" si="154"/>
        <v>1.3601001185117625</v>
      </c>
      <c r="F477" s="27">
        <f t="shared" si="155"/>
        <v>0</v>
      </c>
      <c r="G477" s="26">
        <f t="shared" si="156"/>
        <v>497.91444041970215</v>
      </c>
      <c r="H477" s="26">
        <f t="shared" si="157"/>
        <v>0</v>
      </c>
      <c r="I477" s="26">
        <f t="shared" si="158"/>
        <v>122.43936223578872</v>
      </c>
      <c r="J477" s="26">
        <f t="shared" si="159"/>
        <v>34.010933954385756</v>
      </c>
      <c r="K477" s="26">
        <f t="shared" si="167"/>
        <v>36.138888888888886</v>
      </c>
      <c r="L477" s="27">
        <f t="shared" si="160"/>
        <v>0.42071593677018693</v>
      </c>
      <c r="M477" s="27">
        <f t="shared" si="161"/>
        <v>0.42071593677018693</v>
      </c>
      <c r="N477" s="26">
        <f t="shared" si="170"/>
        <v>0</v>
      </c>
      <c r="O477" s="141">
        <f t="shared" si="168"/>
        <v>80</v>
      </c>
      <c r="P477" s="28">
        <f t="shared" si="171"/>
        <v>48000</v>
      </c>
      <c r="Q477" s="28">
        <f t="shared" si="162"/>
        <v>1411.3108468110836</v>
      </c>
      <c r="R477" s="28">
        <f t="shared" si="163"/>
        <v>0</v>
      </c>
      <c r="S477" s="28">
        <f t="shared" si="169"/>
        <v>225</v>
      </c>
      <c r="T477" s="28">
        <f t="shared" si="164"/>
        <v>555.23694165580321</v>
      </c>
      <c r="U477" s="28">
        <f t="shared" si="165"/>
        <v>780.23694165580321</v>
      </c>
      <c r="V477" s="29">
        <f t="shared" si="166"/>
        <v>631.07390515528039</v>
      </c>
      <c r="W477" s="35"/>
      <c r="X477" s="138">
        <f>IF($I477&lt;=TABELLER!$Z$68,IF($I476&gt;=TABELLER!$Z$68,$G477,0),0)</f>
        <v>0</v>
      </c>
      <c r="Y477" s="139">
        <f>IF($I477&gt;=TABELLER!$Z$68,IF($I476&lt;=TABELLER!$Z$68,$G477,0),0)</f>
        <v>0</v>
      </c>
      <c r="Z477" s="140">
        <f>IF($I477&gt;=TABELLER!$Z$68,IF($I476&lt;=TABELLER!$Z$68,$C477,0),0)</f>
        <v>0</v>
      </c>
      <c r="AA477" s="140">
        <f t="shared" si="172"/>
        <v>122.43936223578872</v>
      </c>
      <c r="AB477" s="106">
        <f t="shared" si="173"/>
        <v>0</v>
      </c>
    </row>
    <row r="478" spans="2:28" x14ac:dyDescent="0.2">
      <c r="B478" s="25">
        <v>430</v>
      </c>
      <c r="C478" s="26">
        <f t="shared" si="174"/>
        <v>17.199999999999811</v>
      </c>
      <c r="D478" s="26">
        <f t="shared" si="153"/>
        <v>3.9999999999999147E-2</v>
      </c>
      <c r="E478" s="27">
        <f t="shared" si="154"/>
        <v>1.3607739309248175</v>
      </c>
      <c r="F478" s="27">
        <f t="shared" si="155"/>
        <v>0</v>
      </c>
      <c r="G478" s="26">
        <f t="shared" si="156"/>
        <v>499.27521435062698</v>
      </c>
      <c r="H478" s="26">
        <f t="shared" si="157"/>
        <v>0</v>
      </c>
      <c r="I478" s="26">
        <f t="shared" si="158"/>
        <v>122.49994533068363</v>
      </c>
      <c r="J478" s="26">
        <f t="shared" si="159"/>
        <v>34.027762591856565</v>
      </c>
      <c r="K478" s="26">
        <f t="shared" si="167"/>
        <v>36.138888888888886</v>
      </c>
      <c r="L478" s="27">
        <f t="shared" si="160"/>
        <v>0.41988422230849326</v>
      </c>
      <c r="M478" s="27">
        <f t="shared" si="161"/>
        <v>0.41988422230849326</v>
      </c>
      <c r="N478" s="26">
        <f t="shared" si="170"/>
        <v>0</v>
      </c>
      <c r="O478" s="141">
        <f t="shared" si="168"/>
        <v>80</v>
      </c>
      <c r="P478" s="28">
        <f t="shared" si="171"/>
        <v>48000</v>
      </c>
      <c r="Q478" s="28">
        <f t="shared" si="162"/>
        <v>1410.6128744264613</v>
      </c>
      <c r="R478" s="28">
        <f t="shared" si="163"/>
        <v>0</v>
      </c>
      <c r="S478" s="28">
        <f t="shared" si="169"/>
        <v>225</v>
      </c>
      <c r="T478" s="28">
        <f t="shared" si="164"/>
        <v>555.78654096372145</v>
      </c>
      <c r="U478" s="28">
        <f t="shared" si="165"/>
        <v>780.78654096372145</v>
      </c>
      <c r="V478" s="29">
        <f t="shared" si="166"/>
        <v>629.82633346273985</v>
      </c>
      <c r="W478" s="35"/>
      <c r="X478" s="138">
        <f>IF($I478&lt;=TABELLER!$Z$68,IF($I477&gt;=TABELLER!$Z$68,$G478,0),0)</f>
        <v>0</v>
      </c>
      <c r="Y478" s="139">
        <f>IF($I478&gt;=TABELLER!$Z$68,IF($I477&lt;=TABELLER!$Z$68,$G478,0),0)</f>
        <v>0</v>
      </c>
      <c r="Z478" s="140">
        <f>IF($I478&gt;=TABELLER!$Z$68,IF($I477&lt;=TABELLER!$Z$68,$C478,0),0)</f>
        <v>0</v>
      </c>
      <c r="AA478" s="140">
        <f t="shared" si="172"/>
        <v>122.49994533068363</v>
      </c>
      <c r="AB478" s="106">
        <f t="shared" si="173"/>
        <v>0</v>
      </c>
    </row>
    <row r="479" spans="2:28" x14ac:dyDescent="0.2">
      <c r="B479" s="25">
        <v>431</v>
      </c>
      <c r="C479" s="26">
        <f t="shared" si="174"/>
        <v>17.23999999999981</v>
      </c>
      <c r="D479" s="26">
        <f t="shared" si="153"/>
        <v>3.9999999999999147E-2</v>
      </c>
      <c r="E479" s="27">
        <f t="shared" si="154"/>
        <v>1.3614464110520803</v>
      </c>
      <c r="F479" s="27">
        <f t="shared" si="155"/>
        <v>0</v>
      </c>
      <c r="G479" s="26">
        <f t="shared" si="156"/>
        <v>500.63666076167908</v>
      </c>
      <c r="H479" s="26">
        <f t="shared" si="157"/>
        <v>0</v>
      </c>
      <c r="I479" s="26">
        <f t="shared" si="158"/>
        <v>122.56040865869606</v>
      </c>
      <c r="J479" s="26">
        <f t="shared" si="159"/>
        <v>34.044557960748904</v>
      </c>
      <c r="K479" s="26">
        <f t="shared" si="167"/>
        <v>36.138888888888886</v>
      </c>
      <c r="L479" s="27">
        <f t="shared" si="160"/>
        <v>0.41905443001089648</v>
      </c>
      <c r="M479" s="27">
        <f t="shared" si="161"/>
        <v>0.41905443001089648</v>
      </c>
      <c r="N479" s="26">
        <f t="shared" si="170"/>
        <v>0</v>
      </c>
      <c r="O479" s="141">
        <f t="shared" si="168"/>
        <v>80</v>
      </c>
      <c r="P479" s="28">
        <f t="shared" si="171"/>
        <v>48000</v>
      </c>
      <c r="Q479" s="28">
        <f t="shared" si="162"/>
        <v>1409.9169698528847</v>
      </c>
      <c r="R479" s="28">
        <f t="shared" si="163"/>
        <v>0</v>
      </c>
      <c r="S479" s="28">
        <f t="shared" si="169"/>
        <v>225</v>
      </c>
      <c r="T479" s="28">
        <f t="shared" si="164"/>
        <v>556.33532483653994</v>
      </c>
      <c r="U479" s="28">
        <f t="shared" si="165"/>
        <v>781.33532483653994</v>
      </c>
      <c r="V479" s="29">
        <f t="shared" si="166"/>
        <v>628.58164501634474</v>
      </c>
      <c r="W479" s="35"/>
      <c r="X479" s="138">
        <f>IF($I479&lt;=TABELLER!$Z$68,IF($I478&gt;=TABELLER!$Z$68,$G479,0),0)</f>
        <v>0</v>
      </c>
      <c r="Y479" s="139">
        <f>IF($I479&gt;=TABELLER!$Z$68,IF($I478&lt;=TABELLER!$Z$68,$G479,0),0)</f>
        <v>0</v>
      </c>
      <c r="Z479" s="140">
        <f>IF($I479&gt;=TABELLER!$Z$68,IF($I478&lt;=TABELLER!$Z$68,$C479,0),0)</f>
        <v>0</v>
      </c>
      <c r="AA479" s="140">
        <f t="shared" si="172"/>
        <v>122.56040865869606</v>
      </c>
      <c r="AB479" s="106">
        <f t="shared" si="173"/>
        <v>0</v>
      </c>
    </row>
    <row r="480" spans="2:28" x14ac:dyDescent="0.2">
      <c r="B480" s="25">
        <v>432</v>
      </c>
      <c r="C480" s="26">
        <f t="shared" si="174"/>
        <v>17.279999999999809</v>
      </c>
      <c r="D480" s="26">
        <f t="shared" si="153"/>
        <v>3.9999999999999147E-2</v>
      </c>
      <c r="E480" s="27">
        <f t="shared" si="154"/>
        <v>1.3621175619739359</v>
      </c>
      <c r="F480" s="27">
        <f t="shared" si="155"/>
        <v>0</v>
      </c>
      <c r="G480" s="26">
        <f t="shared" si="156"/>
        <v>501.99877832365303</v>
      </c>
      <c r="H480" s="26">
        <f t="shared" si="157"/>
        <v>0</v>
      </c>
      <c r="I480" s="26">
        <f t="shared" si="158"/>
        <v>122.62075249661761</v>
      </c>
      <c r="J480" s="26">
        <f t="shared" si="159"/>
        <v>34.061320137949338</v>
      </c>
      <c r="K480" s="26">
        <f t="shared" si="167"/>
        <v>36.138888888888886</v>
      </c>
      <c r="L480" s="27">
        <f t="shared" si="160"/>
        <v>0.41822655375479312</v>
      </c>
      <c r="M480" s="27">
        <f t="shared" si="161"/>
        <v>0.41822655375479312</v>
      </c>
      <c r="N480" s="26">
        <f t="shared" si="170"/>
        <v>0</v>
      </c>
      <c r="O480" s="141">
        <f t="shared" si="168"/>
        <v>80</v>
      </c>
      <c r="P480" s="28">
        <f t="shared" si="171"/>
        <v>48000</v>
      </c>
      <c r="Q480" s="28">
        <f t="shared" si="162"/>
        <v>1409.2231248113287</v>
      </c>
      <c r="R480" s="28">
        <f t="shared" si="163"/>
        <v>0</v>
      </c>
      <c r="S480" s="28">
        <f t="shared" si="169"/>
        <v>225</v>
      </c>
      <c r="T480" s="28">
        <f t="shared" si="164"/>
        <v>556.88329417913906</v>
      </c>
      <c r="U480" s="28">
        <f t="shared" si="165"/>
        <v>781.88329417913906</v>
      </c>
      <c r="V480" s="29">
        <f t="shared" si="166"/>
        <v>627.33983063218966</v>
      </c>
      <c r="W480" s="35"/>
      <c r="X480" s="138">
        <f>IF($I480&lt;=TABELLER!$Z$68,IF($I479&gt;=TABELLER!$Z$68,$G480,0),0)</f>
        <v>0</v>
      </c>
      <c r="Y480" s="139">
        <f>IF($I480&gt;=TABELLER!$Z$68,IF($I479&lt;=TABELLER!$Z$68,$G480,0),0)</f>
        <v>0</v>
      </c>
      <c r="Z480" s="140">
        <f>IF($I480&gt;=TABELLER!$Z$68,IF($I479&lt;=TABELLER!$Z$68,$C480,0),0)</f>
        <v>0</v>
      </c>
      <c r="AA480" s="140">
        <f t="shared" si="172"/>
        <v>122.62075249661761</v>
      </c>
      <c r="AB480" s="106">
        <f t="shared" si="173"/>
        <v>0</v>
      </c>
    </row>
    <row r="481" spans="2:28" x14ac:dyDescent="0.2">
      <c r="B481" s="25">
        <v>433</v>
      </c>
      <c r="C481" s="26">
        <f t="shared" si="174"/>
        <v>17.319999999999808</v>
      </c>
      <c r="D481" s="26">
        <f t="shared" si="153"/>
        <v>3.9999999999999147E-2</v>
      </c>
      <c r="E481" s="27">
        <f t="shared" si="154"/>
        <v>1.3627873867609483</v>
      </c>
      <c r="F481" s="27">
        <f t="shared" si="155"/>
        <v>0</v>
      </c>
      <c r="G481" s="26">
        <f t="shared" si="156"/>
        <v>503.36156571041397</v>
      </c>
      <c r="H481" s="26">
        <f t="shared" si="157"/>
        <v>0</v>
      </c>
      <c r="I481" s="26">
        <f t="shared" si="158"/>
        <v>122.68097712035831</v>
      </c>
      <c r="J481" s="26">
        <f t="shared" si="159"/>
        <v>34.078049200099528</v>
      </c>
      <c r="K481" s="26">
        <f t="shared" si="167"/>
        <v>36.138888888888886</v>
      </c>
      <c r="L481" s="27">
        <f t="shared" si="160"/>
        <v>0.41740058744732522</v>
      </c>
      <c r="M481" s="27">
        <f t="shared" si="161"/>
        <v>0.41740058744732522</v>
      </c>
      <c r="N481" s="26">
        <f t="shared" si="170"/>
        <v>0</v>
      </c>
      <c r="O481" s="141">
        <f t="shared" si="168"/>
        <v>80</v>
      </c>
      <c r="P481" s="28">
        <f t="shared" si="171"/>
        <v>48000</v>
      </c>
      <c r="Q481" s="28">
        <f t="shared" si="162"/>
        <v>1408.5313310675017</v>
      </c>
      <c r="R481" s="28">
        <f t="shared" si="163"/>
        <v>0</v>
      </c>
      <c r="S481" s="28">
        <f t="shared" si="169"/>
        <v>225</v>
      </c>
      <c r="T481" s="28">
        <f t="shared" si="164"/>
        <v>557.43044989651389</v>
      </c>
      <c r="U481" s="28">
        <f t="shared" si="165"/>
        <v>782.43044989651389</v>
      </c>
      <c r="V481" s="29">
        <f t="shared" si="166"/>
        <v>626.1008811709878</v>
      </c>
      <c r="W481" s="35"/>
      <c r="X481" s="138">
        <f>IF($I481&lt;=TABELLER!$Z$68,IF($I480&gt;=TABELLER!$Z$68,$G481,0),0)</f>
        <v>0</v>
      </c>
      <c r="Y481" s="139">
        <f>IF($I481&gt;=TABELLER!$Z$68,IF($I480&lt;=TABELLER!$Z$68,$G481,0),0)</f>
        <v>0</v>
      </c>
      <c r="Z481" s="140">
        <f>IF($I481&gt;=TABELLER!$Z$68,IF($I480&lt;=TABELLER!$Z$68,$C481,0),0)</f>
        <v>0</v>
      </c>
      <c r="AA481" s="140">
        <f t="shared" si="172"/>
        <v>122.68097712035831</v>
      </c>
      <c r="AB481" s="106">
        <f t="shared" si="173"/>
        <v>0</v>
      </c>
    </row>
    <row r="482" spans="2:28" x14ac:dyDescent="0.2">
      <c r="B482" s="25">
        <v>434</v>
      </c>
      <c r="C482" s="26">
        <f t="shared" si="174"/>
        <v>17.359999999999808</v>
      </c>
      <c r="D482" s="26">
        <f t="shared" si="153"/>
        <v>3.9999999999999147E-2</v>
      </c>
      <c r="E482" s="27">
        <f t="shared" si="154"/>
        <v>1.3634558884739101</v>
      </c>
      <c r="F482" s="27">
        <f t="shared" si="155"/>
        <v>0</v>
      </c>
      <c r="G482" s="26">
        <f t="shared" si="156"/>
        <v>504.72502159888791</v>
      </c>
      <c r="H482" s="26">
        <f t="shared" si="157"/>
        <v>0</v>
      </c>
      <c r="I482" s="26">
        <f t="shared" si="158"/>
        <v>122.74108280495072</v>
      </c>
      <c r="J482" s="26">
        <f t="shared" si="159"/>
        <v>34.094745223597421</v>
      </c>
      <c r="K482" s="26">
        <f t="shared" si="167"/>
        <v>36.138888888888886</v>
      </c>
      <c r="L482" s="27">
        <f t="shared" si="160"/>
        <v>0.41657652502517878</v>
      </c>
      <c r="M482" s="27">
        <f t="shared" si="161"/>
        <v>0.41657652502517878</v>
      </c>
      <c r="N482" s="26">
        <f t="shared" si="170"/>
        <v>0</v>
      </c>
      <c r="O482" s="141">
        <f t="shared" si="168"/>
        <v>80</v>
      </c>
      <c r="P482" s="28">
        <f t="shared" si="171"/>
        <v>48000</v>
      </c>
      <c r="Q482" s="28">
        <f t="shared" si="162"/>
        <v>1407.8415804315373</v>
      </c>
      <c r="R482" s="28">
        <f t="shared" si="163"/>
        <v>0</v>
      </c>
      <c r="S482" s="28">
        <f t="shared" si="169"/>
        <v>225</v>
      </c>
      <c r="T482" s="28">
        <f t="shared" si="164"/>
        <v>557.97679289376913</v>
      </c>
      <c r="U482" s="28">
        <f t="shared" si="165"/>
        <v>782.97679289376913</v>
      </c>
      <c r="V482" s="29">
        <f t="shared" si="166"/>
        <v>624.86478753776817</v>
      </c>
      <c r="W482" s="35"/>
      <c r="X482" s="138">
        <f>IF($I482&lt;=TABELLER!$Z$68,IF($I481&gt;=TABELLER!$Z$68,$G482,0),0)</f>
        <v>0</v>
      </c>
      <c r="Y482" s="139">
        <f>IF($I482&gt;=TABELLER!$Z$68,IF($I481&lt;=TABELLER!$Z$68,$G482,0),0)</f>
        <v>0</v>
      </c>
      <c r="Z482" s="140">
        <f>IF($I482&gt;=TABELLER!$Z$68,IF($I481&lt;=TABELLER!$Z$68,$C482,0),0)</f>
        <v>0</v>
      </c>
      <c r="AA482" s="140">
        <f t="shared" si="172"/>
        <v>122.74108280495072</v>
      </c>
      <c r="AB482" s="106">
        <f t="shared" si="173"/>
        <v>0</v>
      </c>
    </row>
    <row r="483" spans="2:28" x14ac:dyDescent="0.2">
      <c r="B483" s="25">
        <v>435</v>
      </c>
      <c r="C483" s="26">
        <f t="shared" si="174"/>
        <v>17.399999999999807</v>
      </c>
      <c r="D483" s="26">
        <f t="shared" si="153"/>
        <v>3.9999999999999147E-2</v>
      </c>
      <c r="E483" s="27">
        <f t="shared" si="154"/>
        <v>1.364123070163888</v>
      </c>
      <c r="F483" s="27">
        <f t="shared" si="155"/>
        <v>0</v>
      </c>
      <c r="G483" s="26">
        <f t="shared" si="156"/>
        <v>506.08914466905179</v>
      </c>
      <c r="H483" s="26">
        <f t="shared" si="157"/>
        <v>0</v>
      </c>
      <c r="I483" s="26">
        <f t="shared" si="158"/>
        <v>122.80106982455433</v>
      </c>
      <c r="J483" s="26">
        <f t="shared" si="159"/>
        <v>34.111408284598426</v>
      </c>
      <c r="K483" s="26">
        <f t="shared" si="167"/>
        <v>36.138888888888886</v>
      </c>
      <c r="L483" s="27">
        <f t="shared" si="160"/>
        <v>0.41575436045438119</v>
      </c>
      <c r="M483" s="27">
        <f t="shared" si="161"/>
        <v>0.41575436045438119</v>
      </c>
      <c r="N483" s="26">
        <f t="shared" si="170"/>
        <v>0</v>
      </c>
      <c r="O483" s="141">
        <f t="shared" si="168"/>
        <v>80</v>
      </c>
      <c r="P483" s="28">
        <f t="shared" si="171"/>
        <v>48000</v>
      </c>
      <c r="Q483" s="28">
        <f t="shared" si="162"/>
        <v>1407.1538647576854</v>
      </c>
      <c r="R483" s="28">
        <f t="shared" si="163"/>
        <v>0</v>
      </c>
      <c r="S483" s="28">
        <f t="shared" si="169"/>
        <v>225</v>
      </c>
      <c r="T483" s="28">
        <f t="shared" si="164"/>
        <v>558.52232407611359</v>
      </c>
      <c r="U483" s="28">
        <f t="shared" si="165"/>
        <v>783.52232407611359</v>
      </c>
      <c r="V483" s="29">
        <f t="shared" si="166"/>
        <v>623.63154068157178</v>
      </c>
      <c r="W483" s="35"/>
      <c r="X483" s="138">
        <f>IF($I483&lt;=TABELLER!$Z$68,IF($I482&gt;=TABELLER!$Z$68,$G483,0),0)</f>
        <v>0</v>
      </c>
      <c r="Y483" s="139">
        <f>IF($I483&gt;=TABELLER!$Z$68,IF($I482&lt;=TABELLER!$Z$68,$G483,0),0)</f>
        <v>0</v>
      </c>
      <c r="Z483" s="140">
        <f>IF($I483&gt;=TABELLER!$Z$68,IF($I482&lt;=TABELLER!$Z$68,$C483,0),0)</f>
        <v>0</v>
      </c>
      <c r="AA483" s="140">
        <f t="shared" si="172"/>
        <v>122.80106982455433</v>
      </c>
      <c r="AB483" s="106">
        <f t="shared" si="173"/>
        <v>0</v>
      </c>
    </row>
    <row r="484" spans="2:28" x14ac:dyDescent="0.2">
      <c r="B484" s="25">
        <v>436</v>
      </c>
      <c r="C484" s="26">
        <f t="shared" si="174"/>
        <v>17.439999999999806</v>
      </c>
      <c r="D484" s="26">
        <f t="shared" si="153"/>
        <v>3.9999999999999147E-2</v>
      </c>
      <c r="E484" s="27">
        <f t="shared" si="154"/>
        <v>1.3647889348722715</v>
      </c>
      <c r="F484" s="27">
        <f t="shared" si="155"/>
        <v>0</v>
      </c>
      <c r="G484" s="26">
        <f t="shared" si="156"/>
        <v>507.45393360392404</v>
      </c>
      <c r="H484" s="26">
        <f t="shared" si="157"/>
        <v>0</v>
      </c>
      <c r="I484" s="26">
        <f t="shared" si="158"/>
        <v>122.86093845245976</v>
      </c>
      <c r="J484" s="26">
        <f t="shared" si="159"/>
        <v>34.128038459016601</v>
      </c>
      <c r="K484" s="26">
        <f t="shared" si="167"/>
        <v>36.138888888888886</v>
      </c>
      <c r="L484" s="27">
        <f t="shared" si="160"/>
        <v>0.41493408773010082</v>
      </c>
      <c r="M484" s="27">
        <f t="shared" si="161"/>
        <v>0.41493408773010082</v>
      </c>
      <c r="N484" s="26">
        <f t="shared" si="170"/>
        <v>0</v>
      </c>
      <c r="O484" s="141">
        <f t="shared" si="168"/>
        <v>80</v>
      </c>
      <c r="P484" s="28">
        <f t="shared" si="171"/>
        <v>48000</v>
      </c>
      <c r="Q484" s="28">
        <f t="shared" si="162"/>
        <v>1406.468175944007</v>
      </c>
      <c r="R484" s="28">
        <f t="shared" si="163"/>
        <v>0</v>
      </c>
      <c r="S484" s="28">
        <f t="shared" si="169"/>
        <v>225</v>
      </c>
      <c r="T484" s="28">
        <f t="shared" si="164"/>
        <v>559.0670443488558</v>
      </c>
      <c r="U484" s="28">
        <f t="shared" si="165"/>
        <v>784.0670443488558</v>
      </c>
      <c r="V484" s="29">
        <f t="shared" si="166"/>
        <v>622.40113159515124</v>
      </c>
      <c r="W484" s="35"/>
      <c r="X484" s="138">
        <f>IF($I484&lt;=TABELLER!$Z$68,IF($I483&gt;=TABELLER!$Z$68,$G484,0),0)</f>
        <v>0</v>
      </c>
      <c r="Y484" s="139">
        <f>IF($I484&gt;=TABELLER!$Z$68,IF($I483&lt;=TABELLER!$Z$68,$G484,0),0)</f>
        <v>0</v>
      </c>
      <c r="Z484" s="140">
        <f>IF($I484&gt;=TABELLER!$Z$68,IF($I483&lt;=TABELLER!$Z$68,$C484,0),0)</f>
        <v>0</v>
      </c>
      <c r="AA484" s="140">
        <f t="shared" si="172"/>
        <v>122.86093845245976</v>
      </c>
      <c r="AB484" s="106">
        <f t="shared" si="173"/>
        <v>0</v>
      </c>
    </row>
    <row r="485" spans="2:28" x14ac:dyDescent="0.2">
      <c r="B485" s="25">
        <v>437</v>
      </c>
      <c r="C485" s="26">
        <f t="shared" si="174"/>
        <v>17.479999999999805</v>
      </c>
      <c r="D485" s="26">
        <f t="shared" si="153"/>
        <v>3.9999999999999147E-2</v>
      </c>
      <c r="E485" s="27">
        <f t="shared" si="154"/>
        <v>1.3654534856308191</v>
      </c>
      <c r="F485" s="27">
        <f t="shared" si="155"/>
        <v>0</v>
      </c>
      <c r="G485" s="26">
        <f t="shared" si="156"/>
        <v>508.81938708955488</v>
      </c>
      <c r="H485" s="26">
        <f t="shared" si="157"/>
        <v>0</v>
      </c>
      <c r="I485" s="26">
        <f t="shared" si="158"/>
        <v>122.92068896109291</v>
      </c>
      <c r="J485" s="26">
        <f t="shared" si="159"/>
        <v>34.144635822525807</v>
      </c>
      <c r="K485" s="26">
        <f t="shared" si="167"/>
        <v>36.138888888888886</v>
      </c>
      <c r="L485" s="27">
        <f t="shared" si="160"/>
        <v>0.41411570087644994</v>
      </c>
      <c r="M485" s="27">
        <f t="shared" si="161"/>
        <v>0.41411570087644994</v>
      </c>
      <c r="N485" s="26">
        <f t="shared" si="170"/>
        <v>0</v>
      </c>
      <c r="O485" s="141">
        <f t="shared" si="168"/>
        <v>80</v>
      </c>
      <c r="P485" s="28">
        <f t="shared" si="171"/>
        <v>48000</v>
      </c>
      <c r="Q485" s="28">
        <f t="shared" si="162"/>
        <v>1405.784505932073</v>
      </c>
      <c r="R485" s="28">
        <f t="shared" si="163"/>
        <v>0</v>
      </c>
      <c r="S485" s="28">
        <f t="shared" si="169"/>
        <v>225</v>
      </c>
      <c r="T485" s="28">
        <f t="shared" si="164"/>
        <v>559.61095461739808</v>
      </c>
      <c r="U485" s="28">
        <f t="shared" si="165"/>
        <v>784.61095461739808</v>
      </c>
      <c r="V485" s="29">
        <f t="shared" si="166"/>
        <v>621.17355131467491</v>
      </c>
      <c r="W485" s="35"/>
      <c r="X485" s="138">
        <f>IF($I485&lt;=TABELLER!$Z$68,IF($I484&gt;=TABELLER!$Z$68,$G485,0),0)</f>
        <v>0</v>
      </c>
      <c r="Y485" s="139">
        <f>IF($I485&gt;=TABELLER!$Z$68,IF($I484&lt;=TABELLER!$Z$68,$G485,0),0)</f>
        <v>0</v>
      </c>
      <c r="Z485" s="140">
        <f>IF($I485&gt;=TABELLER!$Z$68,IF($I484&lt;=TABELLER!$Z$68,$C485,0),0)</f>
        <v>0</v>
      </c>
      <c r="AA485" s="140">
        <f t="shared" si="172"/>
        <v>122.92068896109291</v>
      </c>
      <c r="AB485" s="106">
        <f t="shared" si="173"/>
        <v>0</v>
      </c>
    </row>
    <row r="486" spans="2:28" x14ac:dyDescent="0.2">
      <c r="B486" s="25">
        <v>438</v>
      </c>
      <c r="C486" s="26">
        <f t="shared" si="174"/>
        <v>17.519999999999804</v>
      </c>
      <c r="D486" s="26">
        <f t="shared" si="153"/>
        <v>3.9999999999999147E-2</v>
      </c>
      <c r="E486" s="27">
        <f t="shared" si="154"/>
        <v>1.3661167254617042</v>
      </c>
      <c r="F486" s="27">
        <f t="shared" si="155"/>
        <v>0</v>
      </c>
      <c r="G486" s="26">
        <f t="shared" si="156"/>
        <v>510.1855038150166</v>
      </c>
      <c r="H486" s="26">
        <f t="shared" si="157"/>
        <v>0</v>
      </c>
      <c r="I486" s="26">
        <f t="shared" si="158"/>
        <v>122.9803216220191</v>
      </c>
      <c r="J486" s="26">
        <f t="shared" si="159"/>
        <v>34.161200450560862</v>
      </c>
      <c r="K486" s="26">
        <f t="shared" si="167"/>
        <v>36.138888888888886</v>
      </c>
      <c r="L486" s="27">
        <f t="shared" si="160"/>
        <v>0.41329919394628734</v>
      </c>
      <c r="M486" s="27">
        <f t="shared" si="161"/>
        <v>0.41329919394628734</v>
      </c>
      <c r="N486" s="26">
        <f t="shared" si="170"/>
        <v>0</v>
      </c>
      <c r="O486" s="141">
        <f t="shared" si="168"/>
        <v>80</v>
      </c>
      <c r="P486" s="28">
        <f t="shared" si="171"/>
        <v>48000</v>
      </c>
      <c r="Q486" s="28">
        <f t="shared" si="162"/>
        <v>1405.1028467066628</v>
      </c>
      <c r="R486" s="28">
        <f t="shared" si="163"/>
        <v>0</v>
      </c>
      <c r="S486" s="28">
        <f t="shared" si="169"/>
        <v>225</v>
      </c>
      <c r="T486" s="28">
        <f t="shared" si="164"/>
        <v>560.15405578723187</v>
      </c>
      <c r="U486" s="28">
        <f t="shared" si="165"/>
        <v>785.15405578723187</v>
      </c>
      <c r="V486" s="29">
        <f t="shared" si="166"/>
        <v>619.94879091943096</v>
      </c>
      <c r="W486" s="35"/>
      <c r="X486" s="138">
        <f>IF($I486&lt;=TABELLER!$Z$68,IF($I485&gt;=TABELLER!$Z$68,$G486,0),0)</f>
        <v>0</v>
      </c>
      <c r="Y486" s="139">
        <f>IF($I486&gt;=TABELLER!$Z$68,IF($I485&lt;=TABELLER!$Z$68,$G486,0),0)</f>
        <v>0</v>
      </c>
      <c r="Z486" s="140">
        <f>IF($I486&gt;=TABELLER!$Z$68,IF($I485&lt;=TABELLER!$Z$68,$C486,0),0)</f>
        <v>0</v>
      </c>
      <c r="AA486" s="140">
        <f t="shared" si="172"/>
        <v>122.9803216220191</v>
      </c>
      <c r="AB486" s="106">
        <f t="shared" si="173"/>
        <v>0</v>
      </c>
    </row>
    <row r="487" spans="2:28" x14ac:dyDescent="0.2">
      <c r="B487" s="25">
        <v>439</v>
      </c>
      <c r="C487" s="26">
        <f t="shared" si="174"/>
        <v>17.559999999999803</v>
      </c>
      <c r="D487" s="26">
        <f t="shared" si="153"/>
        <v>3.9999999999999147E-2</v>
      </c>
      <c r="E487" s="27">
        <f t="shared" si="154"/>
        <v>1.3667786573775624</v>
      </c>
      <c r="F487" s="27">
        <f t="shared" si="155"/>
        <v>0</v>
      </c>
      <c r="G487" s="26">
        <f t="shared" si="156"/>
        <v>511.55228247239415</v>
      </c>
      <c r="H487" s="26">
        <f t="shared" si="157"/>
        <v>0</v>
      </c>
      <c r="I487" s="26">
        <f t="shared" si="158"/>
        <v>123.03983670594737</v>
      </c>
      <c r="J487" s="26">
        <f t="shared" si="159"/>
        <v>34.177732418318712</v>
      </c>
      <c r="K487" s="26">
        <f t="shared" si="167"/>
        <v>36.138888888888886</v>
      </c>
      <c r="L487" s="27">
        <f t="shared" si="160"/>
        <v>0.41248456102102316</v>
      </c>
      <c r="M487" s="27">
        <f t="shared" si="161"/>
        <v>0.41248456102102316</v>
      </c>
      <c r="N487" s="26">
        <f t="shared" si="170"/>
        <v>0</v>
      </c>
      <c r="O487" s="141">
        <f t="shared" si="168"/>
        <v>80</v>
      </c>
      <c r="P487" s="28">
        <f t="shared" si="171"/>
        <v>48000</v>
      </c>
      <c r="Q487" s="28">
        <f t="shared" si="162"/>
        <v>1404.4231902954677</v>
      </c>
      <c r="R487" s="28">
        <f t="shared" si="163"/>
        <v>0</v>
      </c>
      <c r="S487" s="28">
        <f t="shared" si="169"/>
        <v>225</v>
      </c>
      <c r="T487" s="28">
        <f t="shared" si="164"/>
        <v>560.69634876393297</v>
      </c>
      <c r="U487" s="28">
        <f t="shared" si="165"/>
        <v>785.69634876393297</v>
      </c>
      <c r="V487" s="29">
        <f t="shared" si="166"/>
        <v>618.72684153153477</v>
      </c>
      <c r="W487" s="35"/>
      <c r="X487" s="138">
        <f>IF($I487&lt;=TABELLER!$Z$68,IF($I486&gt;=TABELLER!$Z$68,$G487,0),0)</f>
        <v>0</v>
      </c>
      <c r="Y487" s="139">
        <f>IF($I487&gt;=TABELLER!$Z$68,IF($I486&lt;=TABELLER!$Z$68,$G487,0),0)</f>
        <v>0</v>
      </c>
      <c r="Z487" s="140">
        <f>IF($I487&gt;=TABELLER!$Z$68,IF($I486&lt;=TABELLER!$Z$68,$C487,0),0)</f>
        <v>0</v>
      </c>
      <c r="AA487" s="140">
        <f t="shared" si="172"/>
        <v>123.03983670594737</v>
      </c>
      <c r="AB487" s="106">
        <f t="shared" si="173"/>
        <v>0</v>
      </c>
    </row>
    <row r="488" spans="2:28" x14ac:dyDescent="0.2">
      <c r="B488" s="25">
        <v>440</v>
      </c>
      <c r="C488" s="26">
        <f t="shared" si="174"/>
        <v>17.599999999999802</v>
      </c>
      <c r="D488" s="26">
        <f t="shared" si="153"/>
        <v>3.9999999999999147E-2</v>
      </c>
      <c r="E488" s="27">
        <f t="shared" si="154"/>
        <v>1.3674392843815362</v>
      </c>
      <c r="F488" s="27">
        <f t="shared" si="155"/>
        <v>0</v>
      </c>
      <c r="G488" s="26">
        <f t="shared" si="156"/>
        <v>512.91972175677574</v>
      </c>
      <c r="H488" s="26">
        <f t="shared" si="157"/>
        <v>0</v>
      </c>
      <c r="I488" s="26">
        <f t="shared" si="158"/>
        <v>123.09923448273439</v>
      </c>
      <c r="J488" s="26">
        <f t="shared" si="159"/>
        <v>34.194231800759553</v>
      </c>
      <c r="K488" s="26">
        <f t="shared" si="167"/>
        <v>36.138888888888886</v>
      </c>
      <c r="L488" s="27">
        <f t="shared" si="160"/>
        <v>0.41167179621042649</v>
      </c>
      <c r="M488" s="27">
        <f t="shared" si="161"/>
        <v>0.41167179621042649</v>
      </c>
      <c r="N488" s="26">
        <f t="shared" si="170"/>
        <v>0</v>
      </c>
      <c r="O488" s="141">
        <f t="shared" si="168"/>
        <v>80</v>
      </c>
      <c r="P488" s="28">
        <f t="shared" si="171"/>
        <v>48000</v>
      </c>
      <c r="Q488" s="28">
        <f t="shared" si="162"/>
        <v>1403.745528768796</v>
      </c>
      <c r="R488" s="28">
        <f t="shared" si="163"/>
        <v>0</v>
      </c>
      <c r="S488" s="28">
        <f t="shared" si="169"/>
        <v>225</v>
      </c>
      <c r="T488" s="28">
        <f t="shared" si="164"/>
        <v>561.23783445315632</v>
      </c>
      <c r="U488" s="28">
        <f t="shared" si="165"/>
        <v>786.23783445315632</v>
      </c>
      <c r="V488" s="29">
        <f t="shared" si="166"/>
        <v>617.5076943156397</v>
      </c>
      <c r="W488" s="35"/>
      <c r="X488" s="138">
        <f>IF($I488&lt;=TABELLER!$Z$68,IF($I487&gt;=TABELLER!$Z$68,$G488,0),0)</f>
        <v>0</v>
      </c>
      <c r="Y488" s="139">
        <f>IF($I488&gt;=TABELLER!$Z$68,IF($I487&lt;=TABELLER!$Z$68,$G488,0),0)</f>
        <v>0</v>
      </c>
      <c r="Z488" s="140">
        <f>IF($I488&gt;=TABELLER!$Z$68,IF($I487&lt;=TABELLER!$Z$68,$C488,0),0)</f>
        <v>0</v>
      </c>
      <c r="AA488" s="140">
        <f t="shared" si="172"/>
        <v>123.09923448273439</v>
      </c>
      <c r="AB488" s="106">
        <f t="shared" si="173"/>
        <v>0</v>
      </c>
    </row>
    <row r="489" spans="2:28" x14ac:dyDescent="0.2">
      <c r="B489" s="25">
        <v>441</v>
      </c>
      <c r="C489" s="26">
        <f t="shared" si="174"/>
        <v>17.639999999999802</v>
      </c>
      <c r="D489" s="26">
        <f t="shared" si="153"/>
        <v>3.9999999999999147E-2</v>
      </c>
      <c r="E489" s="27">
        <f t="shared" si="154"/>
        <v>1.3680986094673213</v>
      </c>
      <c r="F489" s="27">
        <f t="shared" si="155"/>
        <v>0</v>
      </c>
      <c r="G489" s="26">
        <f t="shared" si="156"/>
        <v>514.28782036624307</v>
      </c>
      <c r="H489" s="26">
        <f t="shared" si="157"/>
        <v>0</v>
      </c>
      <c r="I489" s="26">
        <f t="shared" si="158"/>
        <v>123.15851522138868</v>
      </c>
      <c r="J489" s="26">
        <f t="shared" si="159"/>
        <v>34.210698672607968</v>
      </c>
      <c r="K489" s="26">
        <f t="shared" si="167"/>
        <v>36.138888888888886</v>
      </c>
      <c r="L489" s="27">
        <f t="shared" si="160"/>
        <v>0.41086089365243306</v>
      </c>
      <c r="M489" s="27">
        <f t="shared" si="161"/>
        <v>0.41086089365243306</v>
      </c>
      <c r="N489" s="26">
        <f t="shared" si="170"/>
        <v>0</v>
      </c>
      <c r="O489" s="141">
        <f t="shared" si="168"/>
        <v>80</v>
      </c>
      <c r="P489" s="28">
        <f t="shared" si="171"/>
        <v>48000</v>
      </c>
      <c r="Q489" s="28">
        <f t="shared" si="162"/>
        <v>1403.0698542392802</v>
      </c>
      <c r="R489" s="28">
        <f t="shared" si="163"/>
        <v>0</v>
      </c>
      <c r="S489" s="28">
        <f t="shared" si="169"/>
        <v>225</v>
      </c>
      <c r="T489" s="28">
        <f t="shared" si="164"/>
        <v>561.77851376063063</v>
      </c>
      <c r="U489" s="28">
        <f t="shared" si="165"/>
        <v>786.77851376063063</v>
      </c>
      <c r="V489" s="29">
        <f t="shared" si="166"/>
        <v>616.29134047864954</v>
      </c>
      <c r="W489" s="35"/>
      <c r="X489" s="138">
        <f>IF($I489&lt;=TABELLER!$Z$68,IF($I488&gt;=TABELLER!$Z$68,$G489,0),0)</f>
        <v>0</v>
      </c>
      <c r="Y489" s="139">
        <f>IF($I489&gt;=TABELLER!$Z$68,IF($I488&lt;=TABELLER!$Z$68,$G489,0),0)</f>
        <v>0</v>
      </c>
      <c r="Z489" s="140">
        <f>IF($I489&gt;=TABELLER!$Z$68,IF($I488&lt;=TABELLER!$Z$68,$C489,0),0)</f>
        <v>0</v>
      </c>
      <c r="AA489" s="140">
        <f t="shared" si="172"/>
        <v>123.15851522138868</v>
      </c>
      <c r="AB489" s="106">
        <f t="shared" si="173"/>
        <v>0</v>
      </c>
    </row>
    <row r="490" spans="2:28" x14ac:dyDescent="0.2">
      <c r="B490" s="25">
        <v>442</v>
      </c>
      <c r="C490" s="26">
        <f t="shared" si="174"/>
        <v>17.679999999999801</v>
      </c>
      <c r="D490" s="26">
        <f t="shared" si="153"/>
        <v>3.9999999999999147E-2</v>
      </c>
      <c r="E490" s="27">
        <f t="shared" si="154"/>
        <v>1.3687566356192113</v>
      </c>
      <c r="F490" s="27">
        <f t="shared" si="155"/>
        <v>0</v>
      </c>
      <c r="G490" s="26">
        <f t="shared" si="156"/>
        <v>515.65657700186227</v>
      </c>
      <c r="H490" s="26">
        <f t="shared" si="157"/>
        <v>0</v>
      </c>
      <c r="I490" s="26">
        <f t="shared" si="158"/>
        <v>123.21767919007465</v>
      </c>
      <c r="J490" s="26">
        <f t="shared" si="159"/>
        <v>34.227133108354067</v>
      </c>
      <c r="K490" s="26">
        <f t="shared" si="167"/>
        <v>36.138888888888886</v>
      </c>
      <c r="L490" s="27">
        <f t="shared" si="160"/>
        <v>0.41005184751295548</v>
      </c>
      <c r="M490" s="27">
        <f t="shared" si="161"/>
        <v>0.41005184751295548</v>
      </c>
      <c r="N490" s="26">
        <f t="shared" si="170"/>
        <v>0</v>
      </c>
      <c r="O490" s="141">
        <f t="shared" si="168"/>
        <v>80</v>
      </c>
      <c r="P490" s="28">
        <f t="shared" si="171"/>
        <v>48000</v>
      </c>
      <c r="Q490" s="28">
        <f t="shared" si="162"/>
        <v>1402.3961588615871</v>
      </c>
      <c r="R490" s="28">
        <f t="shared" si="163"/>
        <v>0</v>
      </c>
      <c r="S490" s="28">
        <f t="shared" si="169"/>
        <v>225</v>
      </c>
      <c r="T490" s="28">
        <f t="shared" si="164"/>
        <v>562.31838759215384</v>
      </c>
      <c r="U490" s="28">
        <f t="shared" si="165"/>
        <v>787.31838759215384</v>
      </c>
      <c r="V490" s="29">
        <f t="shared" si="166"/>
        <v>615.07777126943324</v>
      </c>
      <c r="W490" s="35"/>
      <c r="X490" s="138">
        <f>IF($I490&lt;=TABELLER!$Z$68,IF($I489&gt;=TABELLER!$Z$68,$G490,0),0)</f>
        <v>0</v>
      </c>
      <c r="Y490" s="139">
        <f>IF($I490&gt;=TABELLER!$Z$68,IF($I489&lt;=TABELLER!$Z$68,$G490,0),0)</f>
        <v>0</v>
      </c>
      <c r="Z490" s="140">
        <f>IF($I490&gt;=TABELLER!$Z$68,IF($I489&lt;=TABELLER!$Z$68,$C490,0),0)</f>
        <v>0</v>
      </c>
      <c r="AA490" s="140">
        <f t="shared" si="172"/>
        <v>123.21767919007465</v>
      </c>
      <c r="AB490" s="106">
        <f t="shared" si="173"/>
        <v>0</v>
      </c>
    </row>
    <row r="491" spans="2:28" x14ac:dyDescent="0.2">
      <c r="B491" s="25">
        <v>443</v>
      </c>
      <c r="C491" s="26">
        <f t="shared" si="174"/>
        <v>17.7199999999998</v>
      </c>
      <c r="D491" s="26">
        <f t="shared" ref="D491:D554" si="175">+C491-C490</f>
        <v>3.9999999999999147E-2</v>
      </c>
      <c r="E491" s="27">
        <f t="shared" ref="E491:E554" si="176">+J490*D491+0.5*M490*D491*D491</f>
        <v>1.3694133658121437</v>
      </c>
      <c r="F491" s="27">
        <f t="shared" ref="F491:F554" si="177">+E491*N491/100</f>
        <v>0</v>
      </c>
      <c r="G491" s="26">
        <f t="shared" ref="G491:G554" si="178">+G490+E491</f>
        <v>517.02599036767447</v>
      </c>
      <c r="H491" s="26">
        <f t="shared" ref="H491:H554" si="179">+H490+F491</f>
        <v>0</v>
      </c>
      <c r="I491" s="26">
        <f t="shared" ref="I491:I554" si="180">+J491*3.6</f>
        <v>123.27672665611649</v>
      </c>
      <c r="J491" s="26">
        <f t="shared" ref="J491:J554" si="181">+J490+M490*D491</f>
        <v>34.243535182254583</v>
      </c>
      <c r="K491" s="26">
        <f t="shared" si="167"/>
        <v>36.138888888888886</v>
      </c>
      <c r="L491" s="27">
        <f t="shared" ref="L491:L554" si="182">+V491/$E$23</f>
        <v>0.40924465198569565</v>
      </c>
      <c r="M491" s="27">
        <f t="shared" ref="M491:M554" si="183">MIN(IF((J491+L491*D492)&gt;K491,+(K491-J491)/D492,L491),$E$21)</f>
        <v>0.40924465198569565</v>
      </c>
      <c r="N491" s="26">
        <f t="shared" si="170"/>
        <v>0</v>
      </c>
      <c r="O491" s="141">
        <f t="shared" si="168"/>
        <v>80</v>
      </c>
      <c r="P491" s="28">
        <f t="shared" si="171"/>
        <v>48000</v>
      </c>
      <c r="Q491" s="28">
        <f t="shared" ref="Q491:Q554" si="184">+P491/J491</f>
        <v>1401.724434832131</v>
      </c>
      <c r="R491" s="28">
        <f t="shared" ref="R491:R554" si="185">0.1*$E$23*N491</f>
        <v>0</v>
      </c>
      <c r="S491" s="28">
        <f t="shared" si="169"/>
        <v>225</v>
      </c>
      <c r="T491" s="28">
        <f t="shared" ref="T491:T554" si="186">0.5*$E$9*$E$13*$E$14*(J491+$E$10)^2</f>
        <v>562.85745685358756</v>
      </c>
      <c r="U491" s="28">
        <f t="shared" ref="U491:U554" si="187">+R491+S491+T491</f>
        <v>787.85745685358756</v>
      </c>
      <c r="V491" s="29">
        <f t="shared" ref="V491:V554" si="188">+Q491-U491</f>
        <v>613.86697797854345</v>
      </c>
      <c r="W491" s="35"/>
      <c r="X491" s="138">
        <f>IF($I491&lt;=TABELLER!$Z$68,IF($I490&gt;=TABELLER!$Z$68,$G491,0),0)</f>
        <v>0</v>
      </c>
      <c r="Y491" s="139">
        <f>IF($I491&gt;=TABELLER!$Z$68,IF($I490&lt;=TABELLER!$Z$68,$G491,0),0)</f>
        <v>0</v>
      </c>
      <c r="Z491" s="140">
        <f>IF($I491&gt;=TABELLER!$Z$68,IF($I490&lt;=TABELLER!$Z$68,$C491,0),0)</f>
        <v>0</v>
      </c>
      <c r="AA491" s="140">
        <f t="shared" si="172"/>
        <v>123.27672665611649</v>
      </c>
      <c r="AB491" s="106">
        <f t="shared" si="173"/>
        <v>0</v>
      </c>
    </row>
    <row r="492" spans="2:28" x14ac:dyDescent="0.2">
      <c r="B492" s="25">
        <v>444</v>
      </c>
      <c r="C492" s="26">
        <f t="shared" si="174"/>
        <v>17.759999999999799</v>
      </c>
      <c r="D492" s="26">
        <f t="shared" si="175"/>
        <v>3.9999999999999147E-2</v>
      </c>
      <c r="E492" s="27">
        <f t="shared" si="176"/>
        <v>1.3700688030117427</v>
      </c>
      <c r="F492" s="27">
        <f t="shared" si="177"/>
        <v>0</v>
      </c>
      <c r="G492" s="26">
        <f t="shared" si="178"/>
        <v>518.39605917068616</v>
      </c>
      <c r="H492" s="26">
        <f t="shared" si="179"/>
        <v>0</v>
      </c>
      <c r="I492" s="26">
        <f t="shared" si="180"/>
        <v>123.33565788600245</v>
      </c>
      <c r="J492" s="26">
        <f t="shared" si="181"/>
        <v>34.259904968334013</v>
      </c>
      <c r="K492" s="26">
        <f t="shared" si="167"/>
        <v>36.138888888888886</v>
      </c>
      <c r="L492" s="27">
        <f t="shared" si="182"/>
        <v>0.40843930129195594</v>
      </c>
      <c r="M492" s="27">
        <f t="shared" si="183"/>
        <v>0.40843930129195594</v>
      </c>
      <c r="N492" s="26">
        <f t="shared" si="170"/>
        <v>0</v>
      </c>
      <c r="O492" s="141">
        <f t="shared" si="168"/>
        <v>80</v>
      </c>
      <c r="P492" s="28">
        <f t="shared" si="171"/>
        <v>48000</v>
      </c>
      <c r="Q492" s="28">
        <f t="shared" si="184"/>
        <v>1401.0546743887871</v>
      </c>
      <c r="R492" s="28">
        <f t="shared" si="185"/>
        <v>0</v>
      </c>
      <c r="S492" s="28">
        <f t="shared" si="169"/>
        <v>225</v>
      </c>
      <c r="T492" s="28">
        <f t="shared" si="186"/>
        <v>563.39572245085321</v>
      </c>
      <c r="U492" s="28">
        <f t="shared" si="187"/>
        <v>788.39572245085321</v>
      </c>
      <c r="V492" s="29">
        <f t="shared" si="188"/>
        <v>612.65895193793392</v>
      </c>
      <c r="W492" s="35"/>
      <c r="X492" s="138">
        <f>IF($I492&lt;=TABELLER!$Z$68,IF($I491&gt;=TABELLER!$Z$68,$G492,0),0)</f>
        <v>0</v>
      </c>
      <c r="Y492" s="139">
        <f>IF($I492&gt;=TABELLER!$Z$68,IF($I491&lt;=TABELLER!$Z$68,$G492,0),0)</f>
        <v>0</v>
      </c>
      <c r="Z492" s="140">
        <f>IF($I492&gt;=TABELLER!$Z$68,IF($I491&lt;=TABELLER!$Z$68,$C492,0),0)</f>
        <v>0</v>
      </c>
      <c r="AA492" s="140">
        <f t="shared" si="172"/>
        <v>123.33565788600245</v>
      </c>
      <c r="AB492" s="106">
        <f t="shared" si="173"/>
        <v>0</v>
      </c>
    </row>
    <row r="493" spans="2:28" x14ac:dyDescent="0.2">
      <c r="B493" s="25">
        <v>445</v>
      </c>
      <c r="C493" s="26">
        <f t="shared" si="174"/>
        <v>17.799999999999798</v>
      </c>
      <c r="D493" s="26">
        <f t="shared" si="175"/>
        <v>3.9999999999999147E-2</v>
      </c>
      <c r="E493" s="27">
        <f t="shared" si="176"/>
        <v>1.3707229501743647</v>
      </c>
      <c r="F493" s="27">
        <f t="shared" si="177"/>
        <v>0</v>
      </c>
      <c r="G493" s="26">
        <f t="shared" si="178"/>
        <v>519.76678212086051</v>
      </c>
      <c r="H493" s="26">
        <f t="shared" si="179"/>
        <v>0</v>
      </c>
      <c r="I493" s="26">
        <f t="shared" si="180"/>
        <v>123.39447314538847</v>
      </c>
      <c r="J493" s="26">
        <f t="shared" si="181"/>
        <v>34.276242540385688</v>
      </c>
      <c r="K493" s="26">
        <f t="shared" si="167"/>
        <v>36.138888888888886</v>
      </c>
      <c r="L493" s="27">
        <f t="shared" si="182"/>
        <v>0.40763578968045644</v>
      </c>
      <c r="M493" s="27">
        <f t="shared" si="183"/>
        <v>0.40763578968045644</v>
      </c>
      <c r="N493" s="26">
        <f t="shared" si="170"/>
        <v>0</v>
      </c>
      <c r="O493" s="141">
        <f t="shared" si="168"/>
        <v>80</v>
      </c>
      <c r="P493" s="28">
        <f t="shared" si="171"/>
        <v>48000</v>
      </c>
      <c r="Q493" s="28">
        <f t="shared" si="184"/>
        <v>1400.3868698106105</v>
      </c>
      <c r="R493" s="28">
        <f t="shared" si="185"/>
        <v>0</v>
      </c>
      <c r="S493" s="28">
        <f t="shared" si="169"/>
        <v>225</v>
      </c>
      <c r="T493" s="28">
        <f t="shared" si="186"/>
        <v>563.93318528992586</v>
      </c>
      <c r="U493" s="28">
        <f t="shared" si="187"/>
        <v>788.93318528992586</v>
      </c>
      <c r="V493" s="29">
        <f t="shared" si="188"/>
        <v>611.45368452068465</v>
      </c>
      <c r="W493" s="35"/>
      <c r="X493" s="138">
        <f>IF($I493&lt;=TABELLER!$Z$68,IF($I492&gt;=TABELLER!$Z$68,$G493,0),0)</f>
        <v>0</v>
      </c>
      <c r="Y493" s="139">
        <f>IF($I493&gt;=TABELLER!$Z$68,IF($I492&lt;=TABELLER!$Z$68,$G493,0),0)</f>
        <v>0</v>
      </c>
      <c r="Z493" s="140">
        <f>IF($I493&gt;=TABELLER!$Z$68,IF($I492&lt;=TABELLER!$Z$68,$C493,0),0)</f>
        <v>0</v>
      </c>
      <c r="AA493" s="140">
        <f t="shared" si="172"/>
        <v>123.39447314538847</v>
      </c>
      <c r="AB493" s="106">
        <f t="shared" si="173"/>
        <v>0</v>
      </c>
    </row>
    <row r="494" spans="2:28" x14ac:dyDescent="0.2">
      <c r="B494" s="25">
        <v>446</v>
      </c>
      <c r="C494" s="26">
        <f t="shared" si="174"/>
        <v>17.839999999999797</v>
      </c>
      <c r="D494" s="26">
        <f t="shared" si="175"/>
        <v>3.9999999999999147E-2</v>
      </c>
      <c r="E494" s="27">
        <f t="shared" si="176"/>
        <v>1.3713758102471425</v>
      </c>
      <c r="F494" s="27">
        <f t="shared" si="177"/>
        <v>0</v>
      </c>
      <c r="G494" s="26">
        <f t="shared" si="178"/>
        <v>521.13815793110768</v>
      </c>
      <c r="H494" s="26">
        <f t="shared" si="179"/>
        <v>0</v>
      </c>
      <c r="I494" s="26">
        <f t="shared" si="180"/>
        <v>123.45317269910247</v>
      </c>
      <c r="J494" s="26">
        <f t="shared" si="181"/>
        <v>34.292547971972908</v>
      </c>
      <c r="K494" s="26">
        <f t="shared" si="167"/>
        <v>36.138888888888886</v>
      </c>
      <c r="L494" s="27">
        <f t="shared" si="182"/>
        <v>0.40683411142714909</v>
      </c>
      <c r="M494" s="27">
        <f t="shared" si="183"/>
        <v>0.40683411142714909</v>
      </c>
      <c r="N494" s="26">
        <f t="shared" si="170"/>
        <v>0</v>
      </c>
      <c r="O494" s="141">
        <f t="shared" si="168"/>
        <v>80</v>
      </c>
      <c r="P494" s="28">
        <f t="shared" si="171"/>
        <v>48000</v>
      </c>
      <c r="Q494" s="28">
        <f t="shared" si="184"/>
        <v>1399.7210134175539</v>
      </c>
      <c r="R494" s="28">
        <f t="shared" si="185"/>
        <v>0</v>
      </c>
      <c r="S494" s="28">
        <f t="shared" si="169"/>
        <v>225</v>
      </c>
      <c r="T494" s="28">
        <f t="shared" si="186"/>
        <v>564.46984627683025</v>
      </c>
      <c r="U494" s="28">
        <f t="shared" si="187"/>
        <v>789.46984627683025</v>
      </c>
      <c r="V494" s="29">
        <f t="shared" si="188"/>
        <v>610.25116714072362</v>
      </c>
      <c r="W494" s="35"/>
      <c r="X494" s="138">
        <f>IF($I494&lt;=TABELLER!$Z$68,IF($I493&gt;=TABELLER!$Z$68,$G494,0),0)</f>
        <v>0</v>
      </c>
      <c r="Y494" s="139">
        <f>IF($I494&gt;=TABELLER!$Z$68,IF($I493&lt;=TABELLER!$Z$68,$G494,0),0)</f>
        <v>0</v>
      </c>
      <c r="Z494" s="140">
        <f>IF($I494&gt;=TABELLER!$Z$68,IF($I493&lt;=TABELLER!$Z$68,$C494,0),0)</f>
        <v>0</v>
      </c>
      <c r="AA494" s="140">
        <f t="shared" si="172"/>
        <v>123.45317269910247</v>
      </c>
      <c r="AB494" s="106">
        <f t="shared" si="173"/>
        <v>0</v>
      </c>
    </row>
    <row r="495" spans="2:28" x14ac:dyDescent="0.2">
      <c r="B495" s="25">
        <v>447</v>
      </c>
      <c r="C495" s="26">
        <f t="shared" si="174"/>
        <v>17.879999999999797</v>
      </c>
      <c r="D495" s="26">
        <f t="shared" si="175"/>
        <v>3.9999999999999147E-2</v>
      </c>
      <c r="E495" s="27">
        <f t="shared" si="176"/>
        <v>1.3720273861680288</v>
      </c>
      <c r="F495" s="27">
        <f t="shared" si="177"/>
        <v>0</v>
      </c>
      <c r="G495" s="26">
        <f t="shared" si="178"/>
        <v>522.51018531727573</v>
      </c>
      <c r="H495" s="26">
        <f t="shared" si="179"/>
        <v>0</v>
      </c>
      <c r="I495" s="26">
        <f t="shared" si="180"/>
        <v>123.51175681114798</v>
      </c>
      <c r="J495" s="26">
        <f t="shared" si="181"/>
        <v>34.308821336429993</v>
      </c>
      <c r="K495" s="26">
        <f t="shared" si="167"/>
        <v>36.138888888888886</v>
      </c>
      <c r="L495" s="27">
        <f t="shared" si="182"/>
        <v>0.4060342608350373</v>
      </c>
      <c r="M495" s="27">
        <f t="shared" si="183"/>
        <v>0.4060342608350373</v>
      </c>
      <c r="N495" s="26">
        <f t="shared" si="170"/>
        <v>0</v>
      </c>
      <c r="O495" s="141">
        <f t="shared" si="168"/>
        <v>80</v>
      </c>
      <c r="P495" s="28">
        <f t="shared" si="171"/>
        <v>48000</v>
      </c>
      <c r="Q495" s="28">
        <f t="shared" si="184"/>
        <v>1399.0570975701914</v>
      </c>
      <c r="R495" s="28">
        <f t="shared" si="185"/>
        <v>0</v>
      </c>
      <c r="S495" s="28">
        <f t="shared" si="169"/>
        <v>225</v>
      </c>
      <c r="T495" s="28">
        <f t="shared" si="186"/>
        <v>565.00570631763549</v>
      </c>
      <c r="U495" s="28">
        <f t="shared" si="187"/>
        <v>790.00570631763549</v>
      </c>
      <c r="V495" s="29">
        <f t="shared" si="188"/>
        <v>609.05139125255596</v>
      </c>
      <c r="W495" s="35"/>
      <c r="X495" s="138">
        <f>IF($I495&lt;=TABELLER!$Z$68,IF($I494&gt;=TABELLER!$Z$68,$G495,0),0)</f>
        <v>0</v>
      </c>
      <c r="Y495" s="139">
        <f>IF($I495&gt;=TABELLER!$Z$68,IF($I494&lt;=TABELLER!$Z$68,$G495,0),0)</f>
        <v>0</v>
      </c>
      <c r="Z495" s="140">
        <f>IF($I495&gt;=TABELLER!$Z$68,IF($I494&lt;=TABELLER!$Z$68,$C495,0),0)</f>
        <v>0</v>
      </c>
      <c r="AA495" s="140">
        <f t="shared" si="172"/>
        <v>123.51175681114798</v>
      </c>
      <c r="AB495" s="106">
        <f t="shared" si="173"/>
        <v>0</v>
      </c>
    </row>
    <row r="496" spans="2:28" x14ac:dyDescent="0.2">
      <c r="B496" s="25">
        <v>448</v>
      </c>
      <c r="C496" s="26">
        <f t="shared" si="174"/>
        <v>17.919999999999796</v>
      </c>
      <c r="D496" s="26">
        <f t="shared" si="175"/>
        <v>3.9999999999999147E-2</v>
      </c>
      <c r="E496" s="27">
        <f t="shared" si="176"/>
        <v>1.3726776808658385</v>
      </c>
      <c r="F496" s="27">
        <f t="shared" si="177"/>
        <v>0</v>
      </c>
      <c r="G496" s="26">
        <f t="shared" si="178"/>
        <v>523.8828629981416</v>
      </c>
      <c r="H496" s="26">
        <f t="shared" si="179"/>
        <v>0</v>
      </c>
      <c r="I496" s="26">
        <f t="shared" si="180"/>
        <v>123.57022574470821</v>
      </c>
      <c r="J496" s="26">
        <f t="shared" si="181"/>
        <v>34.325062706863392</v>
      </c>
      <c r="K496" s="26">
        <f t="shared" ref="K496:K559" si="189">+$E$20/3.6</f>
        <v>36.138888888888886</v>
      </c>
      <c r="L496" s="27">
        <f t="shared" si="182"/>
        <v>0.4052362322339943</v>
      </c>
      <c r="M496" s="27">
        <f t="shared" si="183"/>
        <v>0.4052362322339943</v>
      </c>
      <c r="N496" s="26">
        <f t="shared" si="170"/>
        <v>0</v>
      </c>
      <c r="O496" s="141">
        <f t="shared" ref="O496:O559" si="190">IF(I496&lt;$J$25,$K$25,IF(I496&lt;$J$26,+$K$25+$K$27*(I496-$J$25),$K$26))</f>
        <v>80</v>
      </c>
      <c r="P496" s="28">
        <f t="shared" si="171"/>
        <v>48000</v>
      </c>
      <c r="Q496" s="28">
        <f t="shared" si="184"/>
        <v>1398.3951146694415</v>
      </c>
      <c r="R496" s="28">
        <f t="shared" si="185"/>
        <v>0</v>
      </c>
      <c r="S496" s="28">
        <f t="shared" ref="S496:S559" si="191">10*$E$23*$E$12</f>
        <v>225</v>
      </c>
      <c r="T496" s="28">
        <f t="shared" si="186"/>
        <v>565.54076631844998</v>
      </c>
      <c r="U496" s="28">
        <f t="shared" si="187"/>
        <v>790.54076631844998</v>
      </c>
      <c r="V496" s="29">
        <f t="shared" si="188"/>
        <v>607.85434835099147</v>
      </c>
      <c r="W496" s="35"/>
      <c r="X496" s="138">
        <f>IF($I496&lt;=TABELLER!$Z$68,IF($I495&gt;=TABELLER!$Z$68,$G496,0),0)</f>
        <v>0</v>
      </c>
      <c r="Y496" s="139">
        <f>IF($I496&gt;=TABELLER!$Z$68,IF($I495&lt;=TABELLER!$Z$68,$G496,0),0)</f>
        <v>0</v>
      </c>
      <c r="Z496" s="140">
        <f>IF($I496&gt;=TABELLER!$Z$68,IF($I495&lt;=TABELLER!$Z$68,$C496,0),0)</f>
        <v>0</v>
      </c>
      <c r="AA496" s="140">
        <f t="shared" si="172"/>
        <v>123.57022574470821</v>
      </c>
      <c r="AB496" s="106">
        <f t="shared" si="173"/>
        <v>0</v>
      </c>
    </row>
    <row r="497" spans="2:28" x14ac:dyDescent="0.2">
      <c r="B497" s="25">
        <v>449</v>
      </c>
      <c r="C497" s="26">
        <f t="shared" si="174"/>
        <v>17.959999999999795</v>
      </c>
      <c r="D497" s="26">
        <f t="shared" si="175"/>
        <v>3.9999999999999147E-2</v>
      </c>
      <c r="E497" s="27">
        <f t="shared" si="176"/>
        <v>1.3733266972602935</v>
      </c>
      <c r="F497" s="27">
        <f t="shared" si="177"/>
        <v>0</v>
      </c>
      <c r="G497" s="26">
        <f t="shared" si="178"/>
        <v>525.25618969540187</v>
      </c>
      <c r="H497" s="26">
        <f t="shared" si="179"/>
        <v>0</v>
      </c>
      <c r="I497" s="26">
        <f t="shared" si="180"/>
        <v>123.62857976214993</v>
      </c>
      <c r="J497" s="26">
        <f t="shared" si="181"/>
        <v>34.341272156152755</v>
      </c>
      <c r="K497" s="26">
        <f t="shared" si="189"/>
        <v>36.138888888888886</v>
      </c>
      <c r="L497" s="27">
        <f t="shared" si="182"/>
        <v>0.40444001998058426</v>
      </c>
      <c r="M497" s="27">
        <f t="shared" si="183"/>
        <v>0.40444001998058426</v>
      </c>
      <c r="N497" s="26">
        <f t="shared" ref="N497:N560" si="192">+$J$29</f>
        <v>0</v>
      </c>
      <c r="O497" s="141">
        <f t="shared" si="190"/>
        <v>80</v>
      </c>
      <c r="P497" s="28">
        <f t="shared" ref="P497:P560" si="193">+O497/100*$E$24*1000</f>
        <v>48000</v>
      </c>
      <c r="Q497" s="28">
        <f t="shared" si="184"/>
        <v>1397.7350571562936</v>
      </c>
      <c r="R497" s="28">
        <f t="shared" si="185"/>
        <v>0</v>
      </c>
      <c r="S497" s="28">
        <f t="shared" si="191"/>
        <v>225</v>
      </c>
      <c r="T497" s="28">
        <f t="shared" si="186"/>
        <v>566.07502718541718</v>
      </c>
      <c r="U497" s="28">
        <f t="shared" si="187"/>
        <v>791.07502718541718</v>
      </c>
      <c r="V497" s="29">
        <f t="shared" si="188"/>
        <v>606.66002997087639</v>
      </c>
      <c r="W497" s="35"/>
      <c r="X497" s="138">
        <f>IF($I497&lt;=TABELLER!$Z$68,IF($I496&gt;=TABELLER!$Z$68,$G497,0),0)</f>
        <v>0</v>
      </c>
      <c r="Y497" s="139">
        <f>IF($I497&gt;=TABELLER!$Z$68,IF($I496&lt;=TABELLER!$Z$68,$G497,0),0)</f>
        <v>0</v>
      </c>
      <c r="Z497" s="140">
        <f>IF($I497&gt;=TABELLER!$Z$68,IF($I496&lt;=TABELLER!$Z$68,$C497,0),0)</f>
        <v>0</v>
      </c>
      <c r="AA497" s="140">
        <f t="shared" ref="AA497:AA560" si="194">$I497</f>
        <v>123.62857976214993</v>
      </c>
      <c r="AB497" s="106">
        <f t="shared" ref="AB497:AB560" si="195">IF((G497&lt;$E$32)*AND(G498&gt;$E$32),I497,0)</f>
        <v>0</v>
      </c>
    </row>
    <row r="498" spans="2:28" x14ac:dyDescent="0.2">
      <c r="B498" s="25">
        <v>450</v>
      </c>
      <c r="C498" s="26">
        <f t="shared" si="174"/>
        <v>17.999999999999794</v>
      </c>
      <c r="D498" s="26">
        <f t="shared" si="175"/>
        <v>3.9999999999999147E-2</v>
      </c>
      <c r="E498" s="27">
        <f t="shared" si="176"/>
        <v>1.3739744382620656</v>
      </c>
      <c r="F498" s="27">
        <f t="shared" si="177"/>
        <v>0</v>
      </c>
      <c r="G498" s="26">
        <f t="shared" si="178"/>
        <v>526.63016413366392</v>
      </c>
      <c r="H498" s="26">
        <f t="shared" si="179"/>
        <v>0</v>
      </c>
      <c r="I498" s="26">
        <f t="shared" si="180"/>
        <v>123.68681912502713</v>
      </c>
      <c r="J498" s="26">
        <f t="shared" si="181"/>
        <v>34.357449756951979</v>
      </c>
      <c r="K498" s="26">
        <f t="shared" si="189"/>
        <v>36.138888888888886</v>
      </c>
      <c r="L498" s="27">
        <f t="shared" si="182"/>
        <v>0.40364561845788499</v>
      </c>
      <c r="M498" s="27">
        <f t="shared" si="183"/>
        <v>0.40364561845788499</v>
      </c>
      <c r="N498" s="26">
        <f t="shared" si="192"/>
        <v>0</v>
      </c>
      <c r="O498" s="141">
        <f t="shared" si="190"/>
        <v>80</v>
      </c>
      <c r="P498" s="28">
        <f t="shared" si="193"/>
        <v>48000</v>
      </c>
      <c r="Q498" s="28">
        <f t="shared" si="184"/>
        <v>1397.0769175115377</v>
      </c>
      <c r="R498" s="28">
        <f t="shared" si="185"/>
        <v>0</v>
      </c>
      <c r="S498" s="28">
        <f t="shared" si="191"/>
        <v>225</v>
      </c>
      <c r="T498" s="28">
        <f t="shared" si="186"/>
        <v>566.6084898247102</v>
      </c>
      <c r="U498" s="28">
        <f t="shared" si="187"/>
        <v>791.6084898247102</v>
      </c>
      <c r="V498" s="29">
        <f t="shared" si="188"/>
        <v>605.46842768682745</v>
      </c>
      <c r="W498" s="35"/>
      <c r="X498" s="138">
        <f>IF($I498&lt;=TABELLER!$Z$68,IF($I497&gt;=TABELLER!$Z$68,$G498,0),0)</f>
        <v>0</v>
      </c>
      <c r="Y498" s="139">
        <f>IF($I498&gt;=TABELLER!$Z$68,IF($I497&lt;=TABELLER!$Z$68,$G498,0),0)</f>
        <v>0</v>
      </c>
      <c r="Z498" s="140">
        <f>IF($I498&gt;=TABELLER!$Z$68,IF($I497&lt;=TABELLER!$Z$68,$C498,0),0)</f>
        <v>0</v>
      </c>
      <c r="AA498" s="140">
        <f t="shared" si="194"/>
        <v>123.68681912502713</v>
      </c>
      <c r="AB498" s="106">
        <f t="shared" si="195"/>
        <v>0</v>
      </c>
    </row>
    <row r="499" spans="2:28" x14ac:dyDescent="0.2">
      <c r="B499" s="25">
        <v>451</v>
      </c>
      <c r="C499" s="26">
        <f t="shared" si="174"/>
        <v>18.039999999999793</v>
      </c>
      <c r="D499" s="26">
        <f t="shared" si="175"/>
        <v>3.9999999999999147E-2</v>
      </c>
      <c r="E499" s="27">
        <f t="shared" si="176"/>
        <v>1.3746209067728161</v>
      </c>
      <c r="F499" s="27">
        <f t="shared" si="177"/>
        <v>0</v>
      </c>
      <c r="G499" s="26">
        <f t="shared" si="178"/>
        <v>528.00478504043679</v>
      </c>
      <c r="H499" s="26">
        <f t="shared" si="179"/>
        <v>0</v>
      </c>
      <c r="I499" s="26">
        <f t="shared" si="180"/>
        <v>123.74494409408507</v>
      </c>
      <c r="J499" s="26">
        <f t="shared" si="181"/>
        <v>34.373595581690296</v>
      </c>
      <c r="K499" s="26">
        <f t="shared" si="189"/>
        <v>36.138888888888886</v>
      </c>
      <c r="L499" s="27">
        <f t="shared" si="182"/>
        <v>0.40285302207531171</v>
      </c>
      <c r="M499" s="27">
        <f t="shared" si="183"/>
        <v>0.40285302207531171</v>
      </c>
      <c r="N499" s="26">
        <f t="shared" si="192"/>
        <v>0</v>
      </c>
      <c r="O499" s="141">
        <f t="shared" si="190"/>
        <v>80</v>
      </c>
      <c r="P499" s="28">
        <f t="shared" si="193"/>
        <v>48000</v>
      </c>
      <c r="Q499" s="28">
        <f t="shared" si="184"/>
        <v>1396.420688255495</v>
      </c>
      <c r="R499" s="28">
        <f t="shared" si="185"/>
        <v>0</v>
      </c>
      <c r="S499" s="28">
        <f t="shared" si="191"/>
        <v>225</v>
      </c>
      <c r="T499" s="28">
        <f t="shared" si="186"/>
        <v>567.1411551425274</v>
      </c>
      <c r="U499" s="28">
        <f t="shared" si="187"/>
        <v>792.1411551425274</v>
      </c>
      <c r="V499" s="29">
        <f t="shared" si="188"/>
        <v>604.27953311296756</v>
      </c>
      <c r="W499" s="35"/>
      <c r="X499" s="138">
        <f>IF($I499&lt;=TABELLER!$Z$68,IF($I498&gt;=TABELLER!$Z$68,$G499,0),0)</f>
        <v>0</v>
      </c>
      <c r="Y499" s="139">
        <f>IF($I499&gt;=TABELLER!$Z$68,IF($I498&lt;=TABELLER!$Z$68,$G499,0),0)</f>
        <v>0</v>
      </c>
      <c r="Z499" s="140">
        <f>IF($I499&gt;=TABELLER!$Z$68,IF($I498&lt;=TABELLER!$Z$68,$C499,0),0)</f>
        <v>0</v>
      </c>
      <c r="AA499" s="140">
        <f t="shared" si="194"/>
        <v>123.74494409408507</v>
      </c>
      <c r="AB499" s="106">
        <f t="shared" si="195"/>
        <v>0</v>
      </c>
    </row>
    <row r="500" spans="2:28" x14ac:dyDescent="0.2">
      <c r="B500" s="25">
        <v>452</v>
      </c>
      <c r="C500" s="26">
        <f t="shared" si="174"/>
        <v>18.079999999999792</v>
      </c>
      <c r="D500" s="26">
        <f t="shared" si="175"/>
        <v>3.9999999999999147E-2</v>
      </c>
      <c r="E500" s="27">
        <f t="shared" si="176"/>
        <v>1.3752661056852429</v>
      </c>
      <c r="F500" s="27">
        <f t="shared" si="177"/>
        <v>0</v>
      </c>
      <c r="G500" s="26">
        <f t="shared" si="178"/>
        <v>529.38005114612201</v>
      </c>
      <c r="H500" s="26">
        <f t="shared" si="179"/>
        <v>0</v>
      </c>
      <c r="I500" s="26">
        <f t="shared" si="180"/>
        <v>123.8029549292639</v>
      </c>
      <c r="J500" s="26">
        <f t="shared" si="181"/>
        <v>34.389709702573306</v>
      </c>
      <c r="K500" s="26">
        <f t="shared" si="189"/>
        <v>36.138888888888886</v>
      </c>
      <c r="L500" s="27">
        <f t="shared" si="182"/>
        <v>0.40206222526844243</v>
      </c>
      <c r="M500" s="27">
        <f t="shared" si="183"/>
        <v>0.40206222526844243</v>
      </c>
      <c r="N500" s="26">
        <f t="shared" si="192"/>
        <v>0</v>
      </c>
      <c r="O500" s="141">
        <f t="shared" si="190"/>
        <v>80</v>
      </c>
      <c r="P500" s="28">
        <f t="shared" si="193"/>
        <v>48000</v>
      </c>
      <c r="Q500" s="28">
        <f t="shared" si="184"/>
        <v>1395.7663619477505</v>
      </c>
      <c r="R500" s="28">
        <f t="shared" si="185"/>
        <v>0</v>
      </c>
      <c r="S500" s="28">
        <f t="shared" si="191"/>
        <v>225</v>
      </c>
      <c r="T500" s="28">
        <f t="shared" si="186"/>
        <v>567.67302404508689</v>
      </c>
      <c r="U500" s="28">
        <f t="shared" si="187"/>
        <v>792.67302404508689</v>
      </c>
      <c r="V500" s="29">
        <f t="shared" si="188"/>
        <v>603.09333790266362</v>
      </c>
      <c r="W500" s="35"/>
      <c r="X500" s="138">
        <f>IF($I500&lt;=TABELLER!$Z$68,IF($I499&gt;=TABELLER!$Z$68,$G500,0),0)</f>
        <v>0</v>
      </c>
      <c r="Y500" s="139">
        <f>IF($I500&gt;=TABELLER!$Z$68,IF($I499&lt;=TABELLER!$Z$68,$G500,0),0)</f>
        <v>0</v>
      </c>
      <c r="Z500" s="140">
        <f>IF($I500&gt;=TABELLER!$Z$68,IF($I499&lt;=TABELLER!$Z$68,$C500,0),0)</f>
        <v>0</v>
      </c>
      <c r="AA500" s="140">
        <f t="shared" si="194"/>
        <v>123.8029549292639</v>
      </c>
      <c r="AB500" s="106">
        <f t="shared" si="195"/>
        <v>0</v>
      </c>
    </row>
    <row r="501" spans="2:28" x14ac:dyDescent="0.2">
      <c r="B501" s="25">
        <v>453</v>
      </c>
      <c r="C501" s="26">
        <f t="shared" si="174"/>
        <v>18.119999999999791</v>
      </c>
      <c r="D501" s="26">
        <f t="shared" si="175"/>
        <v>3.9999999999999147E-2</v>
      </c>
      <c r="E501" s="27">
        <f t="shared" si="176"/>
        <v>1.3759100378831177</v>
      </c>
      <c r="F501" s="27">
        <f t="shared" si="177"/>
        <v>0</v>
      </c>
      <c r="G501" s="26">
        <f t="shared" si="178"/>
        <v>530.75596118400517</v>
      </c>
      <c r="H501" s="26">
        <f t="shared" si="179"/>
        <v>0</v>
      </c>
      <c r="I501" s="26">
        <f t="shared" si="180"/>
        <v>123.86085188970254</v>
      </c>
      <c r="J501" s="26">
        <f t="shared" si="181"/>
        <v>34.405792191584041</v>
      </c>
      <c r="K501" s="26">
        <f t="shared" si="189"/>
        <v>36.138888888888886</v>
      </c>
      <c r="L501" s="27">
        <f t="shared" si="182"/>
        <v>0.40127322249884417</v>
      </c>
      <c r="M501" s="27">
        <f t="shared" si="183"/>
        <v>0.40127322249884417</v>
      </c>
      <c r="N501" s="26">
        <f t="shared" si="192"/>
        <v>0</v>
      </c>
      <c r="O501" s="141">
        <f t="shared" si="190"/>
        <v>80</v>
      </c>
      <c r="P501" s="28">
        <f t="shared" si="193"/>
        <v>48000</v>
      </c>
      <c r="Q501" s="28">
        <f t="shared" si="184"/>
        <v>1395.1139311868897</v>
      </c>
      <c r="R501" s="28">
        <f t="shared" si="185"/>
        <v>0</v>
      </c>
      <c r="S501" s="28">
        <f t="shared" si="191"/>
        <v>225</v>
      </c>
      <c r="T501" s="28">
        <f t="shared" si="186"/>
        <v>568.20409743862342</v>
      </c>
      <c r="U501" s="28">
        <f t="shared" si="187"/>
        <v>793.20409743862342</v>
      </c>
      <c r="V501" s="29">
        <f t="shared" si="188"/>
        <v>601.90983374826624</v>
      </c>
      <c r="W501" s="35"/>
      <c r="X501" s="138">
        <f>IF($I501&lt;=TABELLER!$Z$68,IF($I500&gt;=TABELLER!$Z$68,$G501,0),0)</f>
        <v>0</v>
      </c>
      <c r="Y501" s="139">
        <f>IF($I501&gt;=TABELLER!$Z$68,IF($I500&lt;=TABELLER!$Z$68,$G501,0),0)</f>
        <v>0</v>
      </c>
      <c r="Z501" s="140">
        <f>IF($I501&gt;=TABELLER!$Z$68,IF($I500&lt;=TABELLER!$Z$68,$C501,0),0)</f>
        <v>0</v>
      </c>
      <c r="AA501" s="140">
        <f t="shared" si="194"/>
        <v>123.86085188970254</v>
      </c>
      <c r="AB501" s="106">
        <f t="shared" si="195"/>
        <v>0</v>
      </c>
    </row>
    <row r="502" spans="2:28" x14ac:dyDescent="0.2">
      <c r="B502" s="25">
        <v>454</v>
      </c>
      <c r="C502" s="26">
        <f t="shared" si="174"/>
        <v>18.159999999999791</v>
      </c>
      <c r="D502" s="26">
        <f t="shared" si="175"/>
        <v>3.9999999999999147E-2</v>
      </c>
      <c r="E502" s="27">
        <f t="shared" si="176"/>
        <v>1.3765527062413314</v>
      </c>
      <c r="F502" s="27">
        <f t="shared" si="177"/>
        <v>0</v>
      </c>
      <c r="G502" s="26">
        <f t="shared" si="178"/>
        <v>532.13251389024651</v>
      </c>
      <c r="H502" s="26">
        <f t="shared" si="179"/>
        <v>0</v>
      </c>
      <c r="I502" s="26">
        <f t="shared" si="180"/>
        <v>123.91863523374238</v>
      </c>
      <c r="J502" s="26">
        <f t="shared" si="181"/>
        <v>34.421843120483992</v>
      </c>
      <c r="K502" s="26">
        <f t="shared" si="189"/>
        <v>36.138888888888886</v>
      </c>
      <c r="L502" s="27">
        <f t="shared" si="182"/>
        <v>0.40048600825390218</v>
      </c>
      <c r="M502" s="27">
        <f t="shared" si="183"/>
        <v>0.40048600825390218</v>
      </c>
      <c r="N502" s="26">
        <f t="shared" si="192"/>
        <v>0</v>
      </c>
      <c r="O502" s="141">
        <f t="shared" si="190"/>
        <v>80</v>
      </c>
      <c r="P502" s="28">
        <f t="shared" si="193"/>
        <v>48000</v>
      </c>
      <c r="Q502" s="28">
        <f t="shared" si="184"/>
        <v>1394.4633886102347</v>
      </c>
      <c r="R502" s="28">
        <f t="shared" si="185"/>
        <v>0</v>
      </c>
      <c r="S502" s="28">
        <f t="shared" si="191"/>
        <v>225</v>
      </c>
      <c r="T502" s="28">
        <f t="shared" si="186"/>
        <v>568.73437622938138</v>
      </c>
      <c r="U502" s="28">
        <f t="shared" si="187"/>
        <v>793.73437622938138</v>
      </c>
      <c r="V502" s="29">
        <f t="shared" si="188"/>
        <v>600.72901238085331</v>
      </c>
      <c r="W502" s="35"/>
      <c r="X502" s="138">
        <f>IF($I502&lt;=TABELLER!$Z$68,IF($I501&gt;=TABELLER!$Z$68,$G502,0),0)</f>
        <v>0</v>
      </c>
      <c r="Y502" s="139">
        <f>IF($I502&gt;=TABELLER!$Z$68,IF($I501&lt;=TABELLER!$Z$68,$G502,0),0)</f>
        <v>0</v>
      </c>
      <c r="Z502" s="140">
        <f>IF($I502&gt;=TABELLER!$Z$68,IF($I501&lt;=TABELLER!$Z$68,$C502,0),0)</f>
        <v>0</v>
      </c>
      <c r="AA502" s="140">
        <f t="shared" si="194"/>
        <v>123.91863523374238</v>
      </c>
      <c r="AB502" s="106">
        <f t="shared" si="195"/>
        <v>0</v>
      </c>
    </row>
    <row r="503" spans="2:28" x14ac:dyDescent="0.2">
      <c r="B503" s="25">
        <v>455</v>
      </c>
      <c r="C503" s="26">
        <f t="shared" si="174"/>
        <v>18.19999999999979</v>
      </c>
      <c r="D503" s="26">
        <f t="shared" si="175"/>
        <v>3.9999999999999147E-2</v>
      </c>
      <c r="E503" s="27">
        <f t="shared" si="176"/>
        <v>1.3771941136259334</v>
      </c>
      <c r="F503" s="27">
        <f t="shared" si="177"/>
        <v>0</v>
      </c>
      <c r="G503" s="26">
        <f t="shared" si="178"/>
        <v>533.50970800387245</v>
      </c>
      <c r="H503" s="26">
        <f t="shared" si="179"/>
        <v>0</v>
      </c>
      <c r="I503" s="26">
        <f t="shared" si="180"/>
        <v>123.97630521893093</v>
      </c>
      <c r="J503" s="26">
        <f t="shared" si="181"/>
        <v>34.437862560814146</v>
      </c>
      <c r="K503" s="26">
        <f t="shared" si="189"/>
        <v>36.138888888888886</v>
      </c>
      <c r="L503" s="27">
        <f t="shared" si="182"/>
        <v>0.39970057704664902</v>
      </c>
      <c r="M503" s="27">
        <f t="shared" si="183"/>
        <v>0.39970057704664902</v>
      </c>
      <c r="N503" s="26">
        <f t="shared" si="192"/>
        <v>0</v>
      </c>
      <c r="O503" s="141">
        <f t="shared" si="190"/>
        <v>80</v>
      </c>
      <c r="P503" s="28">
        <f t="shared" si="193"/>
        <v>48000</v>
      </c>
      <c r="Q503" s="28">
        <f t="shared" si="184"/>
        <v>1393.8147268935854</v>
      </c>
      <c r="R503" s="28">
        <f t="shared" si="185"/>
        <v>0</v>
      </c>
      <c r="S503" s="28">
        <f t="shared" si="191"/>
        <v>225</v>
      </c>
      <c r="T503" s="28">
        <f t="shared" si="186"/>
        <v>569.26386132361188</v>
      </c>
      <c r="U503" s="28">
        <f t="shared" si="187"/>
        <v>794.26386132361188</v>
      </c>
      <c r="V503" s="29">
        <f t="shared" si="188"/>
        <v>599.55086556997355</v>
      </c>
      <c r="W503" s="35"/>
      <c r="X503" s="138">
        <f>IF($I503&lt;=TABELLER!$Z$68,IF($I502&gt;=TABELLER!$Z$68,$G503,0),0)</f>
        <v>0</v>
      </c>
      <c r="Y503" s="139">
        <f>IF($I503&gt;=TABELLER!$Z$68,IF($I502&lt;=TABELLER!$Z$68,$G503,0),0)</f>
        <v>0</v>
      </c>
      <c r="Z503" s="140">
        <f>IF($I503&gt;=TABELLER!$Z$68,IF($I502&lt;=TABELLER!$Z$68,$C503,0),0)</f>
        <v>0</v>
      </c>
      <c r="AA503" s="140">
        <f t="shared" si="194"/>
        <v>123.97630521893093</v>
      </c>
      <c r="AB503" s="106">
        <f t="shared" si="195"/>
        <v>0</v>
      </c>
    </row>
    <row r="504" spans="2:28" x14ac:dyDescent="0.2">
      <c r="B504" s="25">
        <v>456</v>
      </c>
      <c r="C504" s="26">
        <f t="shared" si="174"/>
        <v>18.239999999999789</v>
      </c>
      <c r="D504" s="26">
        <f t="shared" si="175"/>
        <v>3.9999999999999147E-2</v>
      </c>
      <c r="E504" s="27">
        <f t="shared" si="176"/>
        <v>1.377834262894174</v>
      </c>
      <c r="F504" s="27">
        <f t="shared" si="177"/>
        <v>0</v>
      </c>
      <c r="G504" s="26">
        <f t="shared" si="178"/>
        <v>534.88754226676667</v>
      </c>
      <c r="H504" s="26">
        <f t="shared" si="179"/>
        <v>0</v>
      </c>
      <c r="I504" s="26">
        <f t="shared" si="180"/>
        <v>124.03386210202565</v>
      </c>
      <c r="J504" s="26">
        <f t="shared" si="181"/>
        <v>34.453850583896013</v>
      </c>
      <c r="K504" s="26">
        <f t="shared" si="189"/>
        <v>36.138888888888886</v>
      </c>
      <c r="L504" s="27">
        <f t="shared" si="182"/>
        <v>0.39891692341559587</v>
      </c>
      <c r="M504" s="27">
        <f t="shared" si="183"/>
        <v>0.39891692341559587</v>
      </c>
      <c r="N504" s="26">
        <f t="shared" si="192"/>
        <v>0</v>
      </c>
      <c r="O504" s="141">
        <f t="shared" si="190"/>
        <v>80</v>
      </c>
      <c r="P504" s="28">
        <f t="shared" si="193"/>
        <v>48000</v>
      </c>
      <c r="Q504" s="28">
        <f t="shared" si="184"/>
        <v>1393.167938750961</v>
      </c>
      <c r="R504" s="28">
        <f t="shared" si="185"/>
        <v>0</v>
      </c>
      <c r="S504" s="28">
        <f t="shared" si="191"/>
        <v>225</v>
      </c>
      <c r="T504" s="28">
        <f t="shared" si="186"/>
        <v>569.79255362756714</v>
      </c>
      <c r="U504" s="28">
        <f t="shared" si="187"/>
        <v>794.79255362756714</v>
      </c>
      <c r="V504" s="29">
        <f t="shared" si="188"/>
        <v>598.37538512339381</v>
      </c>
      <c r="W504" s="35"/>
      <c r="X504" s="138">
        <f>IF($I504&lt;=TABELLER!$Z$68,IF($I503&gt;=TABELLER!$Z$68,$G504,0),0)</f>
        <v>0</v>
      </c>
      <c r="Y504" s="139">
        <f>IF($I504&gt;=TABELLER!$Z$68,IF($I503&lt;=TABELLER!$Z$68,$G504,0),0)</f>
        <v>0</v>
      </c>
      <c r="Z504" s="140">
        <f>IF($I504&gt;=TABELLER!$Z$68,IF($I503&lt;=TABELLER!$Z$68,$C504,0),0)</f>
        <v>0</v>
      </c>
      <c r="AA504" s="140">
        <f t="shared" si="194"/>
        <v>124.03386210202565</v>
      </c>
      <c r="AB504" s="106">
        <f t="shared" si="195"/>
        <v>0</v>
      </c>
    </row>
    <row r="505" spans="2:28" x14ac:dyDescent="0.2">
      <c r="B505" s="25">
        <v>457</v>
      </c>
      <c r="C505" s="26">
        <f t="shared" si="174"/>
        <v>18.279999999999788</v>
      </c>
      <c r="D505" s="26">
        <f t="shared" si="175"/>
        <v>3.9999999999999147E-2</v>
      </c>
      <c r="E505" s="27">
        <f t="shared" si="176"/>
        <v>1.3784731568945436</v>
      </c>
      <c r="F505" s="27">
        <f t="shared" si="177"/>
        <v>0</v>
      </c>
      <c r="G505" s="26">
        <f t="shared" si="178"/>
        <v>536.2660154236612</v>
      </c>
      <c r="H505" s="26">
        <f t="shared" si="179"/>
        <v>0</v>
      </c>
      <c r="I505" s="26">
        <f t="shared" si="180"/>
        <v>124.0913061389975</v>
      </c>
      <c r="J505" s="26">
        <f t="shared" si="181"/>
        <v>34.469807260832638</v>
      </c>
      <c r="K505" s="26">
        <f t="shared" si="189"/>
        <v>36.138888888888886</v>
      </c>
      <c r="L505" s="27">
        <f t="shared" si="182"/>
        <v>0.39813504192456478</v>
      </c>
      <c r="M505" s="27">
        <f t="shared" si="183"/>
        <v>0.39813504192456478</v>
      </c>
      <c r="N505" s="26">
        <f t="shared" si="192"/>
        <v>0</v>
      </c>
      <c r="O505" s="141">
        <f t="shared" si="190"/>
        <v>80</v>
      </c>
      <c r="P505" s="28">
        <f t="shared" si="193"/>
        <v>48000</v>
      </c>
      <c r="Q505" s="28">
        <f t="shared" si="184"/>
        <v>1392.5230169343433</v>
      </c>
      <c r="R505" s="28">
        <f t="shared" si="185"/>
        <v>0</v>
      </c>
      <c r="S505" s="28">
        <f t="shared" si="191"/>
        <v>225</v>
      </c>
      <c r="T505" s="28">
        <f t="shared" si="186"/>
        <v>570.32045404749613</v>
      </c>
      <c r="U505" s="28">
        <f t="shared" si="187"/>
        <v>795.32045404749613</v>
      </c>
      <c r="V505" s="29">
        <f t="shared" si="188"/>
        <v>597.2025628868472</v>
      </c>
      <c r="W505" s="35"/>
      <c r="X505" s="138">
        <f>IF($I505&lt;=TABELLER!$Z$68,IF($I504&gt;=TABELLER!$Z$68,$G505,0),0)</f>
        <v>0</v>
      </c>
      <c r="Y505" s="139">
        <f>IF($I505&gt;=TABELLER!$Z$68,IF($I504&lt;=TABELLER!$Z$68,$G505,0),0)</f>
        <v>0</v>
      </c>
      <c r="Z505" s="140">
        <f>IF($I505&gt;=TABELLER!$Z$68,IF($I504&lt;=TABELLER!$Z$68,$C505,0),0)</f>
        <v>0</v>
      </c>
      <c r="AA505" s="140">
        <f t="shared" si="194"/>
        <v>124.0913061389975</v>
      </c>
      <c r="AB505" s="106">
        <f t="shared" si="195"/>
        <v>0</v>
      </c>
    </row>
    <row r="506" spans="2:28" x14ac:dyDescent="0.2">
      <c r="B506" s="25">
        <v>458</v>
      </c>
      <c r="C506" s="26">
        <f t="shared" si="174"/>
        <v>18.319999999999787</v>
      </c>
      <c r="D506" s="26">
        <f t="shared" si="175"/>
        <v>3.9999999999999147E-2</v>
      </c>
      <c r="E506" s="27">
        <f t="shared" si="176"/>
        <v>1.3791107984668158</v>
      </c>
      <c r="F506" s="27">
        <f t="shared" si="177"/>
        <v>0</v>
      </c>
      <c r="G506" s="26">
        <f t="shared" si="178"/>
        <v>537.64512622212806</v>
      </c>
      <c r="H506" s="26">
        <f t="shared" si="179"/>
        <v>0</v>
      </c>
      <c r="I506" s="26">
        <f t="shared" si="180"/>
        <v>124.14863758503463</v>
      </c>
      <c r="J506" s="26">
        <f t="shared" si="181"/>
        <v>34.485732662509619</v>
      </c>
      <c r="K506" s="26">
        <f t="shared" si="189"/>
        <v>36.138888888888886</v>
      </c>
      <c r="L506" s="27">
        <f t="shared" si="182"/>
        <v>0.39735492716252324</v>
      </c>
      <c r="M506" s="27">
        <f t="shared" si="183"/>
        <v>0.39735492716252324</v>
      </c>
      <c r="N506" s="26">
        <f t="shared" si="192"/>
        <v>0</v>
      </c>
      <c r="O506" s="141">
        <f t="shared" si="190"/>
        <v>80</v>
      </c>
      <c r="P506" s="28">
        <f t="shared" si="193"/>
        <v>48000</v>
      </c>
      <c r="Q506" s="28">
        <f t="shared" si="184"/>
        <v>1391.8799542334245</v>
      </c>
      <c r="R506" s="28">
        <f t="shared" si="185"/>
        <v>0</v>
      </c>
      <c r="S506" s="28">
        <f t="shared" si="191"/>
        <v>225</v>
      </c>
      <c r="T506" s="28">
        <f t="shared" si="186"/>
        <v>570.8475634896397</v>
      </c>
      <c r="U506" s="28">
        <f t="shared" si="187"/>
        <v>795.8475634896397</v>
      </c>
      <c r="V506" s="29">
        <f t="shared" si="188"/>
        <v>596.03239074378484</v>
      </c>
      <c r="W506" s="35"/>
      <c r="X506" s="138">
        <f>IF($I506&lt;=TABELLER!$Z$68,IF($I505&gt;=TABELLER!$Z$68,$G506,0),0)</f>
        <v>0</v>
      </c>
      <c r="Y506" s="139">
        <f>IF($I506&gt;=TABELLER!$Z$68,IF($I505&lt;=TABELLER!$Z$68,$G506,0),0)</f>
        <v>0</v>
      </c>
      <c r="Z506" s="140">
        <f>IF($I506&gt;=TABELLER!$Z$68,IF($I505&lt;=TABELLER!$Z$68,$C506,0),0)</f>
        <v>0</v>
      </c>
      <c r="AA506" s="140">
        <f t="shared" si="194"/>
        <v>124.14863758503463</v>
      </c>
      <c r="AB506" s="106">
        <f t="shared" si="195"/>
        <v>0</v>
      </c>
    </row>
    <row r="507" spans="2:28" x14ac:dyDescent="0.2">
      <c r="B507" s="25">
        <v>459</v>
      </c>
      <c r="C507" s="26">
        <f t="shared" si="174"/>
        <v>18.359999999999786</v>
      </c>
      <c r="D507" s="26">
        <f t="shared" si="175"/>
        <v>3.9999999999999147E-2</v>
      </c>
      <c r="E507" s="27">
        <f t="shared" si="176"/>
        <v>1.3797471904420853</v>
      </c>
      <c r="F507" s="27">
        <f t="shared" si="177"/>
        <v>0</v>
      </c>
      <c r="G507" s="26">
        <f t="shared" si="178"/>
        <v>539.02487341257017</v>
      </c>
      <c r="H507" s="26">
        <f t="shared" si="179"/>
        <v>0</v>
      </c>
      <c r="I507" s="26">
        <f t="shared" si="180"/>
        <v>124.20585669454604</v>
      </c>
      <c r="J507" s="26">
        <f t="shared" si="181"/>
        <v>34.501626859596122</v>
      </c>
      <c r="K507" s="26">
        <f t="shared" si="189"/>
        <v>36.138888888888886</v>
      </c>
      <c r="L507" s="27">
        <f t="shared" si="182"/>
        <v>0.39657657374341782</v>
      </c>
      <c r="M507" s="27">
        <f t="shared" si="183"/>
        <v>0.39657657374341782</v>
      </c>
      <c r="N507" s="26">
        <f t="shared" si="192"/>
        <v>0</v>
      </c>
      <c r="O507" s="141">
        <f t="shared" si="190"/>
        <v>80</v>
      </c>
      <c r="P507" s="28">
        <f t="shared" si="193"/>
        <v>48000</v>
      </c>
      <c r="Q507" s="28">
        <f t="shared" si="184"/>
        <v>1391.238743475353</v>
      </c>
      <c r="R507" s="28">
        <f t="shared" si="185"/>
        <v>0</v>
      </c>
      <c r="S507" s="28">
        <f t="shared" si="191"/>
        <v>225</v>
      </c>
      <c r="T507" s="28">
        <f t="shared" si="186"/>
        <v>571.37388286022622</v>
      </c>
      <c r="U507" s="28">
        <f t="shared" si="187"/>
        <v>796.37388286022622</v>
      </c>
      <c r="V507" s="29">
        <f t="shared" si="188"/>
        <v>594.86486061512676</v>
      </c>
      <c r="W507" s="35"/>
      <c r="X507" s="138">
        <f>IF($I507&lt;=TABELLER!$Z$68,IF($I506&gt;=TABELLER!$Z$68,$G507,0),0)</f>
        <v>0</v>
      </c>
      <c r="Y507" s="139">
        <f>IF($I507&gt;=TABELLER!$Z$68,IF($I506&lt;=TABELLER!$Z$68,$G507,0),0)</f>
        <v>0</v>
      </c>
      <c r="Z507" s="140">
        <f>IF($I507&gt;=TABELLER!$Z$68,IF($I506&lt;=TABELLER!$Z$68,$C507,0),0)</f>
        <v>0</v>
      </c>
      <c r="AA507" s="140">
        <f t="shared" si="194"/>
        <v>124.20585669454604</v>
      </c>
      <c r="AB507" s="106">
        <f t="shared" si="195"/>
        <v>0</v>
      </c>
    </row>
    <row r="508" spans="2:28" x14ac:dyDescent="0.2">
      <c r="B508" s="25">
        <v>460</v>
      </c>
      <c r="C508" s="26">
        <f t="shared" si="174"/>
        <v>18.399999999999785</v>
      </c>
      <c r="D508" s="26">
        <f t="shared" si="175"/>
        <v>3.9999999999999147E-2</v>
      </c>
      <c r="E508" s="27">
        <f t="shared" si="176"/>
        <v>1.3803823356428102</v>
      </c>
      <c r="F508" s="27">
        <f t="shared" si="177"/>
        <v>0</v>
      </c>
      <c r="G508" s="26">
        <f t="shared" si="178"/>
        <v>540.40525574821299</v>
      </c>
      <c r="H508" s="26">
        <f t="shared" si="179"/>
        <v>0</v>
      </c>
      <c r="I508" s="26">
        <f t="shared" si="180"/>
        <v>124.26296372116508</v>
      </c>
      <c r="J508" s="26">
        <f t="shared" si="181"/>
        <v>34.517489922545856</v>
      </c>
      <c r="K508" s="26">
        <f t="shared" si="189"/>
        <v>36.138888888888886</v>
      </c>
      <c r="L508" s="27">
        <f t="shared" si="182"/>
        <v>0.39579997630601355</v>
      </c>
      <c r="M508" s="27">
        <f t="shared" si="183"/>
        <v>0.39579997630601355</v>
      </c>
      <c r="N508" s="26">
        <f t="shared" si="192"/>
        <v>0</v>
      </c>
      <c r="O508" s="141">
        <f t="shared" si="190"/>
        <v>80</v>
      </c>
      <c r="P508" s="28">
        <f t="shared" si="193"/>
        <v>48000</v>
      </c>
      <c r="Q508" s="28">
        <f t="shared" si="184"/>
        <v>1390.5993775244865</v>
      </c>
      <c r="R508" s="28">
        <f t="shared" si="185"/>
        <v>0</v>
      </c>
      <c r="S508" s="28">
        <f t="shared" si="191"/>
        <v>225</v>
      </c>
      <c r="T508" s="28">
        <f t="shared" si="186"/>
        <v>571.89941306546621</v>
      </c>
      <c r="U508" s="28">
        <f t="shared" si="187"/>
        <v>796.89941306546621</v>
      </c>
      <c r="V508" s="29">
        <f t="shared" si="188"/>
        <v>593.69996445902029</v>
      </c>
      <c r="W508" s="35"/>
      <c r="X508" s="138">
        <f>IF($I508&lt;=TABELLER!$Z$68,IF($I507&gt;=TABELLER!$Z$68,$G508,0),0)</f>
        <v>0</v>
      </c>
      <c r="Y508" s="139">
        <f>IF($I508&gt;=TABELLER!$Z$68,IF($I507&lt;=TABELLER!$Z$68,$G508,0),0)</f>
        <v>0</v>
      </c>
      <c r="Z508" s="140">
        <f>IF($I508&gt;=TABELLER!$Z$68,IF($I507&lt;=TABELLER!$Z$68,$C508,0),0)</f>
        <v>0</v>
      </c>
      <c r="AA508" s="140">
        <f t="shared" si="194"/>
        <v>124.26296372116508</v>
      </c>
      <c r="AB508" s="106">
        <f t="shared" si="195"/>
        <v>0</v>
      </c>
    </row>
    <row r="509" spans="2:28" x14ac:dyDescent="0.2">
      <c r="B509" s="25">
        <v>461</v>
      </c>
      <c r="C509" s="26">
        <f t="shared" si="174"/>
        <v>18.439999999999785</v>
      </c>
      <c r="D509" s="26">
        <f t="shared" si="175"/>
        <v>3.9999999999999147E-2</v>
      </c>
      <c r="E509" s="27">
        <f t="shared" si="176"/>
        <v>1.3810162368828496</v>
      </c>
      <c r="F509" s="27">
        <f t="shared" si="177"/>
        <v>0</v>
      </c>
      <c r="G509" s="26">
        <f t="shared" si="178"/>
        <v>541.78627198509582</v>
      </c>
      <c r="H509" s="26">
        <f t="shared" si="179"/>
        <v>0</v>
      </c>
      <c r="I509" s="26">
        <f t="shared" si="180"/>
        <v>124.31995891775314</v>
      </c>
      <c r="J509" s="26">
        <f t="shared" si="181"/>
        <v>34.533321921598095</v>
      </c>
      <c r="K509" s="26">
        <f t="shared" si="189"/>
        <v>36.138888888888886</v>
      </c>
      <c r="L509" s="27">
        <f t="shared" si="182"/>
        <v>0.3950251295137282</v>
      </c>
      <c r="M509" s="27">
        <f t="shared" si="183"/>
        <v>0.3950251295137282</v>
      </c>
      <c r="N509" s="26">
        <f t="shared" si="192"/>
        <v>0</v>
      </c>
      <c r="O509" s="141">
        <f t="shared" si="190"/>
        <v>80</v>
      </c>
      <c r="P509" s="28">
        <f t="shared" si="193"/>
        <v>48000</v>
      </c>
      <c r="Q509" s="28">
        <f t="shared" si="184"/>
        <v>1389.9618492821414</v>
      </c>
      <c r="R509" s="28">
        <f t="shared" si="185"/>
        <v>0</v>
      </c>
      <c r="S509" s="28">
        <f t="shared" si="191"/>
        <v>225</v>
      </c>
      <c r="T509" s="28">
        <f t="shared" si="186"/>
        <v>572.42415501154915</v>
      </c>
      <c r="U509" s="28">
        <f t="shared" si="187"/>
        <v>797.42415501154915</v>
      </c>
      <c r="V509" s="29">
        <f t="shared" si="188"/>
        <v>592.53769427059228</v>
      </c>
      <c r="W509" s="35"/>
      <c r="X509" s="138">
        <f>IF($I509&lt;=TABELLER!$Z$68,IF($I508&gt;=TABELLER!$Z$68,$G509,0),0)</f>
        <v>0</v>
      </c>
      <c r="Y509" s="139">
        <f>IF($I509&gt;=TABELLER!$Z$68,IF($I508&lt;=TABELLER!$Z$68,$G509,0),0)</f>
        <v>0</v>
      </c>
      <c r="Z509" s="140">
        <f>IF($I509&gt;=TABELLER!$Z$68,IF($I508&lt;=TABELLER!$Z$68,$C509,0),0)</f>
        <v>0</v>
      </c>
      <c r="AA509" s="140">
        <f t="shared" si="194"/>
        <v>124.31995891775314</v>
      </c>
      <c r="AB509" s="106">
        <f t="shared" si="195"/>
        <v>0</v>
      </c>
    </row>
    <row r="510" spans="2:28" x14ac:dyDescent="0.2">
      <c r="B510" s="25">
        <v>462</v>
      </c>
      <c r="C510" s="26">
        <f t="shared" si="174"/>
        <v>18.479999999999784</v>
      </c>
      <c r="D510" s="26">
        <f t="shared" si="175"/>
        <v>3.9999999999999147E-2</v>
      </c>
      <c r="E510" s="27">
        <f t="shared" si="176"/>
        <v>1.3816488969675054</v>
      </c>
      <c r="F510" s="27">
        <f t="shared" si="177"/>
        <v>0</v>
      </c>
      <c r="G510" s="26">
        <f t="shared" si="178"/>
        <v>543.1679208820633</v>
      </c>
      <c r="H510" s="26">
        <f t="shared" si="179"/>
        <v>0</v>
      </c>
      <c r="I510" s="26">
        <f t="shared" si="180"/>
        <v>124.37684253640312</v>
      </c>
      <c r="J510" s="26">
        <f t="shared" si="181"/>
        <v>34.549122926778644</v>
      </c>
      <c r="K510" s="26">
        <f t="shared" si="189"/>
        <v>36.138888888888886</v>
      </c>
      <c r="L510" s="27">
        <f t="shared" si="182"/>
        <v>0.39425202805447462</v>
      </c>
      <c r="M510" s="27">
        <f t="shared" si="183"/>
        <v>0.39425202805447462</v>
      </c>
      <c r="N510" s="26">
        <f t="shared" si="192"/>
        <v>0</v>
      </c>
      <c r="O510" s="141">
        <f t="shared" si="190"/>
        <v>80</v>
      </c>
      <c r="P510" s="28">
        <f t="shared" si="193"/>
        <v>48000</v>
      </c>
      <c r="Q510" s="28">
        <f t="shared" si="184"/>
        <v>1389.3261516863495</v>
      </c>
      <c r="R510" s="28">
        <f t="shared" si="185"/>
        <v>0</v>
      </c>
      <c r="S510" s="28">
        <f t="shared" si="191"/>
        <v>225</v>
      </c>
      <c r="T510" s="28">
        <f t="shared" si="186"/>
        <v>572.94810960463758</v>
      </c>
      <c r="U510" s="28">
        <f t="shared" si="187"/>
        <v>797.94810960463758</v>
      </c>
      <c r="V510" s="29">
        <f t="shared" si="188"/>
        <v>591.3780420817119</v>
      </c>
      <c r="W510" s="35"/>
      <c r="X510" s="138">
        <f>IF($I510&lt;=TABELLER!$Z$68,IF($I509&gt;=TABELLER!$Z$68,$G510,0),0)</f>
        <v>0</v>
      </c>
      <c r="Y510" s="139">
        <f>IF($I510&gt;=TABELLER!$Z$68,IF($I509&lt;=TABELLER!$Z$68,$G510,0),0)</f>
        <v>0</v>
      </c>
      <c r="Z510" s="140">
        <f>IF($I510&gt;=TABELLER!$Z$68,IF($I509&lt;=TABELLER!$Z$68,$C510,0),0)</f>
        <v>0</v>
      </c>
      <c r="AA510" s="140">
        <f t="shared" si="194"/>
        <v>124.37684253640312</v>
      </c>
      <c r="AB510" s="106">
        <f t="shared" si="195"/>
        <v>0</v>
      </c>
    </row>
    <row r="511" spans="2:28" x14ac:dyDescent="0.2">
      <c r="B511" s="25">
        <v>463</v>
      </c>
      <c r="C511" s="26">
        <f t="shared" si="174"/>
        <v>18.519999999999783</v>
      </c>
      <c r="D511" s="26">
        <f t="shared" si="175"/>
        <v>3.9999999999999147E-2</v>
      </c>
      <c r="E511" s="27">
        <f t="shared" si="176"/>
        <v>1.3822803186935599</v>
      </c>
      <c r="F511" s="27">
        <f t="shared" si="177"/>
        <v>0</v>
      </c>
      <c r="G511" s="26">
        <f t="shared" si="178"/>
        <v>544.55020120075687</v>
      </c>
      <c r="H511" s="26">
        <f t="shared" si="179"/>
        <v>0</v>
      </c>
      <c r="I511" s="26">
        <f t="shared" si="180"/>
        <v>124.43361482844296</v>
      </c>
      <c r="J511" s="26">
        <f t="shared" si="181"/>
        <v>34.564893007900821</v>
      </c>
      <c r="K511" s="26">
        <f t="shared" si="189"/>
        <v>36.138888888888886</v>
      </c>
      <c r="L511" s="27">
        <f t="shared" si="182"/>
        <v>0.39348066664050013</v>
      </c>
      <c r="M511" s="27">
        <f t="shared" si="183"/>
        <v>0.39348066664050013</v>
      </c>
      <c r="N511" s="26">
        <f t="shared" si="192"/>
        <v>0</v>
      </c>
      <c r="O511" s="141">
        <f t="shared" si="190"/>
        <v>80</v>
      </c>
      <c r="P511" s="28">
        <f t="shared" si="193"/>
        <v>48000</v>
      </c>
      <c r="Q511" s="28">
        <f t="shared" si="184"/>
        <v>1388.6922777116131</v>
      </c>
      <c r="R511" s="28">
        <f t="shared" si="185"/>
        <v>0</v>
      </c>
      <c r="S511" s="28">
        <f t="shared" si="191"/>
        <v>225</v>
      </c>
      <c r="T511" s="28">
        <f t="shared" si="186"/>
        <v>573.4712777508629</v>
      </c>
      <c r="U511" s="28">
        <f t="shared" si="187"/>
        <v>798.4712777508629</v>
      </c>
      <c r="V511" s="29">
        <f t="shared" si="188"/>
        <v>590.22099996075019</v>
      </c>
      <c r="W511" s="35"/>
      <c r="X511" s="138">
        <f>IF($I511&lt;=TABELLER!$Z$68,IF($I510&gt;=TABELLER!$Z$68,$G511,0),0)</f>
        <v>0</v>
      </c>
      <c r="Y511" s="139">
        <f>IF($I511&gt;=TABELLER!$Z$68,IF($I510&lt;=TABELLER!$Z$68,$G511,0),0)</f>
        <v>0</v>
      </c>
      <c r="Z511" s="140">
        <f>IF($I511&gt;=TABELLER!$Z$68,IF($I510&lt;=TABELLER!$Z$68,$C511,0),0)</f>
        <v>0</v>
      </c>
      <c r="AA511" s="140">
        <f t="shared" si="194"/>
        <v>124.43361482844296</v>
      </c>
      <c r="AB511" s="106">
        <f t="shared" si="195"/>
        <v>0</v>
      </c>
    </row>
    <row r="512" spans="2:28" x14ac:dyDescent="0.2">
      <c r="B512" s="25">
        <v>464</v>
      </c>
      <c r="C512" s="26">
        <f t="shared" si="174"/>
        <v>18.559999999999782</v>
      </c>
      <c r="D512" s="26">
        <f t="shared" si="175"/>
        <v>3.9999999999999147E-2</v>
      </c>
      <c r="E512" s="27">
        <f t="shared" si="176"/>
        <v>1.3829105048493158</v>
      </c>
      <c r="F512" s="27">
        <f t="shared" si="177"/>
        <v>0</v>
      </c>
      <c r="G512" s="26">
        <f t="shared" si="178"/>
        <v>545.93311170560617</v>
      </c>
      <c r="H512" s="26">
        <f t="shared" si="179"/>
        <v>0</v>
      </c>
      <c r="I512" s="26">
        <f t="shared" si="180"/>
        <v>124.4902760444392</v>
      </c>
      <c r="J512" s="26">
        <f t="shared" si="181"/>
        <v>34.580632234566444</v>
      </c>
      <c r="K512" s="26">
        <f t="shared" si="189"/>
        <v>36.138888888888886</v>
      </c>
      <c r="L512" s="27">
        <f t="shared" si="182"/>
        <v>0.39271104000822804</v>
      </c>
      <c r="M512" s="27">
        <f t="shared" si="183"/>
        <v>0.39271104000822804</v>
      </c>
      <c r="N512" s="26">
        <f t="shared" si="192"/>
        <v>0</v>
      </c>
      <c r="O512" s="141">
        <f t="shared" si="190"/>
        <v>80</v>
      </c>
      <c r="P512" s="28">
        <f t="shared" si="193"/>
        <v>48000</v>
      </c>
      <c r="Q512" s="28">
        <f t="shared" si="184"/>
        <v>1388.0602203686633</v>
      </c>
      <c r="R512" s="28">
        <f t="shared" si="185"/>
        <v>0</v>
      </c>
      <c r="S512" s="28">
        <f t="shared" si="191"/>
        <v>225</v>
      </c>
      <c r="T512" s="28">
        <f t="shared" si="186"/>
        <v>573.99366035632124</v>
      </c>
      <c r="U512" s="28">
        <f t="shared" si="187"/>
        <v>798.99366035632124</v>
      </c>
      <c r="V512" s="29">
        <f t="shared" si="188"/>
        <v>589.06656001234205</v>
      </c>
      <c r="W512" s="35"/>
      <c r="X512" s="138">
        <f>IF($I512&lt;=TABELLER!$Z$68,IF($I511&gt;=TABELLER!$Z$68,$G512,0),0)</f>
        <v>0</v>
      </c>
      <c r="Y512" s="139">
        <f>IF($I512&gt;=TABELLER!$Z$68,IF($I511&lt;=TABELLER!$Z$68,$G512,0),0)</f>
        <v>0</v>
      </c>
      <c r="Z512" s="140">
        <f>IF($I512&gt;=TABELLER!$Z$68,IF($I511&lt;=TABELLER!$Z$68,$C512,0),0)</f>
        <v>0</v>
      </c>
      <c r="AA512" s="140">
        <f t="shared" si="194"/>
        <v>124.4902760444392</v>
      </c>
      <c r="AB512" s="106">
        <f t="shared" si="195"/>
        <v>0</v>
      </c>
    </row>
    <row r="513" spans="2:28" x14ac:dyDescent="0.2">
      <c r="B513" s="25">
        <v>465</v>
      </c>
      <c r="C513" s="26">
        <f t="shared" si="174"/>
        <v>18.599999999999781</v>
      </c>
      <c r="D513" s="26">
        <f t="shared" si="175"/>
        <v>3.9999999999999147E-2</v>
      </c>
      <c r="E513" s="27">
        <f t="shared" si="176"/>
        <v>1.3835394582146348</v>
      </c>
      <c r="F513" s="27">
        <f t="shared" si="177"/>
        <v>0</v>
      </c>
      <c r="G513" s="26">
        <f t="shared" si="178"/>
        <v>547.31665116382078</v>
      </c>
      <c r="H513" s="26">
        <f t="shared" si="179"/>
        <v>0</v>
      </c>
      <c r="I513" s="26">
        <f t="shared" si="180"/>
        <v>124.5468264342004</v>
      </c>
      <c r="J513" s="26">
        <f t="shared" si="181"/>
        <v>34.596340676166776</v>
      </c>
      <c r="K513" s="26">
        <f t="shared" si="189"/>
        <v>36.138888888888886</v>
      </c>
      <c r="L513" s="27">
        <f t="shared" si="182"/>
        <v>0.39194314291810201</v>
      </c>
      <c r="M513" s="27">
        <f t="shared" si="183"/>
        <v>0.39194314291810201</v>
      </c>
      <c r="N513" s="26">
        <f t="shared" si="192"/>
        <v>0</v>
      </c>
      <c r="O513" s="141">
        <f t="shared" si="190"/>
        <v>80</v>
      </c>
      <c r="P513" s="28">
        <f t="shared" si="193"/>
        <v>48000</v>
      </c>
      <c r="Q513" s="28">
        <f t="shared" si="184"/>
        <v>1387.429972704221</v>
      </c>
      <c r="R513" s="28">
        <f t="shared" si="185"/>
        <v>0</v>
      </c>
      <c r="S513" s="28">
        <f t="shared" si="191"/>
        <v>225</v>
      </c>
      <c r="T513" s="28">
        <f t="shared" si="186"/>
        <v>574.51525832706795</v>
      </c>
      <c r="U513" s="28">
        <f t="shared" si="187"/>
        <v>799.51525832706795</v>
      </c>
      <c r="V513" s="29">
        <f t="shared" si="188"/>
        <v>587.91471437715302</v>
      </c>
      <c r="W513" s="35"/>
      <c r="X513" s="138">
        <f>IF($I513&lt;=TABELLER!$Z$68,IF($I512&gt;=TABELLER!$Z$68,$G513,0),0)</f>
        <v>0</v>
      </c>
      <c r="Y513" s="139">
        <f>IF($I513&gt;=TABELLER!$Z$68,IF($I512&lt;=TABELLER!$Z$68,$G513,0),0)</f>
        <v>0</v>
      </c>
      <c r="Z513" s="140">
        <f>IF($I513&gt;=TABELLER!$Z$68,IF($I512&lt;=TABELLER!$Z$68,$C513,0),0)</f>
        <v>0</v>
      </c>
      <c r="AA513" s="140">
        <f t="shared" si="194"/>
        <v>124.5468264342004</v>
      </c>
      <c r="AB513" s="106">
        <f t="shared" si="195"/>
        <v>0</v>
      </c>
    </row>
    <row r="514" spans="2:28" x14ac:dyDescent="0.2">
      <c r="B514" s="25">
        <v>466</v>
      </c>
      <c r="C514" s="26">
        <f t="shared" si="174"/>
        <v>18.63999999999978</v>
      </c>
      <c r="D514" s="26">
        <f t="shared" si="175"/>
        <v>3.9999999999999147E-2</v>
      </c>
      <c r="E514" s="27">
        <f t="shared" si="176"/>
        <v>1.384167181560976</v>
      </c>
      <c r="F514" s="27">
        <f t="shared" si="177"/>
        <v>0</v>
      </c>
      <c r="G514" s="26">
        <f t="shared" si="178"/>
        <v>548.70081834538178</v>
      </c>
      <c r="H514" s="26">
        <f t="shared" si="179"/>
        <v>0</v>
      </c>
      <c r="I514" s="26">
        <f t="shared" si="180"/>
        <v>124.60326624678059</v>
      </c>
      <c r="J514" s="26">
        <f t="shared" si="181"/>
        <v>34.612018401883496</v>
      </c>
      <c r="K514" s="26">
        <f t="shared" si="189"/>
        <v>36.138888888888886</v>
      </c>
      <c r="L514" s="27">
        <f t="shared" si="182"/>
        <v>0.39117697015442948</v>
      </c>
      <c r="M514" s="27">
        <f t="shared" si="183"/>
        <v>0.39117697015442948</v>
      </c>
      <c r="N514" s="26">
        <f t="shared" si="192"/>
        <v>0</v>
      </c>
      <c r="O514" s="141">
        <f t="shared" si="190"/>
        <v>80</v>
      </c>
      <c r="P514" s="28">
        <f t="shared" si="193"/>
        <v>48000</v>
      </c>
      <c r="Q514" s="28">
        <f t="shared" si="184"/>
        <v>1386.8015278007585</v>
      </c>
      <c r="R514" s="28">
        <f t="shared" si="185"/>
        <v>0</v>
      </c>
      <c r="S514" s="28">
        <f t="shared" si="191"/>
        <v>225</v>
      </c>
      <c r="T514" s="28">
        <f t="shared" si="186"/>
        <v>575.03607256911437</v>
      </c>
      <c r="U514" s="28">
        <f t="shared" si="187"/>
        <v>800.03607256911437</v>
      </c>
      <c r="V514" s="29">
        <f t="shared" si="188"/>
        <v>586.76545523164418</v>
      </c>
      <c r="W514" s="35"/>
      <c r="X514" s="138">
        <f>IF($I514&lt;=TABELLER!$Z$68,IF($I513&gt;=TABELLER!$Z$68,$G514,0),0)</f>
        <v>0</v>
      </c>
      <c r="Y514" s="139">
        <f>IF($I514&gt;=TABELLER!$Z$68,IF($I513&lt;=TABELLER!$Z$68,$G514,0),0)</f>
        <v>0</v>
      </c>
      <c r="Z514" s="140">
        <f>IF($I514&gt;=TABELLER!$Z$68,IF($I513&lt;=TABELLER!$Z$68,$C514,0),0)</f>
        <v>0</v>
      </c>
      <c r="AA514" s="140">
        <f t="shared" si="194"/>
        <v>124.60326624678059</v>
      </c>
      <c r="AB514" s="106">
        <f t="shared" si="195"/>
        <v>0</v>
      </c>
    </row>
    <row r="515" spans="2:28" x14ac:dyDescent="0.2">
      <c r="B515" s="25">
        <v>467</v>
      </c>
      <c r="C515" s="26">
        <f t="shared" si="174"/>
        <v>18.679999999999779</v>
      </c>
      <c r="D515" s="26">
        <f t="shared" si="175"/>
        <v>3.9999999999999147E-2</v>
      </c>
      <c r="E515" s="27">
        <f t="shared" si="176"/>
        <v>1.384793677651434</v>
      </c>
      <c r="F515" s="27">
        <f t="shared" si="177"/>
        <v>0</v>
      </c>
      <c r="G515" s="26">
        <f t="shared" si="178"/>
        <v>550.08561202303326</v>
      </c>
      <c r="H515" s="26">
        <f t="shared" si="179"/>
        <v>0</v>
      </c>
      <c r="I515" s="26">
        <f t="shared" si="180"/>
        <v>124.65959573048282</v>
      </c>
      <c r="J515" s="26">
        <f t="shared" si="181"/>
        <v>34.627665480689672</v>
      </c>
      <c r="K515" s="26">
        <f t="shared" si="189"/>
        <v>36.138888888888886</v>
      </c>
      <c r="L515" s="27">
        <f t="shared" si="182"/>
        <v>0.39041251652522713</v>
      </c>
      <c r="M515" s="27">
        <f t="shared" si="183"/>
        <v>0.39041251652522713</v>
      </c>
      <c r="N515" s="26">
        <f t="shared" si="192"/>
        <v>0</v>
      </c>
      <c r="O515" s="141">
        <f t="shared" si="190"/>
        <v>80</v>
      </c>
      <c r="P515" s="28">
        <f t="shared" si="193"/>
        <v>48000</v>
      </c>
      <c r="Q515" s="28">
        <f t="shared" si="184"/>
        <v>1386.1748787762633</v>
      </c>
      <c r="R515" s="28">
        <f t="shared" si="185"/>
        <v>0</v>
      </c>
      <c r="S515" s="28">
        <f t="shared" si="191"/>
        <v>225</v>
      </c>
      <c r="T515" s="28">
        <f t="shared" si="186"/>
        <v>575.55610398842259</v>
      </c>
      <c r="U515" s="28">
        <f t="shared" si="187"/>
        <v>800.55610398842259</v>
      </c>
      <c r="V515" s="29">
        <f t="shared" si="188"/>
        <v>585.61877478784072</v>
      </c>
      <c r="W515" s="35"/>
      <c r="X515" s="138">
        <f>IF($I515&lt;=TABELLER!$Z$68,IF($I514&gt;=TABELLER!$Z$68,$G515,0),0)</f>
        <v>0</v>
      </c>
      <c r="Y515" s="139">
        <f>IF($I515&gt;=TABELLER!$Z$68,IF($I514&lt;=TABELLER!$Z$68,$G515,0),0)</f>
        <v>0</v>
      </c>
      <c r="Z515" s="140">
        <f>IF($I515&gt;=TABELLER!$Z$68,IF($I514&lt;=TABELLER!$Z$68,$C515,0),0)</f>
        <v>0</v>
      </c>
      <c r="AA515" s="140">
        <f t="shared" si="194"/>
        <v>124.65959573048282</v>
      </c>
      <c r="AB515" s="106">
        <f t="shared" si="195"/>
        <v>0</v>
      </c>
    </row>
    <row r="516" spans="2:28" x14ac:dyDescent="0.2">
      <c r="B516" s="25">
        <v>468</v>
      </c>
      <c r="C516" s="26">
        <f t="shared" si="174"/>
        <v>18.719999999999779</v>
      </c>
      <c r="D516" s="26">
        <f t="shared" si="175"/>
        <v>3.9999999999999147E-2</v>
      </c>
      <c r="E516" s="27">
        <f t="shared" si="176"/>
        <v>1.3854189492407776</v>
      </c>
      <c r="F516" s="27">
        <f t="shared" si="177"/>
        <v>0</v>
      </c>
      <c r="G516" s="26">
        <f t="shared" si="178"/>
        <v>551.47103097227409</v>
      </c>
      <c r="H516" s="26">
        <f t="shared" si="179"/>
        <v>0</v>
      </c>
      <c r="I516" s="26">
        <f t="shared" si="180"/>
        <v>124.71581513286246</v>
      </c>
      <c r="J516" s="26">
        <f t="shared" si="181"/>
        <v>34.643281981350682</v>
      </c>
      <c r="K516" s="26">
        <f t="shared" si="189"/>
        <v>36.138888888888886</v>
      </c>
      <c r="L516" s="27">
        <f t="shared" si="182"/>
        <v>0.38964977686206898</v>
      </c>
      <c r="M516" s="27">
        <f t="shared" si="183"/>
        <v>0.38964977686206898</v>
      </c>
      <c r="N516" s="26">
        <f t="shared" si="192"/>
        <v>0</v>
      </c>
      <c r="O516" s="141">
        <f t="shared" si="190"/>
        <v>80</v>
      </c>
      <c r="P516" s="28">
        <f t="shared" si="193"/>
        <v>48000</v>
      </c>
      <c r="Q516" s="28">
        <f t="shared" si="184"/>
        <v>1385.5500187840044</v>
      </c>
      <c r="R516" s="28">
        <f t="shared" si="185"/>
        <v>0</v>
      </c>
      <c r="S516" s="28">
        <f t="shared" si="191"/>
        <v>225</v>
      </c>
      <c r="T516" s="28">
        <f t="shared" si="186"/>
        <v>576.07535349090085</v>
      </c>
      <c r="U516" s="28">
        <f t="shared" si="187"/>
        <v>801.07535349090085</v>
      </c>
      <c r="V516" s="29">
        <f t="shared" si="188"/>
        <v>584.4746652931035</v>
      </c>
      <c r="W516" s="35"/>
      <c r="X516" s="138">
        <f>IF($I516&lt;=TABELLER!$Z$68,IF($I515&gt;=TABELLER!$Z$68,$G516,0),0)</f>
        <v>0</v>
      </c>
      <c r="Y516" s="139">
        <f>IF($I516&gt;=TABELLER!$Z$68,IF($I515&lt;=TABELLER!$Z$68,$G516,0),0)</f>
        <v>0</v>
      </c>
      <c r="Z516" s="140">
        <f>IF($I516&gt;=TABELLER!$Z$68,IF($I515&lt;=TABELLER!$Z$68,$C516,0),0)</f>
        <v>0</v>
      </c>
      <c r="AA516" s="140">
        <f t="shared" si="194"/>
        <v>124.71581513286246</v>
      </c>
      <c r="AB516" s="106">
        <f t="shared" si="195"/>
        <v>0</v>
      </c>
    </row>
    <row r="517" spans="2:28" x14ac:dyDescent="0.2">
      <c r="B517" s="25">
        <v>469</v>
      </c>
      <c r="C517" s="26">
        <f t="shared" si="174"/>
        <v>18.759999999999778</v>
      </c>
      <c r="D517" s="26">
        <f t="shared" si="175"/>
        <v>3.9999999999999147E-2</v>
      </c>
      <c r="E517" s="27">
        <f t="shared" si="176"/>
        <v>1.3860429990754874</v>
      </c>
      <c r="F517" s="27">
        <f t="shared" si="177"/>
        <v>0</v>
      </c>
      <c r="G517" s="26">
        <f t="shared" si="178"/>
        <v>552.85707397134956</v>
      </c>
      <c r="H517" s="26">
        <f t="shared" si="179"/>
        <v>0</v>
      </c>
      <c r="I517" s="26">
        <f t="shared" si="180"/>
        <v>124.77192470073059</v>
      </c>
      <c r="J517" s="26">
        <f t="shared" si="181"/>
        <v>34.658867972425163</v>
      </c>
      <c r="K517" s="26">
        <f t="shared" si="189"/>
        <v>36.138888888888886</v>
      </c>
      <c r="L517" s="27">
        <f t="shared" si="182"/>
        <v>0.38888874601993462</v>
      </c>
      <c r="M517" s="27">
        <f t="shared" si="183"/>
        <v>0.38888874601993462</v>
      </c>
      <c r="N517" s="26">
        <f t="shared" si="192"/>
        <v>0</v>
      </c>
      <c r="O517" s="141">
        <f t="shared" si="190"/>
        <v>80</v>
      </c>
      <c r="P517" s="28">
        <f t="shared" si="193"/>
        <v>48000</v>
      </c>
      <c r="Q517" s="28">
        <f t="shared" si="184"/>
        <v>1384.9269410123013</v>
      </c>
      <c r="R517" s="28">
        <f t="shared" si="185"/>
        <v>0</v>
      </c>
      <c r="S517" s="28">
        <f t="shared" si="191"/>
        <v>225</v>
      </c>
      <c r="T517" s="28">
        <f t="shared" si="186"/>
        <v>576.59382198239939</v>
      </c>
      <c r="U517" s="28">
        <f t="shared" si="187"/>
        <v>801.59382198239939</v>
      </c>
      <c r="V517" s="29">
        <f t="shared" si="188"/>
        <v>583.33311902990192</v>
      </c>
      <c r="W517" s="35"/>
      <c r="X517" s="138">
        <f>IF($I517&lt;=TABELLER!$Z$68,IF($I516&gt;=TABELLER!$Z$68,$G517,0),0)</f>
        <v>0</v>
      </c>
      <c r="Y517" s="139">
        <f>IF($I517&gt;=TABELLER!$Z$68,IF($I516&lt;=TABELLER!$Z$68,$G517,0),0)</f>
        <v>0</v>
      </c>
      <c r="Z517" s="140">
        <f>IF($I517&gt;=TABELLER!$Z$68,IF($I516&lt;=TABELLER!$Z$68,$C517,0),0)</f>
        <v>0</v>
      </c>
      <c r="AA517" s="140">
        <f t="shared" si="194"/>
        <v>124.77192470073059</v>
      </c>
      <c r="AB517" s="106">
        <f t="shared" si="195"/>
        <v>0</v>
      </c>
    </row>
    <row r="518" spans="2:28" x14ac:dyDescent="0.2">
      <c r="B518" s="25">
        <v>470</v>
      </c>
      <c r="C518" s="26">
        <f t="shared" si="174"/>
        <v>18.799999999999777</v>
      </c>
      <c r="D518" s="26">
        <f t="shared" si="175"/>
        <v>3.9999999999999147E-2</v>
      </c>
      <c r="E518" s="27">
        <f t="shared" si="176"/>
        <v>1.3866658298937928</v>
      </c>
      <c r="F518" s="27">
        <f t="shared" si="177"/>
        <v>0</v>
      </c>
      <c r="G518" s="26">
        <f t="shared" si="178"/>
        <v>554.24373980124335</v>
      </c>
      <c r="H518" s="26">
        <f t="shared" si="179"/>
        <v>0</v>
      </c>
      <c r="I518" s="26">
        <f t="shared" si="180"/>
        <v>124.82792468015747</v>
      </c>
      <c r="J518" s="26">
        <f t="shared" si="181"/>
        <v>34.674423522265961</v>
      </c>
      <c r="K518" s="26">
        <f t="shared" si="189"/>
        <v>36.138888888888886</v>
      </c>
      <c r="L518" s="27">
        <f t="shared" si="182"/>
        <v>0.38812941887705688</v>
      </c>
      <c r="M518" s="27">
        <f t="shared" si="183"/>
        <v>0.38812941887705688</v>
      </c>
      <c r="N518" s="26">
        <f t="shared" si="192"/>
        <v>0</v>
      </c>
      <c r="O518" s="141">
        <f t="shared" si="190"/>
        <v>80</v>
      </c>
      <c r="P518" s="28">
        <f t="shared" si="193"/>
        <v>48000</v>
      </c>
      <c r="Q518" s="28">
        <f t="shared" si="184"/>
        <v>1384.3056386842914</v>
      </c>
      <c r="R518" s="28">
        <f t="shared" si="185"/>
        <v>0</v>
      </c>
      <c r="S518" s="28">
        <f t="shared" si="191"/>
        <v>225</v>
      </c>
      <c r="T518" s="28">
        <f t="shared" si="186"/>
        <v>577.11151036870604</v>
      </c>
      <c r="U518" s="28">
        <f t="shared" si="187"/>
        <v>802.11151036870604</v>
      </c>
      <c r="V518" s="29">
        <f t="shared" si="188"/>
        <v>582.19412831558532</v>
      </c>
      <c r="W518" s="35"/>
      <c r="X518" s="138">
        <f>IF($I518&lt;=TABELLER!$Z$68,IF($I517&gt;=TABELLER!$Z$68,$G518,0),0)</f>
        <v>0</v>
      </c>
      <c r="Y518" s="139">
        <f>IF($I518&gt;=TABELLER!$Z$68,IF($I517&lt;=TABELLER!$Z$68,$G518,0),0)</f>
        <v>0</v>
      </c>
      <c r="Z518" s="140">
        <f>IF($I518&gt;=TABELLER!$Z$68,IF($I517&lt;=TABELLER!$Z$68,$C518,0),0)</f>
        <v>0</v>
      </c>
      <c r="AA518" s="140">
        <f t="shared" si="194"/>
        <v>124.82792468015747</v>
      </c>
      <c r="AB518" s="106">
        <f t="shared" si="195"/>
        <v>0</v>
      </c>
    </row>
    <row r="519" spans="2:28" x14ac:dyDescent="0.2">
      <c r="B519" s="25">
        <v>471</v>
      </c>
      <c r="C519" s="26">
        <f t="shared" si="174"/>
        <v>18.839999999999776</v>
      </c>
      <c r="D519" s="26">
        <f t="shared" si="175"/>
        <v>3.9999999999999147E-2</v>
      </c>
      <c r="E519" s="27">
        <f t="shared" si="176"/>
        <v>1.3872874444257106</v>
      </c>
      <c r="F519" s="27">
        <f t="shared" si="177"/>
        <v>0</v>
      </c>
      <c r="G519" s="26">
        <f t="shared" si="178"/>
        <v>555.63102724566909</v>
      </c>
      <c r="H519" s="26">
        <f t="shared" si="179"/>
        <v>0</v>
      </c>
      <c r="I519" s="26">
        <f t="shared" si="180"/>
        <v>124.88381531647576</v>
      </c>
      <c r="J519" s="26">
        <f t="shared" si="181"/>
        <v>34.689948699021045</v>
      </c>
      <c r="K519" s="26">
        <f t="shared" si="189"/>
        <v>36.138888888888886</v>
      </c>
      <c r="L519" s="27">
        <f t="shared" si="182"/>
        <v>0.38737179033477492</v>
      </c>
      <c r="M519" s="27">
        <f t="shared" si="183"/>
        <v>0.38737179033477492</v>
      </c>
      <c r="N519" s="26">
        <f t="shared" si="192"/>
        <v>0</v>
      </c>
      <c r="O519" s="141">
        <f t="shared" si="190"/>
        <v>80</v>
      </c>
      <c r="P519" s="28">
        <f t="shared" si="193"/>
        <v>48000</v>
      </c>
      <c r="Q519" s="28">
        <f t="shared" si="184"/>
        <v>1383.686105057704</v>
      </c>
      <c r="R519" s="28">
        <f t="shared" si="185"/>
        <v>0</v>
      </c>
      <c r="S519" s="28">
        <f t="shared" si="191"/>
        <v>225</v>
      </c>
      <c r="T519" s="28">
        <f t="shared" si="186"/>
        <v>577.62841955554165</v>
      </c>
      <c r="U519" s="28">
        <f t="shared" si="187"/>
        <v>802.62841955554165</v>
      </c>
      <c r="V519" s="29">
        <f t="shared" si="188"/>
        <v>581.05768550216237</v>
      </c>
      <c r="W519" s="35"/>
      <c r="X519" s="138">
        <f>IF($I519&lt;=TABELLER!$Z$68,IF($I518&gt;=TABELLER!$Z$68,$G519,0),0)</f>
        <v>0</v>
      </c>
      <c r="Y519" s="139">
        <f>IF($I519&gt;=TABELLER!$Z$68,IF($I518&lt;=TABELLER!$Z$68,$G519,0),0)</f>
        <v>0</v>
      </c>
      <c r="Z519" s="140">
        <f>IF($I519&gt;=TABELLER!$Z$68,IF($I518&lt;=TABELLER!$Z$68,$C519,0),0)</f>
        <v>0</v>
      </c>
      <c r="AA519" s="140">
        <f t="shared" si="194"/>
        <v>124.88381531647576</v>
      </c>
      <c r="AB519" s="106">
        <f t="shared" si="195"/>
        <v>0</v>
      </c>
    </row>
    <row r="520" spans="2:28" x14ac:dyDescent="0.2">
      <c r="B520" s="25">
        <v>472</v>
      </c>
      <c r="C520" s="26">
        <f t="shared" si="174"/>
        <v>18.879999999999775</v>
      </c>
      <c r="D520" s="26">
        <f t="shared" si="175"/>
        <v>3.9999999999999147E-2</v>
      </c>
      <c r="E520" s="27">
        <f t="shared" si="176"/>
        <v>1.38790784539308</v>
      </c>
      <c r="F520" s="27">
        <f t="shared" si="177"/>
        <v>0</v>
      </c>
      <c r="G520" s="26">
        <f t="shared" si="178"/>
        <v>557.01893509106219</v>
      </c>
      <c r="H520" s="26">
        <f t="shared" si="179"/>
        <v>0</v>
      </c>
      <c r="I520" s="26">
        <f t="shared" si="180"/>
        <v>124.93959685428398</v>
      </c>
      <c r="J520" s="26">
        <f t="shared" si="181"/>
        <v>34.705443570634436</v>
      </c>
      <c r="K520" s="26">
        <f t="shared" si="189"/>
        <v>36.138888888888886</v>
      </c>
      <c r="L520" s="27">
        <f t="shared" si="182"/>
        <v>0.38661585531738457</v>
      </c>
      <c r="M520" s="27">
        <f t="shared" si="183"/>
        <v>0.38661585531738457</v>
      </c>
      <c r="N520" s="26">
        <f t="shared" si="192"/>
        <v>0</v>
      </c>
      <c r="O520" s="141">
        <f t="shared" si="190"/>
        <v>80</v>
      </c>
      <c r="P520" s="28">
        <f t="shared" si="193"/>
        <v>48000</v>
      </c>
      <c r="Q520" s="28">
        <f t="shared" si="184"/>
        <v>1383.0683334246326</v>
      </c>
      <c r="R520" s="28">
        <f t="shared" si="185"/>
        <v>0</v>
      </c>
      <c r="S520" s="28">
        <f t="shared" si="191"/>
        <v>225</v>
      </c>
      <c r="T520" s="28">
        <f t="shared" si="186"/>
        <v>578.14455044855572</v>
      </c>
      <c r="U520" s="28">
        <f t="shared" si="187"/>
        <v>803.14455044855572</v>
      </c>
      <c r="V520" s="29">
        <f t="shared" si="188"/>
        <v>579.92378297607684</v>
      </c>
      <c r="W520" s="35"/>
      <c r="X520" s="138">
        <f>IF($I520&lt;=TABELLER!$Z$68,IF($I519&gt;=TABELLER!$Z$68,$G520,0),0)</f>
        <v>0</v>
      </c>
      <c r="Y520" s="139">
        <f>IF($I520&gt;=TABELLER!$Z$68,IF($I519&lt;=TABELLER!$Z$68,$G520,0),0)</f>
        <v>0</v>
      </c>
      <c r="Z520" s="140">
        <f>IF($I520&gt;=TABELLER!$Z$68,IF($I519&lt;=TABELLER!$Z$68,$C520,0),0)</f>
        <v>0</v>
      </c>
      <c r="AA520" s="140">
        <f t="shared" si="194"/>
        <v>124.93959685428398</v>
      </c>
      <c r="AB520" s="106">
        <f t="shared" si="195"/>
        <v>0</v>
      </c>
    </row>
    <row r="521" spans="2:28" x14ac:dyDescent="0.2">
      <c r="B521" s="25">
        <v>473</v>
      </c>
      <c r="C521" s="26">
        <f t="shared" si="174"/>
        <v>18.919999999999774</v>
      </c>
      <c r="D521" s="26">
        <f t="shared" si="175"/>
        <v>3.9999999999999147E-2</v>
      </c>
      <c r="E521" s="27">
        <f t="shared" si="176"/>
        <v>1.3885270355096018</v>
      </c>
      <c r="F521" s="27">
        <f t="shared" si="177"/>
        <v>0</v>
      </c>
      <c r="G521" s="26">
        <f t="shared" si="178"/>
        <v>558.40746212657177</v>
      </c>
      <c r="H521" s="26">
        <f t="shared" si="179"/>
        <v>0</v>
      </c>
      <c r="I521" s="26">
        <f t="shared" si="180"/>
        <v>124.99526953744969</v>
      </c>
      <c r="J521" s="26">
        <f t="shared" si="181"/>
        <v>34.720908204847134</v>
      </c>
      <c r="K521" s="26">
        <f t="shared" si="189"/>
        <v>36.138888888888886</v>
      </c>
      <c r="L521" s="27">
        <f t="shared" si="182"/>
        <v>0.38586160877199172</v>
      </c>
      <c r="M521" s="27">
        <f t="shared" si="183"/>
        <v>0.38586160877199172</v>
      </c>
      <c r="N521" s="26">
        <f t="shared" si="192"/>
        <v>0</v>
      </c>
      <c r="O521" s="141">
        <f t="shared" si="190"/>
        <v>80</v>
      </c>
      <c r="P521" s="28">
        <f t="shared" si="193"/>
        <v>48000</v>
      </c>
      <c r="Q521" s="28">
        <f t="shared" si="184"/>
        <v>1382.4523171113096</v>
      </c>
      <c r="R521" s="28">
        <f t="shared" si="185"/>
        <v>0</v>
      </c>
      <c r="S521" s="28">
        <f t="shared" si="191"/>
        <v>225</v>
      </c>
      <c r="T521" s="28">
        <f t="shared" si="186"/>
        <v>578.6599039533221</v>
      </c>
      <c r="U521" s="28">
        <f t="shared" si="187"/>
        <v>803.6599039533221</v>
      </c>
      <c r="V521" s="29">
        <f t="shared" si="188"/>
        <v>578.79241315798754</v>
      </c>
      <c r="W521" s="35"/>
      <c r="X521" s="138">
        <f>IF($I521&lt;=TABELLER!$Z$68,IF($I520&gt;=TABELLER!$Z$68,$G521,0),0)</f>
        <v>0</v>
      </c>
      <c r="Y521" s="139">
        <f>IF($I521&gt;=TABELLER!$Z$68,IF($I520&lt;=TABELLER!$Z$68,$G521,0),0)</f>
        <v>0</v>
      </c>
      <c r="Z521" s="140">
        <f>IF($I521&gt;=TABELLER!$Z$68,IF($I520&lt;=TABELLER!$Z$68,$C521,0),0)</f>
        <v>0</v>
      </c>
      <c r="AA521" s="140">
        <f t="shared" si="194"/>
        <v>124.99526953744969</v>
      </c>
      <c r="AB521" s="106">
        <f t="shared" si="195"/>
        <v>0</v>
      </c>
    </row>
    <row r="522" spans="2:28" x14ac:dyDescent="0.2">
      <c r="B522" s="25">
        <v>474</v>
      </c>
      <c r="C522" s="26">
        <f t="shared" si="174"/>
        <v>18.959999999999773</v>
      </c>
      <c r="D522" s="26">
        <f t="shared" si="175"/>
        <v>3.9999999999999147E-2</v>
      </c>
      <c r="E522" s="27">
        <f t="shared" si="176"/>
        <v>1.3891450174808735</v>
      </c>
      <c r="F522" s="27">
        <f t="shared" si="177"/>
        <v>0</v>
      </c>
      <c r="G522" s="26">
        <f t="shared" si="178"/>
        <v>559.7966071440527</v>
      </c>
      <c r="H522" s="26">
        <f t="shared" si="179"/>
        <v>0</v>
      </c>
      <c r="I522" s="26">
        <f t="shared" si="180"/>
        <v>125.05083360911286</v>
      </c>
      <c r="J522" s="26">
        <f t="shared" si="181"/>
        <v>34.736342669198017</v>
      </c>
      <c r="K522" s="26">
        <f t="shared" si="189"/>
        <v>36.138888888888886</v>
      </c>
      <c r="L522" s="27">
        <f t="shared" si="182"/>
        <v>0.38510904566836679</v>
      </c>
      <c r="M522" s="27">
        <f t="shared" si="183"/>
        <v>0.38510904566836679</v>
      </c>
      <c r="N522" s="26">
        <f t="shared" si="192"/>
        <v>0</v>
      </c>
      <c r="O522" s="141">
        <f t="shared" si="190"/>
        <v>80</v>
      </c>
      <c r="P522" s="28">
        <f t="shared" si="193"/>
        <v>48000</v>
      </c>
      <c r="Q522" s="28">
        <f t="shared" si="184"/>
        <v>1381.8380494778846</v>
      </c>
      <c r="R522" s="28">
        <f t="shared" si="185"/>
        <v>0</v>
      </c>
      <c r="S522" s="28">
        <f t="shared" si="191"/>
        <v>225</v>
      </c>
      <c r="T522" s="28">
        <f t="shared" si="186"/>
        <v>579.1744809753344</v>
      </c>
      <c r="U522" s="28">
        <f t="shared" si="187"/>
        <v>804.1744809753344</v>
      </c>
      <c r="V522" s="29">
        <f t="shared" si="188"/>
        <v>577.66356850255022</v>
      </c>
      <c r="W522" s="35"/>
      <c r="X522" s="138">
        <f>IF($I522&lt;=TABELLER!$Z$68,IF($I521&gt;=TABELLER!$Z$68,$G522,0),0)</f>
        <v>0</v>
      </c>
      <c r="Y522" s="139">
        <f>IF($I522&gt;=TABELLER!$Z$68,IF($I521&lt;=TABELLER!$Z$68,$G522,0),0)</f>
        <v>0</v>
      </c>
      <c r="Z522" s="140">
        <f>IF($I522&gt;=TABELLER!$Z$68,IF($I521&lt;=TABELLER!$Z$68,$C522,0),0)</f>
        <v>0</v>
      </c>
      <c r="AA522" s="140">
        <f t="shared" si="194"/>
        <v>125.05083360911286</v>
      </c>
      <c r="AB522" s="106">
        <f t="shared" si="195"/>
        <v>0</v>
      </c>
    </row>
    <row r="523" spans="2:28" x14ac:dyDescent="0.2">
      <c r="B523" s="25">
        <v>475</v>
      </c>
      <c r="C523" s="26">
        <f t="shared" si="174"/>
        <v>18.999999999999773</v>
      </c>
      <c r="D523" s="26">
        <f t="shared" si="175"/>
        <v>3.9999999999999147E-2</v>
      </c>
      <c r="E523" s="27">
        <f t="shared" si="176"/>
        <v>1.3897617940044258</v>
      </c>
      <c r="F523" s="27">
        <f t="shared" si="177"/>
        <v>0</v>
      </c>
      <c r="G523" s="26">
        <f t="shared" si="178"/>
        <v>561.18636893805717</v>
      </c>
      <c r="H523" s="26">
        <f t="shared" si="179"/>
        <v>0</v>
      </c>
      <c r="I523" s="26">
        <f t="shared" si="180"/>
        <v>125.1062893116891</v>
      </c>
      <c r="J523" s="26">
        <f t="shared" si="181"/>
        <v>34.751747031024749</v>
      </c>
      <c r="K523" s="26">
        <f t="shared" si="189"/>
        <v>36.138888888888886</v>
      </c>
      <c r="L523" s="27">
        <f t="shared" si="182"/>
        <v>0.38435816099880032</v>
      </c>
      <c r="M523" s="27">
        <f t="shared" si="183"/>
        <v>0.38435816099880032</v>
      </c>
      <c r="N523" s="26">
        <f t="shared" si="192"/>
        <v>0</v>
      </c>
      <c r="O523" s="141">
        <f t="shared" si="190"/>
        <v>80</v>
      </c>
      <c r="P523" s="28">
        <f t="shared" si="193"/>
        <v>48000</v>
      </c>
      <c r="Q523" s="28">
        <f t="shared" si="184"/>
        <v>1381.2255239182025</v>
      </c>
      <c r="R523" s="28">
        <f t="shared" si="185"/>
        <v>0</v>
      </c>
      <c r="S523" s="28">
        <f t="shared" si="191"/>
        <v>225</v>
      </c>
      <c r="T523" s="28">
        <f t="shared" si="186"/>
        <v>579.688282420002</v>
      </c>
      <c r="U523" s="28">
        <f t="shared" si="187"/>
        <v>804.688282420002</v>
      </c>
      <c r="V523" s="29">
        <f t="shared" si="188"/>
        <v>576.5372414982005</v>
      </c>
      <c r="W523" s="35"/>
      <c r="X523" s="138">
        <f>IF($I523&lt;=TABELLER!$Z$68,IF($I522&gt;=TABELLER!$Z$68,$G523,0),0)</f>
        <v>0</v>
      </c>
      <c r="Y523" s="139">
        <f>IF($I523&gt;=TABELLER!$Z$68,IF($I522&lt;=TABELLER!$Z$68,$G523,0),0)</f>
        <v>0</v>
      </c>
      <c r="Z523" s="140">
        <f>IF($I523&gt;=TABELLER!$Z$68,IF($I522&lt;=TABELLER!$Z$68,$C523,0),0)</f>
        <v>0</v>
      </c>
      <c r="AA523" s="140">
        <f t="shared" si="194"/>
        <v>125.1062893116891</v>
      </c>
      <c r="AB523" s="106">
        <f t="shared" si="195"/>
        <v>0</v>
      </c>
    </row>
    <row r="524" spans="2:28" x14ac:dyDescent="0.2">
      <c r="B524" s="25">
        <v>476</v>
      </c>
      <c r="C524" s="26">
        <f t="shared" si="174"/>
        <v>19.039999999999772</v>
      </c>
      <c r="D524" s="26">
        <f t="shared" si="175"/>
        <v>3.9999999999999147E-2</v>
      </c>
      <c r="E524" s="27">
        <f t="shared" si="176"/>
        <v>1.3903773677697595</v>
      </c>
      <c r="F524" s="27">
        <f t="shared" si="177"/>
        <v>0</v>
      </c>
      <c r="G524" s="26">
        <f t="shared" si="178"/>
        <v>562.57674630582699</v>
      </c>
      <c r="H524" s="26">
        <f t="shared" si="179"/>
        <v>0</v>
      </c>
      <c r="I524" s="26">
        <f t="shared" si="180"/>
        <v>125.16163688687293</v>
      </c>
      <c r="J524" s="26">
        <f t="shared" si="181"/>
        <v>34.767121357464703</v>
      </c>
      <c r="K524" s="26">
        <f t="shared" si="189"/>
        <v>36.138888888888886</v>
      </c>
      <c r="L524" s="27">
        <f t="shared" si="182"/>
        <v>0.38360894977795917</v>
      </c>
      <c r="M524" s="27">
        <f t="shared" si="183"/>
        <v>0.38360894977795917</v>
      </c>
      <c r="N524" s="26">
        <f t="shared" si="192"/>
        <v>0</v>
      </c>
      <c r="O524" s="141">
        <f t="shared" si="190"/>
        <v>80</v>
      </c>
      <c r="P524" s="28">
        <f t="shared" si="193"/>
        <v>48000</v>
      </c>
      <c r="Q524" s="28">
        <f t="shared" si="184"/>
        <v>1380.6147338595842</v>
      </c>
      <c r="R524" s="28">
        <f t="shared" si="185"/>
        <v>0</v>
      </c>
      <c r="S524" s="28">
        <f t="shared" si="191"/>
        <v>225</v>
      </c>
      <c r="T524" s="28">
        <f t="shared" si="186"/>
        <v>580.20130919264545</v>
      </c>
      <c r="U524" s="28">
        <f t="shared" si="187"/>
        <v>805.20130919264545</v>
      </c>
      <c r="V524" s="29">
        <f t="shared" si="188"/>
        <v>575.41342466693879</v>
      </c>
      <c r="W524" s="35"/>
      <c r="X524" s="138">
        <f>IF($I524&lt;=TABELLER!$Z$68,IF($I523&gt;=TABELLER!$Z$68,$G524,0),0)</f>
        <v>0</v>
      </c>
      <c r="Y524" s="139">
        <f>IF($I524&gt;=TABELLER!$Z$68,IF($I523&lt;=TABELLER!$Z$68,$G524,0),0)</f>
        <v>0</v>
      </c>
      <c r="Z524" s="140">
        <f>IF($I524&gt;=TABELLER!$Z$68,IF($I523&lt;=TABELLER!$Z$68,$C524,0),0)</f>
        <v>0</v>
      </c>
      <c r="AA524" s="140">
        <f t="shared" si="194"/>
        <v>125.16163688687293</v>
      </c>
      <c r="AB524" s="106">
        <f t="shared" si="195"/>
        <v>0</v>
      </c>
    </row>
    <row r="525" spans="2:28" x14ac:dyDescent="0.2">
      <c r="B525" s="25">
        <v>477</v>
      </c>
      <c r="C525" s="26">
        <f t="shared" si="174"/>
        <v>19.079999999999771</v>
      </c>
      <c r="D525" s="26">
        <f t="shared" si="175"/>
        <v>3.9999999999999147E-2</v>
      </c>
      <c r="E525" s="27">
        <f t="shared" si="176"/>
        <v>1.3909917414583808</v>
      </c>
      <c r="F525" s="27">
        <f t="shared" si="177"/>
        <v>0</v>
      </c>
      <c r="G525" s="26">
        <f t="shared" si="178"/>
        <v>563.96773804728537</v>
      </c>
      <c r="H525" s="26">
        <f t="shared" si="179"/>
        <v>0</v>
      </c>
      <c r="I525" s="26">
        <f t="shared" si="180"/>
        <v>125.21687657564095</v>
      </c>
      <c r="J525" s="26">
        <f t="shared" si="181"/>
        <v>34.782465715455821</v>
      </c>
      <c r="K525" s="26">
        <f t="shared" si="189"/>
        <v>36.138888888888886</v>
      </c>
      <c r="L525" s="27">
        <f t="shared" si="182"/>
        <v>0.38286140704274446</v>
      </c>
      <c r="M525" s="27">
        <f t="shared" si="183"/>
        <v>0.38286140704274446</v>
      </c>
      <c r="N525" s="26">
        <f t="shared" si="192"/>
        <v>0</v>
      </c>
      <c r="O525" s="141">
        <f t="shared" si="190"/>
        <v>80</v>
      </c>
      <c r="P525" s="28">
        <f t="shared" si="193"/>
        <v>48000</v>
      </c>
      <c r="Q525" s="28">
        <f t="shared" si="184"/>
        <v>1380.0056727626093</v>
      </c>
      <c r="R525" s="28">
        <f t="shared" si="185"/>
        <v>0</v>
      </c>
      <c r="S525" s="28">
        <f t="shared" si="191"/>
        <v>225</v>
      </c>
      <c r="T525" s="28">
        <f t="shared" si="186"/>
        <v>580.71356219849258</v>
      </c>
      <c r="U525" s="28">
        <f t="shared" si="187"/>
        <v>805.71356219849258</v>
      </c>
      <c r="V525" s="29">
        <f t="shared" si="188"/>
        <v>574.29211056411668</v>
      </c>
      <c r="W525" s="35"/>
      <c r="X525" s="138">
        <f>IF($I525&lt;=TABELLER!$Z$68,IF($I524&gt;=TABELLER!$Z$68,$G525,0),0)</f>
        <v>0</v>
      </c>
      <c r="Y525" s="139">
        <f>IF($I525&gt;=TABELLER!$Z$68,IF($I524&lt;=TABELLER!$Z$68,$G525,0),0)</f>
        <v>0</v>
      </c>
      <c r="Z525" s="140">
        <f>IF($I525&gt;=TABELLER!$Z$68,IF($I524&lt;=TABELLER!$Z$68,$C525,0),0)</f>
        <v>0</v>
      </c>
      <c r="AA525" s="140">
        <f t="shared" si="194"/>
        <v>125.21687657564095</v>
      </c>
      <c r="AB525" s="106">
        <f t="shared" si="195"/>
        <v>0</v>
      </c>
    </row>
    <row r="526" spans="2:28" x14ac:dyDescent="0.2">
      <c r="B526" s="25">
        <v>478</v>
      </c>
      <c r="C526" s="26">
        <f t="shared" si="174"/>
        <v>19.11999999999977</v>
      </c>
      <c r="D526" s="26">
        <f t="shared" si="175"/>
        <v>3.9999999999999147E-2</v>
      </c>
      <c r="E526" s="27">
        <f t="shared" si="176"/>
        <v>1.3916049177438374</v>
      </c>
      <c r="F526" s="27">
        <f t="shared" si="177"/>
        <v>0</v>
      </c>
      <c r="G526" s="26">
        <f t="shared" si="178"/>
        <v>565.35934296502921</v>
      </c>
      <c r="H526" s="26">
        <f t="shared" si="179"/>
        <v>0</v>
      </c>
      <c r="I526" s="26">
        <f t="shared" si="180"/>
        <v>125.2720086182551</v>
      </c>
      <c r="J526" s="26">
        <f t="shared" si="181"/>
        <v>34.797780171737529</v>
      </c>
      <c r="K526" s="26">
        <f t="shared" si="189"/>
        <v>36.138888888888886</v>
      </c>
      <c r="L526" s="27">
        <f t="shared" si="182"/>
        <v>0.38211552785215053</v>
      </c>
      <c r="M526" s="27">
        <f t="shared" si="183"/>
        <v>0.38211552785215053</v>
      </c>
      <c r="N526" s="26">
        <f t="shared" si="192"/>
        <v>0</v>
      </c>
      <c r="O526" s="141">
        <f t="shared" si="190"/>
        <v>80</v>
      </c>
      <c r="P526" s="28">
        <f t="shared" si="193"/>
        <v>48000</v>
      </c>
      <c r="Q526" s="28">
        <f t="shared" si="184"/>
        <v>1379.3983341208991</v>
      </c>
      <c r="R526" s="28">
        <f t="shared" si="185"/>
        <v>0</v>
      </c>
      <c r="S526" s="28">
        <f t="shared" si="191"/>
        <v>225</v>
      </c>
      <c r="T526" s="28">
        <f t="shared" si="186"/>
        <v>581.22504234267331</v>
      </c>
      <c r="U526" s="28">
        <f t="shared" si="187"/>
        <v>806.22504234267331</v>
      </c>
      <c r="V526" s="29">
        <f t="shared" si="188"/>
        <v>573.1732917782258</v>
      </c>
      <c r="W526" s="35"/>
      <c r="X526" s="138">
        <f>IF($I526&lt;=TABELLER!$Z$68,IF($I525&gt;=TABELLER!$Z$68,$G526,0),0)</f>
        <v>0</v>
      </c>
      <c r="Y526" s="139">
        <f>IF($I526&gt;=TABELLER!$Z$68,IF($I525&lt;=TABELLER!$Z$68,$G526,0),0)</f>
        <v>0</v>
      </c>
      <c r="Z526" s="140">
        <f>IF($I526&gt;=TABELLER!$Z$68,IF($I525&lt;=TABELLER!$Z$68,$C526,0),0)</f>
        <v>0</v>
      </c>
      <c r="AA526" s="140">
        <f t="shared" si="194"/>
        <v>125.2720086182551</v>
      </c>
      <c r="AB526" s="106">
        <f t="shared" si="195"/>
        <v>0</v>
      </c>
    </row>
    <row r="527" spans="2:28" x14ac:dyDescent="0.2">
      <c r="B527" s="25">
        <v>479</v>
      </c>
      <c r="C527" s="26">
        <f t="shared" si="174"/>
        <v>19.159999999999769</v>
      </c>
      <c r="D527" s="26">
        <f t="shared" si="175"/>
        <v>3.9999999999999147E-2</v>
      </c>
      <c r="E527" s="27">
        <f t="shared" si="176"/>
        <v>1.3922168992917532</v>
      </c>
      <c r="F527" s="27">
        <f t="shared" si="177"/>
        <v>0</v>
      </c>
      <c r="G527" s="26">
        <f t="shared" si="178"/>
        <v>566.75155986432094</v>
      </c>
      <c r="H527" s="26">
        <f t="shared" si="179"/>
        <v>0</v>
      </c>
      <c r="I527" s="26">
        <f t="shared" si="180"/>
        <v>125.32703325426581</v>
      </c>
      <c r="J527" s="26">
        <f t="shared" si="181"/>
        <v>34.813064792851613</v>
      </c>
      <c r="K527" s="26">
        <f t="shared" si="189"/>
        <v>36.138888888888886</v>
      </c>
      <c r="L527" s="27">
        <f t="shared" si="182"/>
        <v>0.38137130728712476</v>
      </c>
      <c r="M527" s="27">
        <f t="shared" si="183"/>
        <v>0.38137130728712476</v>
      </c>
      <c r="N527" s="26">
        <f t="shared" si="192"/>
        <v>0</v>
      </c>
      <c r="O527" s="141">
        <f t="shared" si="190"/>
        <v>80</v>
      </c>
      <c r="P527" s="28">
        <f t="shared" si="193"/>
        <v>48000</v>
      </c>
      <c r="Q527" s="28">
        <f t="shared" si="184"/>
        <v>1378.7927114609038</v>
      </c>
      <c r="R527" s="28">
        <f t="shared" si="185"/>
        <v>0</v>
      </c>
      <c r="S527" s="28">
        <f t="shared" si="191"/>
        <v>225</v>
      </c>
      <c r="T527" s="28">
        <f t="shared" si="186"/>
        <v>581.73575053021659</v>
      </c>
      <c r="U527" s="28">
        <f t="shared" si="187"/>
        <v>806.73575053021659</v>
      </c>
      <c r="V527" s="29">
        <f t="shared" si="188"/>
        <v>572.05696093068718</v>
      </c>
      <c r="W527" s="35"/>
      <c r="X527" s="138">
        <f>IF($I527&lt;=TABELLER!$Z$68,IF($I526&gt;=TABELLER!$Z$68,$G527,0),0)</f>
        <v>0</v>
      </c>
      <c r="Y527" s="139">
        <f>IF($I527&gt;=TABELLER!$Z$68,IF($I526&lt;=TABELLER!$Z$68,$G527,0),0)</f>
        <v>0</v>
      </c>
      <c r="Z527" s="140">
        <f>IF($I527&gt;=TABELLER!$Z$68,IF($I526&lt;=TABELLER!$Z$68,$C527,0),0)</f>
        <v>0</v>
      </c>
      <c r="AA527" s="140">
        <f t="shared" si="194"/>
        <v>125.32703325426581</v>
      </c>
      <c r="AB527" s="106">
        <f t="shared" si="195"/>
        <v>0</v>
      </c>
    </row>
    <row r="528" spans="2:28" x14ac:dyDescent="0.2">
      <c r="B528" s="25">
        <v>480</v>
      </c>
      <c r="C528" s="26">
        <f t="shared" si="174"/>
        <v>19.199999999999768</v>
      </c>
      <c r="D528" s="26">
        <f t="shared" si="175"/>
        <v>3.9999999999999147E-2</v>
      </c>
      <c r="E528" s="27">
        <f t="shared" si="176"/>
        <v>1.3928276887598645</v>
      </c>
      <c r="F528" s="27">
        <f t="shared" si="177"/>
        <v>0</v>
      </c>
      <c r="G528" s="26">
        <f t="shared" si="178"/>
        <v>568.14438755308083</v>
      </c>
      <c r="H528" s="26">
        <f t="shared" si="179"/>
        <v>0</v>
      </c>
      <c r="I528" s="26">
        <f t="shared" si="180"/>
        <v>125.38195072251516</v>
      </c>
      <c r="J528" s="26">
        <f t="shared" si="181"/>
        <v>34.828319645143097</v>
      </c>
      <c r="K528" s="26">
        <f t="shared" si="189"/>
        <v>36.138888888888886</v>
      </c>
      <c r="L528" s="27">
        <f t="shared" si="182"/>
        <v>0.38062874045042927</v>
      </c>
      <c r="M528" s="27">
        <f t="shared" si="183"/>
        <v>0.38062874045042927</v>
      </c>
      <c r="N528" s="26">
        <f t="shared" si="192"/>
        <v>0</v>
      </c>
      <c r="O528" s="141">
        <f t="shared" si="190"/>
        <v>80</v>
      </c>
      <c r="P528" s="28">
        <f t="shared" si="193"/>
        <v>48000</v>
      </c>
      <c r="Q528" s="28">
        <f t="shared" si="184"/>
        <v>1378.1887983416889</v>
      </c>
      <c r="R528" s="28">
        <f t="shared" si="185"/>
        <v>0</v>
      </c>
      <c r="S528" s="28">
        <f t="shared" si="191"/>
        <v>225</v>
      </c>
      <c r="T528" s="28">
        <f t="shared" si="186"/>
        <v>582.245687666045</v>
      </c>
      <c r="U528" s="28">
        <f t="shared" si="187"/>
        <v>807.245687666045</v>
      </c>
      <c r="V528" s="29">
        <f t="shared" si="188"/>
        <v>570.94311067564388</v>
      </c>
      <c r="W528" s="35"/>
      <c r="X528" s="138">
        <f>IF($I528&lt;=TABELLER!$Z$68,IF($I527&gt;=TABELLER!$Z$68,$G528,0),0)</f>
        <v>0</v>
      </c>
      <c r="Y528" s="139">
        <f>IF($I528&gt;=TABELLER!$Z$68,IF($I527&lt;=TABELLER!$Z$68,$G528,0),0)</f>
        <v>0</v>
      </c>
      <c r="Z528" s="140">
        <f>IF($I528&gt;=TABELLER!$Z$68,IF($I527&lt;=TABELLER!$Z$68,$C528,0),0)</f>
        <v>0</v>
      </c>
      <c r="AA528" s="140">
        <f t="shared" si="194"/>
        <v>125.38195072251516</v>
      </c>
      <c r="AB528" s="106">
        <f t="shared" si="195"/>
        <v>0</v>
      </c>
    </row>
    <row r="529" spans="2:28" x14ac:dyDescent="0.2">
      <c r="B529" s="25">
        <v>481</v>
      </c>
      <c r="C529" s="26">
        <f t="shared" ref="C529:C592" si="196">+C528+$E$7</f>
        <v>19.239999999999768</v>
      </c>
      <c r="D529" s="26">
        <f t="shared" si="175"/>
        <v>3.9999999999999147E-2</v>
      </c>
      <c r="E529" s="27">
        <f t="shared" si="176"/>
        <v>1.3934372887980544</v>
      </c>
      <c r="F529" s="27">
        <f t="shared" si="177"/>
        <v>0</v>
      </c>
      <c r="G529" s="26">
        <f t="shared" si="178"/>
        <v>569.53782484187889</v>
      </c>
      <c r="H529" s="26">
        <f t="shared" si="179"/>
        <v>0</v>
      </c>
      <c r="I529" s="26">
        <f t="shared" si="180"/>
        <v>125.43676126114002</v>
      </c>
      <c r="J529" s="26">
        <f t="shared" si="181"/>
        <v>34.843544794761115</v>
      </c>
      <c r="K529" s="26">
        <f t="shared" si="189"/>
        <v>36.138888888888886</v>
      </c>
      <c r="L529" s="27">
        <f t="shared" si="182"/>
        <v>0.37988782246650216</v>
      </c>
      <c r="M529" s="27">
        <f t="shared" si="183"/>
        <v>0.37988782246650216</v>
      </c>
      <c r="N529" s="26">
        <f t="shared" si="192"/>
        <v>0</v>
      </c>
      <c r="O529" s="141">
        <f t="shared" si="190"/>
        <v>80</v>
      </c>
      <c r="P529" s="28">
        <f t="shared" si="193"/>
        <v>48000</v>
      </c>
      <c r="Q529" s="28">
        <f t="shared" si="184"/>
        <v>1377.5865883547249</v>
      </c>
      <c r="R529" s="28">
        <f t="shared" si="185"/>
        <v>0</v>
      </c>
      <c r="S529" s="28">
        <f t="shared" si="191"/>
        <v>225</v>
      </c>
      <c r="T529" s="28">
        <f t="shared" si="186"/>
        <v>582.75485465497161</v>
      </c>
      <c r="U529" s="28">
        <f t="shared" si="187"/>
        <v>807.75485465497161</v>
      </c>
      <c r="V529" s="29">
        <f t="shared" si="188"/>
        <v>569.83173369975327</v>
      </c>
      <c r="W529" s="35"/>
      <c r="X529" s="138">
        <f>IF($I529&lt;=TABELLER!$Z$68,IF($I528&gt;=TABELLER!$Z$68,$G529,0),0)</f>
        <v>0</v>
      </c>
      <c r="Y529" s="139">
        <f>IF($I529&gt;=TABELLER!$Z$68,IF($I528&lt;=TABELLER!$Z$68,$G529,0),0)</f>
        <v>0</v>
      </c>
      <c r="Z529" s="140">
        <f>IF($I529&gt;=TABELLER!$Z$68,IF($I528&lt;=TABELLER!$Z$68,$C529,0),0)</f>
        <v>0</v>
      </c>
      <c r="AA529" s="140">
        <f t="shared" si="194"/>
        <v>125.43676126114002</v>
      </c>
      <c r="AB529" s="106">
        <f t="shared" si="195"/>
        <v>0</v>
      </c>
    </row>
    <row r="530" spans="2:28" x14ac:dyDescent="0.2">
      <c r="B530" s="25">
        <v>482</v>
      </c>
      <c r="C530" s="26">
        <f t="shared" si="196"/>
        <v>19.279999999999767</v>
      </c>
      <c r="D530" s="26">
        <f t="shared" si="175"/>
        <v>3.9999999999999147E-2</v>
      </c>
      <c r="E530" s="27">
        <f t="shared" si="176"/>
        <v>1.3940457020483881</v>
      </c>
      <c r="F530" s="27">
        <f t="shared" si="177"/>
        <v>0</v>
      </c>
      <c r="G530" s="26">
        <f t="shared" si="178"/>
        <v>570.93187054392729</v>
      </c>
      <c r="H530" s="26">
        <f t="shared" si="179"/>
        <v>0</v>
      </c>
      <c r="I530" s="26">
        <f t="shared" si="180"/>
        <v>125.49146510757518</v>
      </c>
      <c r="J530" s="26">
        <f t="shared" si="181"/>
        <v>34.858740307659772</v>
      </c>
      <c r="K530" s="26">
        <f t="shared" si="189"/>
        <v>36.138888888888886</v>
      </c>
      <c r="L530" s="27">
        <f t="shared" si="182"/>
        <v>0.37914854848132251</v>
      </c>
      <c r="M530" s="27">
        <f t="shared" si="183"/>
        <v>0.37914854848132251</v>
      </c>
      <c r="N530" s="26">
        <f t="shared" si="192"/>
        <v>0</v>
      </c>
      <c r="O530" s="141">
        <f t="shared" si="190"/>
        <v>80</v>
      </c>
      <c r="P530" s="28">
        <f t="shared" si="193"/>
        <v>48000</v>
      </c>
      <c r="Q530" s="28">
        <f t="shared" si="184"/>
        <v>1376.9860751236786</v>
      </c>
      <c r="R530" s="28">
        <f t="shared" si="185"/>
        <v>0</v>
      </c>
      <c r="S530" s="28">
        <f t="shared" si="191"/>
        <v>225</v>
      </c>
      <c r="T530" s="28">
        <f t="shared" si="186"/>
        <v>583.26325240169479</v>
      </c>
      <c r="U530" s="28">
        <f t="shared" si="187"/>
        <v>808.26325240169479</v>
      </c>
      <c r="V530" s="29">
        <f t="shared" si="188"/>
        <v>568.72282272198379</v>
      </c>
      <c r="W530" s="35"/>
      <c r="X530" s="138">
        <f>IF($I530&lt;=TABELLER!$Z$68,IF($I529&gt;=TABELLER!$Z$68,$G530,0),0)</f>
        <v>0</v>
      </c>
      <c r="Y530" s="139">
        <f>IF($I530&gt;=TABELLER!$Z$68,IF($I529&lt;=TABELLER!$Z$68,$G530,0),0)</f>
        <v>0</v>
      </c>
      <c r="Z530" s="140">
        <f>IF($I530&gt;=TABELLER!$Z$68,IF($I529&lt;=TABELLER!$Z$68,$C530,0),0)</f>
        <v>0</v>
      </c>
      <c r="AA530" s="140">
        <f t="shared" si="194"/>
        <v>125.49146510757518</v>
      </c>
      <c r="AB530" s="106">
        <f t="shared" si="195"/>
        <v>0</v>
      </c>
    </row>
    <row r="531" spans="2:28" x14ac:dyDescent="0.2">
      <c r="B531" s="25">
        <v>483</v>
      </c>
      <c r="C531" s="26">
        <f t="shared" si="196"/>
        <v>19.319999999999766</v>
      </c>
      <c r="D531" s="26">
        <f t="shared" si="175"/>
        <v>3.9999999999999147E-2</v>
      </c>
      <c r="E531" s="27">
        <f t="shared" si="176"/>
        <v>1.3946529311451463</v>
      </c>
      <c r="F531" s="27">
        <f t="shared" si="177"/>
        <v>0</v>
      </c>
      <c r="G531" s="26">
        <f t="shared" si="178"/>
        <v>572.32652347507246</v>
      </c>
      <c r="H531" s="26">
        <f t="shared" si="179"/>
        <v>0</v>
      </c>
      <c r="I531" s="26">
        <f t="shared" si="180"/>
        <v>125.54606249855649</v>
      </c>
      <c r="J531" s="26">
        <f t="shared" si="181"/>
        <v>34.873906249599024</v>
      </c>
      <c r="K531" s="26">
        <f t="shared" si="189"/>
        <v>36.138888888888886</v>
      </c>
      <c r="L531" s="27">
        <f t="shared" si="182"/>
        <v>0.37841091366227281</v>
      </c>
      <c r="M531" s="27">
        <f t="shared" si="183"/>
        <v>0.37841091366227281</v>
      </c>
      <c r="N531" s="26">
        <f t="shared" si="192"/>
        <v>0</v>
      </c>
      <c r="O531" s="141">
        <f t="shared" si="190"/>
        <v>80</v>
      </c>
      <c r="P531" s="28">
        <f t="shared" si="193"/>
        <v>48000</v>
      </c>
      <c r="Q531" s="28">
        <f t="shared" si="184"/>
        <v>1376.3872523042037</v>
      </c>
      <c r="R531" s="28">
        <f t="shared" si="185"/>
        <v>0</v>
      </c>
      <c r="S531" s="28">
        <f t="shared" si="191"/>
        <v>225</v>
      </c>
      <c r="T531" s="28">
        <f t="shared" si="186"/>
        <v>583.77088181079444</v>
      </c>
      <c r="U531" s="28">
        <f t="shared" si="187"/>
        <v>808.77088181079444</v>
      </c>
      <c r="V531" s="29">
        <f t="shared" si="188"/>
        <v>567.61637049340925</v>
      </c>
      <c r="W531" s="35"/>
      <c r="X531" s="138">
        <f>IF($I531&lt;=TABELLER!$Z$68,IF($I530&gt;=TABELLER!$Z$68,$G531,0),0)</f>
        <v>0</v>
      </c>
      <c r="Y531" s="139">
        <f>IF($I531&gt;=TABELLER!$Z$68,IF($I530&lt;=TABELLER!$Z$68,$G531,0),0)</f>
        <v>0</v>
      </c>
      <c r="Z531" s="140">
        <f>IF($I531&gt;=TABELLER!$Z$68,IF($I530&lt;=TABELLER!$Z$68,$C531,0),0)</f>
        <v>0</v>
      </c>
      <c r="AA531" s="140">
        <f t="shared" si="194"/>
        <v>125.54606249855649</v>
      </c>
      <c r="AB531" s="106">
        <f t="shared" si="195"/>
        <v>0</v>
      </c>
    </row>
    <row r="532" spans="2:28" x14ac:dyDescent="0.2">
      <c r="B532" s="25">
        <v>484</v>
      </c>
      <c r="C532" s="26">
        <f t="shared" si="196"/>
        <v>19.359999999999765</v>
      </c>
      <c r="D532" s="26">
        <f t="shared" si="175"/>
        <v>3.9999999999999147E-2</v>
      </c>
      <c r="E532" s="27">
        <f t="shared" si="176"/>
        <v>1.395258978714861</v>
      </c>
      <c r="F532" s="27">
        <f t="shared" si="177"/>
        <v>0</v>
      </c>
      <c r="G532" s="26">
        <f t="shared" si="178"/>
        <v>573.72178245378734</v>
      </c>
      <c r="H532" s="26">
        <f t="shared" si="179"/>
        <v>0</v>
      </c>
      <c r="I532" s="26">
        <f t="shared" si="180"/>
        <v>125.60055367012386</v>
      </c>
      <c r="J532" s="26">
        <f t="shared" si="181"/>
        <v>34.889042686145515</v>
      </c>
      <c r="K532" s="26">
        <f t="shared" si="189"/>
        <v>36.138888888888886</v>
      </c>
      <c r="L532" s="27">
        <f t="shared" si="182"/>
        <v>0.37767491319800606</v>
      </c>
      <c r="M532" s="27">
        <f t="shared" si="183"/>
        <v>0.37767491319800606</v>
      </c>
      <c r="N532" s="26">
        <f t="shared" si="192"/>
        <v>0</v>
      </c>
      <c r="O532" s="141">
        <f t="shared" si="190"/>
        <v>80</v>
      </c>
      <c r="P532" s="28">
        <f t="shared" si="193"/>
        <v>48000</v>
      </c>
      <c r="Q532" s="28">
        <f t="shared" si="184"/>
        <v>1375.7901135837374</v>
      </c>
      <c r="R532" s="28">
        <f t="shared" si="185"/>
        <v>0</v>
      </c>
      <c r="S532" s="28">
        <f t="shared" si="191"/>
        <v>225</v>
      </c>
      <c r="T532" s="28">
        <f t="shared" si="186"/>
        <v>584.27774378672825</v>
      </c>
      <c r="U532" s="28">
        <f t="shared" si="187"/>
        <v>809.27774378672825</v>
      </c>
      <c r="V532" s="29">
        <f t="shared" si="188"/>
        <v>566.51236979700911</v>
      </c>
      <c r="W532" s="35"/>
      <c r="X532" s="138">
        <f>IF($I532&lt;=TABELLER!$Z$68,IF($I531&gt;=TABELLER!$Z$68,$G532,0),0)</f>
        <v>0</v>
      </c>
      <c r="Y532" s="139">
        <f>IF($I532&gt;=TABELLER!$Z$68,IF($I531&lt;=TABELLER!$Z$68,$G532,0),0)</f>
        <v>0</v>
      </c>
      <c r="Z532" s="140">
        <f>IF($I532&gt;=TABELLER!$Z$68,IF($I531&lt;=TABELLER!$Z$68,$C532,0),0)</f>
        <v>0</v>
      </c>
      <c r="AA532" s="140">
        <f t="shared" si="194"/>
        <v>125.60055367012386</v>
      </c>
      <c r="AB532" s="106">
        <f t="shared" si="195"/>
        <v>0</v>
      </c>
    </row>
    <row r="533" spans="2:28" x14ac:dyDescent="0.2">
      <c r="B533" s="25">
        <v>485</v>
      </c>
      <c r="C533" s="26">
        <f t="shared" si="196"/>
        <v>19.399999999999764</v>
      </c>
      <c r="D533" s="26">
        <f t="shared" si="175"/>
        <v>3.9999999999999147E-2</v>
      </c>
      <c r="E533" s="27">
        <f t="shared" si="176"/>
        <v>1.3958638473763494</v>
      </c>
      <c r="F533" s="27">
        <f t="shared" si="177"/>
        <v>0</v>
      </c>
      <c r="G533" s="26">
        <f t="shared" si="178"/>
        <v>575.11764630116375</v>
      </c>
      <c r="H533" s="26">
        <f t="shared" si="179"/>
        <v>0</v>
      </c>
      <c r="I533" s="26">
        <f t="shared" si="180"/>
        <v>125.65493885762437</v>
      </c>
      <c r="J533" s="26">
        <f t="shared" si="181"/>
        <v>34.904149682673435</v>
      </c>
      <c r="K533" s="26">
        <f t="shared" si="189"/>
        <v>36.138888888888886</v>
      </c>
      <c r="L533" s="27">
        <f t="shared" si="182"/>
        <v>0.37694054229831181</v>
      </c>
      <c r="M533" s="27">
        <f t="shared" si="183"/>
        <v>0.37694054229831181</v>
      </c>
      <c r="N533" s="26">
        <f t="shared" si="192"/>
        <v>0</v>
      </c>
      <c r="O533" s="141">
        <f t="shared" si="190"/>
        <v>80</v>
      </c>
      <c r="P533" s="28">
        <f t="shared" si="193"/>
        <v>48000</v>
      </c>
      <c r="Q533" s="28">
        <f t="shared" si="184"/>
        <v>1375.1946526812942</v>
      </c>
      <c r="R533" s="28">
        <f t="shared" si="185"/>
        <v>0</v>
      </c>
      <c r="S533" s="28">
        <f t="shared" si="191"/>
        <v>225</v>
      </c>
      <c r="T533" s="28">
        <f t="shared" si="186"/>
        <v>584.78383923382648</v>
      </c>
      <c r="U533" s="28">
        <f t="shared" si="187"/>
        <v>809.78383923382648</v>
      </c>
      <c r="V533" s="29">
        <f t="shared" si="188"/>
        <v>565.41081344746772</v>
      </c>
      <c r="W533" s="35"/>
      <c r="X533" s="138">
        <f>IF($I533&lt;=TABELLER!$Z$68,IF($I532&gt;=TABELLER!$Z$68,$G533,0),0)</f>
        <v>0</v>
      </c>
      <c r="Y533" s="139">
        <f>IF($I533&gt;=TABELLER!$Z$68,IF($I532&lt;=TABELLER!$Z$68,$G533,0),0)</f>
        <v>0</v>
      </c>
      <c r="Z533" s="140">
        <f>IF($I533&gt;=TABELLER!$Z$68,IF($I532&lt;=TABELLER!$Z$68,$C533,0),0)</f>
        <v>0</v>
      </c>
      <c r="AA533" s="140">
        <f t="shared" si="194"/>
        <v>125.65493885762437</v>
      </c>
      <c r="AB533" s="106">
        <f t="shared" si="195"/>
        <v>0</v>
      </c>
    </row>
    <row r="534" spans="2:28" x14ac:dyDescent="0.2">
      <c r="B534" s="25">
        <v>486</v>
      </c>
      <c r="C534" s="26">
        <f t="shared" si="196"/>
        <v>19.439999999999763</v>
      </c>
      <c r="D534" s="26">
        <f t="shared" si="175"/>
        <v>3.9999999999999147E-2</v>
      </c>
      <c r="E534" s="27">
        <f t="shared" si="176"/>
        <v>1.3964675397407462</v>
      </c>
      <c r="F534" s="27">
        <f t="shared" si="177"/>
        <v>0</v>
      </c>
      <c r="G534" s="26">
        <f t="shared" si="178"/>
        <v>576.51411384090454</v>
      </c>
      <c r="H534" s="26">
        <f t="shared" si="179"/>
        <v>0</v>
      </c>
      <c r="I534" s="26">
        <f t="shared" si="180"/>
        <v>125.70921829571532</v>
      </c>
      <c r="J534" s="26">
        <f t="shared" si="181"/>
        <v>34.919227304365364</v>
      </c>
      <c r="K534" s="26">
        <f t="shared" si="189"/>
        <v>36.138888888888886</v>
      </c>
      <c r="L534" s="27">
        <f t="shared" si="182"/>
        <v>0.3762077961939837</v>
      </c>
      <c r="M534" s="27">
        <f t="shared" si="183"/>
        <v>0.3762077961939837</v>
      </c>
      <c r="N534" s="26">
        <f t="shared" si="192"/>
        <v>0</v>
      </c>
      <c r="O534" s="141">
        <f t="shared" si="190"/>
        <v>80</v>
      </c>
      <c r="P534" s="28">
        <f t="shared" si="193"/>
        <v>48000</v>
      </c>
      <c r="Q534" s="28">
        <f t="shared" si="184"/>
        <v>1374.6008633472645</v>
      </c>
      <c r="R534" s="28">
        <f t="shared" si="185"/>
        <v>0</v>
      </c>
      <c r="S534" s="28">
        <f t="shared" si="191"/>
        <v>225</v>
      </c>
      <c r="T534" s="28">
        <f t="shared" si="186"/>
        <v>585.28916905628898</v>
      </c>
      <c r="U534" s="28">
        <f t="shared" si="187"/>
        <v>810.28916905628898</v>
      </c>
      <c r="V534" s="29">
        <f t="shared" si="188"/>
        <v>564.31169429097554</v>
      </c>
      <c r="W534" s="35"/>
      <c r="X534" s="138">
        <f>IF($I534&lt;=TABELLER!$Z$68,IF($I533&gt;=TABELLER!$Z$68,$G534,0),0)</f>
        <v>0</v>
      </c>
      <c r="Y534" s="139">
        <f>IF($I534&gt;=TABELLER!$Z$68,IF($I533&lt;=TABELLER!$Z$68,$G534,0),0)</f>
        <v>0</v>
      </c>
      <c r="Z534" s="140">
        <f>IF($I534&gt;=TABELLER!$Z$68,IF($I533&lt;=TABELLER!$Z$68,$C534,0),0)</f>
        <v>0</v>
      </c>
      <c r="AA534" s="140">
        <f t="shared" si="194"/>
        <v>125.70921829571532</v>
      </c>
      <c r="AB534" s="106">
        <f t="shared" si="195"/>
        <v>0</v>
      </c>
    </row>
    <row r="535" spans="2:28" x14ac:dyDescent="0.2">
      <c r="B535" s="25">
        <v>487</v>
      </c>
      <c r="C535" s="26">
        <f t="shared" si="196"/>
        <v>19.479999999999762</v>
      </c>
      <c r="D535" s="26">
        <f t="shared" si="175"/>
        <v>3.9999999999999147E-2</v>
      </c>
      <c r="E535" s="27">
        <f t="shared" si="176"/>
        <v>1.3970700584115399</v>
      </c>
      <c r="F535" s="27">
        <f t="shared" si="177"/>
        <v>0</v>
      </c>
      <c r="G535" s="26">
        <f t="shared" si="178"/>
        <v>577.91118389931603</v>
      </c>
      <c r="H535" s="26">
        <f t="shared" si="179"/>
        <v>0</v>
      </c>
      <c r="I535" s="26">
        <f t="shared" si="180"/>
        <v>125.76339221836724</v>
      </c>
      <c r="J535" s="26">
        <f t="shared" si="181"/>
        <v>34.934275616213121</v>
      </c>
      <c r="K535" s="26">
        <f t="shared" si="189"/>
        <v>36.138888888888886</v>
      </c>
      <c r="L535" s="27">
        <f t="shared" si="182"/>
        <v>0.37547667013668806</v>
      </c>
      <c r="M535" s="27">
        <f t="shared" si="183"/>
        <v>0.37547667013668806</v>
      </c>
      <c r="N535" s="26">
        <f t="shared" si="192"/>
        <v>0</v>
      </c>
      <c r="O535" s="141">
        <f t="shared" si="190"/>
        <v>80</v>
      </c>
      <c r="P535" s="28">
        <f t="shared" si="193"/>
        <v>48000</v>
      </c>
      <c r="Q535" s="28">
        <f t="shared" si="184"/>
        <v>1374.0087393632125</v>
      </c>
      <c r="R535" s="28">
        <f t="shared" si="185"/>
        <v>0</v>
      </c>
      <c r="S535" s="28">
        <f t="shared" si="191"/>
        <v>225</v>
      </c>
      <c r="T535" s="28">
        <f t="shared" si="186"/>
        <v>585.79373415818043</v>
      </c>
      <c r="U535" s="28">
        <f t="shared" si="187"/>
        <v>810.79373415818043</v>
      </c>
      <c r="V535" s="29">
        <f t="shared" si="188"/>
        <v>563.21500520503207</v>
      </c>
      <c r="W535" s="35"/>
      <c r="X535" s="138">
        <f>IF($I535&lt;=TABELLER!$Z$68,IF($I534&gt;=TABELLER!$Z$68,$G535,0),0)</f>
        <v>0</v>
      </c>
      <c r="Y535" s="139">
        <f>IF($I535&gt;=TABELLER!$Z$68,IF($I534&lt;=TABELLER!$Z$68,$G535,0),0)</f>
        <v>0</v>
      </c>
      <c r="Z535" s="140">
        <f>IF($I535&gt;=TABELLER!$Z$68,IF($I534&lt;=TABELLER!$Z$68,$C535,0),0)</f>
        <v>0</v>
      </c>
      <c r="AA535" s="140">
        <f t="shared" si="194"/>
        <v>125.76339221836724</v>
      </c>
      <c r="AB535" s="106">
        <f t="shared" si="195"/>
        <v>0</v>
      </c>
    </row>
    <row r="536" spans="2:28" x14ac:dyDescent="0.2">
      <c r="B536" s="25">
        <v>488</v>
      </c>
      <c r="C536" s="26">
        <f t="shared" si="196"/>
        <v>19.519999999999762</v>
      </c>
      <c r="D536" s="26">
        <f t="shared" si="175"/>
        <v>3.9999999999999147E-2</v>
      </c>
      <c r="E536" s="27">
        <f t="shared" si="176"/>
        <v>1.3976714059846043</v>
      </c>
      <c r="F536" s="27">
        <f t="shared" si="177"/>
        <v>0</v>
      </c>
      <c r="G536" s="26">
        <f t="shared" si="178"/>
        <v>579.30885530530065</v>
      </c>
      <c r="H536" s="26">
        <f t="shared" si="179"/>
        <v>0</v>
      </c>
      <c r="I536" s="26">
        <f t="shared" si="180"/>
        <v>125.81746085886691</v>
      </c>
      <c r="J536" s="26">
        <f t="shared" si="181"/>
        <v>34.949294683018586</v>
      </c>
      <c r="K536" s="26">
        <f t="shared" si="189"/>
        <v>36.138888888888886</v>
      </c>
      <c r="L536" s="27">
        <f t="shared" si="182"/>
        <v>0.37474715939883396</v>
      </c>
      <c r="M536" s="27">
        <f t="shared" si="183"/>
        <v>0.37474715939883396</v>
      </c>
      <c r="N536" s="26">
        <f t="shared" si="192"/>
        <v>0</v>
      </c>
      <c r="O536" s="141">
        <f t="shared" si="190"/>
        <v>80</v>
      </c>
      <c r="P536" s="28">
        <f t="shared" si="193"/>
        <v>48000</v>
      </c>
      <c r="Q536" s="28">
        <f t="shared" si="184"/>
        <v>1373.4182745416772</v>
      </c>
      <c r="R536" s="28">
        <f t="shared" si="185"/>
        <v>0</v>
      </c>
      <c r="S536" s="28">
        <f t="shared" si="191"/>
        <v>225</v>
      </c>
      <c r="T536" s="28">
        <f t="shared" si="186"/>
        <v>586.29753544342623</v>
      </c>
      <c r="U536" s="28">
        <f t="shared" si="187"/>
        <v>811.29753544342623</v>
      </c>
      <c r="V536" s="29">
        <f t="shared" si="188"/>
        <v>562.12073909825097</v>
      </c>
      <c r="W536" s="35"/>
      <c r="X536" s="138">
        <f>IF($I536&lt;=TABELLER!$Z$68,IF($I535&gt;=TABELLER!$Z$68,$G536,0),0)</f>
        <v>0</v>
      </c>
      <c r="Y536" s="139">
        <f>IF($I536&gt;=TABELLER!$Z$68,IF($I535&lt;=TABELLER!$Z$68,$G536,0),0)</f>
        <v>0</v>
      </c>
      <c r="Z536" s="140">
        <f>IF($I536&gt;=TABELLER!$Z$68,IF($I535&lt;=TABELLER!$Z$68,$C536,0),0)</f>
        <v>0</v>
      </c>
      <c r="AA536" s="140">
        <f t="shared" si="194"/>
        <v>125.81746085886691</v>
      </c>
      <c r="AB536" s="106">
        <f t="shared" si="195"/>
        <v>0</v>
      </c>
    </row>
    <row r="537" spans="2:28" x14ac:dyDescent="0.2">
      <c r="B537" s="25">
        <v>489</v>
      </c>
      <c r="C537" s="26">
        <f t="shared" si="196"/>
        <v>19.559999999999761</v>
      </c>
      <c r="D537" s="26">
        <f t="shared" si="175"/>
        <v>3.9999999999999147E-2</v>
      </c>
      <c r="E537" s="27">
        <f t="shared" si="176"/>
        <v>1.3982715850482326</v>
      </c>
      <c r="F537" s="27">
        <f t="shared" si="177"/>
        <v>0</v>
      </c>
      <c r="G537" s="26">
        <f t="shared" si="178"/>
        <v>580.70712689034883</v>
      </c>
      <c r="H537" s="26">
        <f t="shared" si="179"/>
        <v>0</v>
      </c>
      <c r="I537" s="26">
        <f t="shared" si="180"/>
        <v>125.87142444982034</v>
      </c>
      <c r="J537" s="26">
        <f t="shared" si="181"/>
        <v>34.964284569394536</v>
      </c>
      <c r="K537" s="26">
        <f t="shared" si="189"/>
        <v>36.138888888888886</v>
      </c>
      <c r="L537" s="27">
        <f t="shared" si="182"/>
        <v>0.37401925927344443</v>
      </c>
      <c r="M537" s="27">
        <f t="shared" si="183"/>
        <v>0.37401925927344443</v>
      </c>
      <c r="N537" s="26">
        <f t="shared" si="192"/>
        <v>0</v>
      </c>
      <c r="O537" s="141">
        <f t="shared" si="190"/>
        <v>80</v>
      </c>
      <c r="P537" s="28">
        <f t="shared" si="193"/>
        <v>48000</v>
      </c>
      <c r="Q537" s="28">
        <f t="shared" si="184"/>
        <v>1372.829462725975</v>
      </c>
      <c r="R537" s="28">
        <f t="shared" si="185"/>
        <v>0</v>
      </c>
      <c r="S537" s="28">
        <f t="shared" si="191"/>
        <v>225</v>
      </c>
      <c r="T537" s="28">
        <f t="shared" si="186"/>
        <v>586.80057381580832</v>
      </c>
      <c r="U537" s="28">
        <f t="shared" si="187"/>
        <v>811.80057381580832</v>
      </c>
      <c r="V537" s="29">
        <f t="shared" si="188"/>
        <v>561.02888891016664</v>
      </c>
      <c r="W537" s="35"/>
      <c r="X537" s="138">
        <f>IF($I537&lt;=TABELLER!$Z$68,IF($I536&gt;=TABELLER!$Z$68,$G537,0),0)</f>
        <v>0</v>
      </c>
      <c r="Y537" s="139">
        <f>IF($I537&gt;=TABELLER!$Z$68,IF($I536&lt;=TABELLER!$Z$68,$G537,0),0)</f>
        <v>0</v>
      </c>
      <c r="Z537" s="140">
        <f>IF($I537&gt;=TABELLER!$Z$68,IF($I536&lt;=TABELLER!$Z$68,$C537,0),0)</f>
        <v>0</v>
      </c>
      <c r="AA537" s="140">
        <f t="shared" si="194"/>
        <v>125.87142444982034</v>
      </c>
      <c r="AB537" s="106">
        <f t="shared" si="195"/>
        <v>0</v>
      </c>
    </row>
    <row r="538" spans="2:28" x14ac:dyDescent="0.2">
      <c r="B538" s="25">
        <v>490</v>
      </c>
      <c r="C538" s="26">
        <f t="shared" si="196"/>
        <v>19.59999999999976</v>
      </c>
      <c r="D538" s="26">
        <f t="shared" si="175"/>
        <v>3.9999999999999147E-2</v>
      </c>
      <c r="E538" s="27">
        <f t="shared" si="176"/>
        <v>1.3988705981831704</v>
      </c>
      <c r="F538" s="27">
        <f t="shared" si="177"/>
        <v>0</v>
      </c>
      <c r="G538" s="26">
        <f t="shared" si="178"/>
        <v>582.10599748853201</v>
      </c>
      <c r="H538" s="26">
        <f t="shared" si="179"/>
        <v>0</v>
      </c>
      <c r="I538" s="26">
        <f t="shared" si="180"/>
        <v>125.92528322315572</v>
      </c>
      <c r="J538" s="26">
        <f t="shared" si="181"/>
        <v>34.979245339765477</v>
      </c>
      <c r="K538" s="26">
        <f t="shared" si="189"/>
        <v>36.138888888888886</v>
      </c>
      <c r="L538" s="27">
        <f t="shared" si="182"/>
        <v>0.37329296507402654</v>
      </c>
      <c r="M538" s="27">
        <f t="shared" si="183"/>
        <v>0.37329296507402654</v>
      </c>
      <c r="N538" s="26">
        <f t="shared" si="192"/>
        <v>0</v>
      </c>
      <c r="O538" s="141">
        <f t="shared" si="190"/>
        <v>80</v>
      </c>
      <c r="P538" s="28">
        <f t="shared" si="193"/>
        <v>48000</v>
      </c>
      <c r="Q538" s="28">
        <f t="shared" si="184"/>
        <v>1372.2422977900021</v>
      </c>
      <c r="R538" s="28">
        <f t="shared" si="185"/>
        <v>0</v>
      </c>
      <c r="S538" s="28">
        <f t="shared" si="191"/>
        <v>225</v>
      </c>
      <c r="T538" s="28">
        <f t="shared" si="186"/>
        <v>587.30285017896233</v>
      </c>
      <c r="U538" s="28">
        <f t="shared" si="187"/>
        <v>812.30285017896233</v>
      </c>
      <c r="V538" s="29">
        <f t="shared" si="188"/>
        <v>559.93944761103978</v>
      </c>
      <c r="W538" s="35"/>
      <c r="X538" s="138">
        <f>IF($I538&lt;=TABELLER!$Z$68,IF($I537&gt;=TABELLER!$Z$68,$G538,0),0)</f>
        <v>0</v>
      </c>
      <c r="Y538" s="139">
        <f>IF($I538&gt;=TABELLER!$Z$68,IF($I537&lt;=TABELLER!$Z$68,$G538,0),0)</f>
        <v>0</v>
      </c>
      <c r="Z538" s="140">
        <f>IF($I538&gt;=TABELLER!$Z$68,IF($I537&lt;=TABELLER!$Z$68,$C538,0),0)</f>
        <v>0</v>
      </c>
      <c r="AA538" s="140">
        <f t="shared" si="194"/>
        <v>125.92528322315572</v>
      </c>
      <c r="AB538" s="106">
        <f t="shared" si="195"/>
        <v>0</v>
      </c>
    </row>
    <row r="539" spans="2:28" x14ac:dyDescent="0.2">
      <c r="B539" s="25">
        <v>491</v>
      </c>
      <c r="C539" s="26">
        <f t="shared" si="196"/>
        <v>19.639999999999759</v>
      </c>
      <c r="D539" s="26">
        <f t="shared" si="175"/>
        <v>3.9999999999999147E-2</v>
      </c>
      <c r="E539" s="27">
        <f t="shared" si="176"/>
        <v>1.3994684479626485</v>
      </c>
      <c r="F539" s="27">
        <f t="shared" si="177"/>
        <v>0</v>
      </c>
      <c r="G539" s="26">
        <f t="shared" si="178"/>
        <v>583.50546593649472</v>
      </c>
      <c r="H539" s="26">
        <f t="shared" si="179"/>
        <v>0</v>
      </c>
      <c r="I539" s="26">
        <f t="shared" si="180"/>
        <v>125.97903741012637</v>
      </c>
      <c r="J539" s="26">
        <f t="shared" si="181"/>
        <v>34.994177058368436</v>
      </c>
      <c r="K539" s="26">
        <f t="shared" si="189"/>
        <v>36.138888888888886</v>
      </c>
      <c r="L539" s="27">
        <f t="shared" si="182"/>
        <v>0.37256827213444654</v>
      </c>
      <c r="M539" s="27">
        <f t="shared" si="183"/>
        <v>0.37256827213444654</v>
      </c>
      <c r="N539" s="26">
        <f t="shared" si="192"/>
        <v>0</v>
      </c>
      <c r="O539" s="141">
        <f t="shared" si="190"/>
        <v>80</v>
      </c>
      <c r="P539" s="28">
        <f t="shared" si="193"/>
        <v>48000</v>
      </c>
      <c r="Q539" s="28">
        <f t="shared" si="184"/>
        <v>1371.6567736380409</v>
      </c>
      <c r="R539" s="28">
        <f t="shared" si="185"/>
        <v>0</v>
      </c>
      <c r="S539" s="28">
        <f t="shared" si="191"/>
        <v>225</v>
      </c>
      <c r="T539" s="28">
        <f t="shared" si="186"/>
        <v>587.80436543637109</v>
      </c>
      <c r="U539" s="28">
        <f t="shared" si="187"/>
        <v>812.80436543637109</v>
      </c>
      <c r="V539" s="29">
        <f t="shared" si="188"/>
        <v>558.85240820166985</v>
      </c>
      <c r="W539" s="35"/>
      <c r="X539" s="138">
        <f>IF($I539&lt;=TABELLER!$Z$68,IF($I538&gt;=TABELLER!$Z$68,$G539,0),0)</f>
        <v>0</v>
      </c>
      <c r="Y539" s="139">
        <f>IF($I539&gt;=TABELLER!$Z$68,IF($I538&lt;=TABELLER!$Z$68,$G539,0),0)</f>
        <v>0</v>
      </c>
      <c r="Z539" s="140">
        <f>IF($I539&gt;=TABELLER!$Z$68,IF($I538&lt;=TABELLER!$Z$68,$C539,0),0)</f>
        <v>0</v>
      </c>
      <c r="AA539" s="140">
        <f t="shared" si="194"/>
        <v>125.97903741012637</v>
      </c>
      <c r="AB539" s="106">
        <f t="shared" si="195"/>
        <v>0</v>
      </c>
    </row>
    <row r="540" spans="2:28" x14ac:dyDescent="0.2">
      <c r="B540" s="25">
        <v>492</v>
      </c>
      <c r="C540" s="26">
        <f t="shared" si="196"/>
        <v>19.679999999999758</v>
      </c>
      <c r="D540" s="26">
        <f t="shared" si="175"/>
        <v>3.9999999999999147E-2</v>
      </c>
      <c r="E540" s="27">
        <f t="shared" si="176"/>
        <v>1.4000651369524153</v>
      </c>
      <c r="F540" s="27">
        <f t="shared" si="177"/>
        <v>0</v>
      </c>
      <c r="G540" s="26">
        <f t="shared" si="178"/>
        <v>584.90553107344715</v>
      </c>
      <c r="H540" s="26">
        <f t="shared" si="179"/>
        <v>0</v>
      </c>
      <c r="I540" s="26">
        <f t="shared" si="180"/>
        <v>126.03268724131372</v>
      </c>
      <c r="J540" s="26">
        <f t="shared" si="181"/>
        <v>35.009079789253811</v>
      </c>
      <c r="K540" s="26">
        <f t="shared" si="189"/>
        <v>36.138888888888886</v>
      </c>
      <c r="L540" s="27">
        <f t="shared" si="182"/>
        <v>0.37184517580880194</v>
      </c>
      <c r="M540" s="27">
        <f t="shared" si="183"/>
        <v>0.37184517580880194</v>
      </c>
      <c r="N540" s="26">
        <f t="shared" si="192"/>
        <v>0</v>
      </c>
      <c r="O540" s="141">
        <f t="shared" si="190"/>
        <v>80</v>
      </c>
      <c r="P540" s="28">
        <f t="shared" si="193"/>
        <v>48000</v>
      </c>
      <c r="Q540" s="28">
        <f t="shared" si="184"/>
        <v>1371.072884204566</v>
      </c>
      <c r="R540" s="28">
        <f t="shared" si="185"/>
        <v>0</v>
      </c>
      <c r="S540" s="28">
        <f t="shared" si="191"/>
        <v>225</v>
      </c>
      <c r="T540" s="28">
        <f t="shared" si="186"/>
        <v>588.30512049136303</v>
      </c>
      <c r="U540" s="28">
        <f t="shared" si="187"/>
        <v>813.30512049136303</v>
      </c>
      <c r="V540" s="29">
        <f t="shared" si="188"/>
        <v>557.76776371320295</v>
      </c>
      <c r="W540" s="35"/>
      <c r="X540" s="138">
        <f>IF($I540&lt;=TABELLER!$Z$68,IF($I539&gt;=TABELLER!$Z$68,$G540,0),0)</f>
        <v>0</v>
      </c>
      <c r="Y540" s="139">
        <f>IF($I540&gt;=TABELLER!$Z$68,IF($I539&lt;=TABELLER!$Z$68,$G540,0),0)</f>
        <v>0</v>
      </c>
      <c r="Z540" s="140">
        <f>IF($I540&gt;=TABELLER!$Z$68,IF($I539&lt;=TABELLER!$Z$68,$C540,0),0)</f>
        <v>0</v>
      </c>
      <c r="AA540" s="140">
        <f t="shared" si="194"/>
        <v>126.03268724131372</v>
      </c>
      <c r="AB540" s="106">
        <f t="shared" si="195"/>
        <v>0</v>
      </c>
    </row>
    <row r="541" spans="2:28" x14ac:dyDescent="0.2">
      <c r="B541" s="25">
        <v>493</v>
      </c>
      <c r="C541" s="26">
        <f t="shared" si="196"/>
        <v>19.719999999999757</v>
      </c>
      <c r="D541" s="26">
        <f t="shared" si="175"/>
        <v>3.9999999999999147E-2</v>
      </c>
      <c r="E541" s="27">
        <f t="shared" si="176"/>
        <v>1.4006606677107698</v>
      </c>
      <c r="F541" s="27">
        <f t="shared" si="177"/>
        <v>0</v>
      </c>
      <c r="G541" s="26">
        <f t="shared" si="178"/>
        <v>586.30619174115793</v>
      </c>
      <c r="H541" s="26">
        <f t="shared" si="179"/>
        <v>0</v>
      </c>
      <c r="I541" s="26">
        <f t="shared" si="180"/>
        <v>126.08623294663019</v>
      </c>
      <c r="J541" s="26">
        <f t="shared" si="181"/>
        <v>35.023953596286162</v>
      </c>
      <c r="K541" s="26">
        <f t="shared" si="189"/>
        <v>36.138888888888886</v>
      </c>
      <c r="L541" s="27">
        <f t="shared" si="182"/>
        <v>0.37112367147129643</v>
      </c>
      <c r="M541" s="27">
        <f t="shared" si="183"/>
        <v>0.37112367147129643</v>
      </c>
      <c r="N541" s="26">
        <f t="shared" si="192"/>
        <v>0</v>
      </c>
      <c r="O541" s="141">
        <f t="shared" si="190"/>
        <v>80</v>
      </c>
      <c r="P541" s="28">
        <f t="shared" si="193"/>
        <v>48000</v>
      </c>
      <c r="Q541" s="28">
        <f t="shared" si="184"/>
        <v>1370.4906234540517</v>
      </c>
      <c r="R541" s="28">
        <f t="shared" si="185"/>
        <v>0</v>
      </c>
      <c r="S541" s="28">
        <f t="shared" si="191"/>
        <v>225</v>
      </c>
      <c r="T541" s="28">
        <f t="shared" si="186"/>
        <v>588.80511624710709</v>
      </c>
      <c r="U541" s="28">
        <f t="shared" si="187"/>
        <v>813.80511624710709</v>
      </c>
      <c r="V541" s="29">
        <f t="shared" si="188"/>
        <v>556.68550720694464</v>
      </c>
      <c r="W541" s="35"/>
      <c r="X541" s="138">
        <f>IF($I541&lt;=TABELLER!$Z$68,IF($I540&gt;=TABELLER!$Z$68,$G541,0),0)</f>
        <v>0</v>
      </c>
      <c r="Y541" s="139">
        <f>IF($I541&gt;=TABELLER!$Z$68,IF($I540&lt;=TABELLER!$Z$68,$G541,0),0)</f>
        <v>0</v>
      </c>
      <c r="Z541" s="140">
        <f>IF($I541&gt;=TABELLER!$Z$68,IF($I540&lt;=TABELLER!$Z$68,$C541,0),0)</f>
        <v>0</v>
      </c>
      <c r="AA541" s="140">
        <f t="shared" si="194"/>
        <v>126.08623294663019</v>
      </c>
      <c r="AB541" s="106">
        <f t="shared" si="195"/>
        <v>0</v>
      </c>
    </row>
    <row r="542" spans="2:28" x14ac:dyDescent="0.2">
      <c r="B542" s="25">
        <v>494</v>
      </c>
      <c r="C542" s="26">
        <f t="shared" si="196"/>
        <v>19.759999999999756</v>
      </c>
      <c r="D542" s="26">
        <f t="shared" si="175"/>
        <v>3.9999999999999147E-2</v>
      </c>
      <c r="E542" s="27">
        <f t="shared" si="176"/>
        <v>1.4012550427885937</v>
      </c>
      <c r="F542" s="27">
        <f t="shared" si="177"/>
        <v>0</v>
      </c>
      <c r="G542" s="26">
        <f t="shared" si="178"/>
        <v>587.70744678394658</v>
      </c>
      <c r="H542" s="26">
        <f t="shared" si="179"/>
        <v>0</v>
      </c>
      <c r="I542" s="26">
        <f t="shared" si="180"/>
        <v>126.13967475532205</v>
      </c>
      <c r="J542" s="26">
        <f t="shared" si="181"/>
        <v>35.038798543145013</v>
      </c>
      <c r="K542" s="26">
        <f t="shared" si="189"/>
        <v>36.138888888888886</v>
      </c>
      <c r="L542" s="27">
        <f t="shared" si="182"/>
        <v>0.37040375451611657</v>
      </c>
      <c r="M542" s="27">
        <f t="shared" si="183"/>
        <v>0.37040375451611657</v>
      </c>
      <c r="N542" s="26">
        <f t="shared" si="192"/>
        <v>0</v>
      </c>
      <c r="O542" s="141">
        <f t="shared" si="190"/>
        <v>80</v>
      </c>
      <c r="P542" s="28">
        <f t="shared" si="193"/>
        <v>48000</v>
      </c>
      <c r="Q542" s="28">
        <f t="shared" si="184"/>
        <v>1369.9099853807834</v>
      </c>
      <c r="R542" s="28">
        <f t="shared" si="185"/>
        <v>0</v>
      </c>
      <c r="S542" s="28">
        <f t="shared" si="191"/>
        <v>225</v>
      </c>
      <c r="T542" s="28">
        <f t="shared" si="186"/>
        <v>589.30435360660852</v>
      </c>
      <c r="U542" s="28">
        <f t="shared" si="187"/>
        <v>814.30435360660852</v>
      </c>
      <c r="V542" s="29">
        <f t="shared" si="188"/>
        <v>555.60563177417487</v>
      </c>
      <c r="W542" s="35"/>
      <c r="X542" s="138">
        <f>IF($I542&lt;=TABELLER!$Z$68,IF($I541&gt;=TABELLER!$Z$68,$G542,0),0)</f>
        <v>0</v>
      </c>
      <c r="Y542" s="139">
        <f>IF($I542&gt;=TABELLER!$Z$68,IF($I541&lt;=TABELLER!$Z$68,$G542,0),0)</f>
        <v>0</v>
      </c>
      <c r="Z542" s="140">
        <f>IF($I542&gt;=TABELLER!$Z$68,IF($I541&lt;=TABELLER!$Z$68,$C542,0),0)</f>
        <v>0</v>
      </c>
      <c r="AA542" s="140">
        <f t="shared" si="194"/>
        <v>126.13967475532205</v>
      </c>
      <c r="AB542" s="106">
        <f t="shared" si="195"/>
        <v>0</v>
      </c>
    </row>
    <row r="543" spans="2:28" x14ac:dyDescent="0.2">
      <c r="B543" s="25">
        <v>495</v>
      </c>
      <c r="C543" s="26">
        <f t="shared" si="196"/>
        <v>19.799999999999756</v>
      </c>
      <c r="D543" s="26">
        <f t="shared" si="175"/>
        <v>3.9999999999999147E-2</v>
      </c>
      <c r="E543" s="27">
        <f t="shared" si="176"/>
        <v>1.4018482647293835</v>
      </c>
      <c r="F543" s="27">
        <f t="shared" si="177"/>
        <v>0</v>
      </c>
      <c r="G543" s="26">
        <f t="shared" si="178"/>
        <v>589.10929504867602</v>
      </c>
      <c r="H543" s="26">
        <f t="shared" si="179"/>
        <v>0</v>
      </c>
      <c r="I543" s="26">
        <f t="shared" si="180"/>
        <v>126.19301289597236</v>
      </c>
      <c r="J543" s="26">
        <f t="shared" si="181"/>
        <v>35.053614693325656</v>
      </c>
      <c r="K543" s="26">
        <f t="shared" si="189"/>
        <v>36.138888888888886</v>
      </c>
      <c r="L543" s="27">
        <f t="shared" si="182"/>
        <v>0.36968542035730789</v>
      </c>
      <c r="M543" s="27">
        <f t="shared" si="183"/>
        <v>0.36968542035730789</v>
      </c>
      <c r="N543" s="26">
        <f t="shared" si="192"/>
        <v>0</v>
      </c>
      <c r="O543" s="141">
        <f t="shared" si="190"/>
        <v>80</v>
      </c>
      <c r="P543" s="28">
        <f t="shared" si="193"/>
        <v>48000</v>
      </c>
      <c r="Q543" s="28">
        <f t="shared" si="184"/>
        <v>1369.3309640086673</v>
      </c>
      <c r="R543" s="28">
        <f t="shared" si="185"/>
        <v>0</v>
      </c>
      <c r="S543" s="28">
        <f t="shared" si="191"/>
        <v>225</v>
      </c>
      <c r="T543" s="28">
        <f t="shared" si="186"/>
        <v>589.8028334727054</v>
      </c>
      <c r="U543" s="28">
        <f t="shared" si="187"/>
        <v>814.8028334727054</v>
      </c>
      <c r="V543" s="29">
        <f t="shared" si="188"/>
        <v>554.52813053596185</v>
      </c>
      <c r="W543" s="35"/>
      <c r="X543" s="138">
        <f>IF($I543&lt;=TABELLER!$Z$68,IF($I542&gt;=TABELLER!$Z$68,$G543,0),0)</f>
        <v>0</v>
      </c>
      <c r="Y543" s="139">
        <f>IF($I543&gt;=TABELLER!$Z$68,IF($I542&lt;=TABELLER!$Z$68,$G543,0),0)</f>
        <v>0</v>
      </c>
      <c r="Z543" s="140">
        <f>IF($I543&gt;=TABELLER!$Z$68,IF($I542&lt;=TABELLER!$Z$68,$C543,0),0)</f>
        <v>0</v>
      </c>
      <c r="AA543" s="140">
        <f t="shared" si="194"/>
        <v>126.19301289597236</v>
      </c>
      <c r="AB543" s="106">
        <f t="shared" si="195"/>
        <v>0</v>
      </c>
    </row>
    <row r="544" spans="2:28" x14ac:dyDescent="0.2">
      <c r="B544" s="25">
        <v>496</v>
      </c>
      <c r="C544" s="26">
        <f t="shared" si="196"/>
        <v>19.839999999999755</v>
      </c>
      <c r="D544" s="26">
        <f t="shared" si="175"/>
        <v>3.9999999999999147E-2</v>
      </c>
      <c r="E544" s="27">
        <f t="shared" si="176"/>
        <v>1.4024403360692821</v>
      </c>
      <c r="F544" s="27">
        <f t="shared" si="177"/>
        <v>0</v>
      </c>
      <c r="G544" s="26">
        <f t="shared" si="178"/>
        <v>590.51173538474529</v>
      </c>
      <c r="H544" s="26">
        <f t="shared" si="179"/>
        <v>0</v>
      </c>
      <c r="I544" s="26">
        <f t="shared" si="180"/>
        <v>126.24624759650382</v>
      </c>
      <c r="J544" s="26">
        <f t="shared" si="181"/>
        <v>35.068402110139949</v>
      </c>
      <c r="K544" s="26">
        <f t="shared" si="189"/>
        <v>36.138888888888886</v>
      </c>
      <c r="L544" s="27">
        <f t="shared" si="182"/>
        <v>0.36896866442865206</v>
      </c>
      <c r="M544" s="27">
        <f t="shared" si="183"/>
        <v>0.36896866442865206</v>
      </c>
      <c r="N544" s="26">
        <f t="shared" si="192"/>
        <v>0</v>
      </c>
      <c r="O544" s="141">
        <f t="shared" si="190"/>
        <v>80</v>
      </c>
      <c r="P544" s="28">
        <f t="shared" si="193"/>
        <v>48000</v>
      </c>
      <c r="Q544" s="28">
        <f t="shared" si="184"/>
        <v>1368.7535533910427</v>
      </c>
      <c r="R544" s="28">
        <f t="shared" si="185"/>
        <v>0</v>
      </c>
      <c r="S544" s="28">
        <f t="shared" si="191"/>
        <v>225</v>
      </c>
      <c r="T544" s="28">
        <f t="shared" si="186"/>
        <v>590.30055674806465</v>
      </c>
      <c r="U544" s="28">
        <f t="shared" si="187"/>
        <v>815.30055674806465</v>
      </c>
      <c r="V544" s="29">
        <f t="shared" si="188"/>
        <v>553.45299664297806</v>
      </c>
      <c r="W544" s="35"/>
      <c r="X544" s="138">
        <f>IF($I544&lt;=TABELLER!$Z$68,IF($I543&gt;=TABELLER!$Z$68,$G544,0),0)</f>
        <v>0</v>
      </c>
      <c r="Y544" s="139">
        <f>IF($I544&gt;=TABELLER!$Z$68,IF($I543&lt;=TABELLER!$Z$68,$G544,0),0)</f>
        <v>0</v>
      </c>
      <c r="Z544" s="140">
        <f>IF($I544&gt;=TABELLER!$Z$68,IF($I543&lt;=TABELLER!$Z$68,$C544,0),0)</f>
        <v>0</v>
      </c>
      <c r="AA544" s="140">
        <f t="shared" si="194"/>
        <v>126.24624759650382</v>
      </c>
      <c r="AB544" s="106">
        <f t="shared" si="195"/>
        <v>0</v>
      </c>
    </row>
    <row r="545" spans="2:28" x14ac:dyDescent="0.2">
      <c r="B545" s="25">
        <v>497</v>
      </c>
      <c r="C545" s="26">
        <f t="shared" si="196"/>
        <v>19.879999999999754</v>
      </c>
      <c r="D545" s="26">
        <f t="shared" si="175"/>
        <v>3.9999999999999147E-2</v>
      </c>
      <c r="E545" s="27">
        <f t="shared" si="176"/>
        <v>1.403031259337111</v>
      </c>
      <c r="F545" s="27">
        <f t="shared" si="177"/>
        <v>0</v>
      </c>
      <c r="G545" s="26">
        <f t="shared" si="178"/>
        <v>591.91476664408242</v>
      </c>
      <c r="H545" s="26">
        <f t="shared" si="179"/>
        <v>0</v>
      </c>
      <c r="I545" s="26">
        <f t="shared" si="180"/>
        <v>126.29937908418154</v>
      </c>
      <c r="J545" s="26">
        <f t="shared" si="181"/>
        <v>35.083160856717093</v>
      </c>
      <c r="K545" s="26">
        <f t="shared" si="189"/>
        <v>36.138888888888886</v>
      </c>
      <c r="L545" s="27">
        <f t="shared" si="182"/>
        <v>0.36825348218354731</v>
      </c>
      <c r="M545" s="27">
        <f t="shared" si="183"/>
        <v>0.36825348218354731</v>
      </c>
      <c r="N545" s="26">
        <f t="shared" si="192"/>
        <v>0</v>
      </c>
      <c r="O545" s="141">
        <f t="shared" si="190"/>
        <v>80</v>
      </c>
      <c r="P545" s="28">
        <f t="shared" si="193"/>
        <v>48000</v>
      </c>
      <c r="Q545" s="28">
        <f t="shared" si="184"/>
        <v>1368.1777476104985</v>
      </c>
      <c r="R545" s="28">
        <f t="shared" si="185"/>
        <v>0</v>
      </c>
      <c r="S545" s="28">
        <f t="shared" si="191"/>
        <v>225</v>
      </c>
      <c r="T545" s="28">
        <f t="shared" si="186"/>
        <v>590.79752433517751</v>
      </c>
      <c r="U545" s="28">
        <f t="shared" si="187"/>
        <v>815.79752433517751</v>
      </c>
      <c r="V545" s="29">
        <f t="shared" si="188"/>
        <v>552.38022327532099</v>
      </c>
      <c r="W545" s="35"/>
      <c r="X545" s="138">
        <f>IF($I545&lt;=TABELLER!$Z$68,IF($I544&gt;=TABELLER!$Z$68,$G545,0),0)</f>
        <v>0</v>
      </c>
      <c r="Y545" s="139">
        <f>IF($I545&gt;=TABELLER!$Z$68,IF($I544&lt;=TABELLER!$Z$68,$G545,0),0)</f>
        <v>0</v>
      </c>
      <c r="Z545" s="140">
        <f>IF($I545&gt;=TABELLER!$Z$68,IF($I544&lt;=TABELLER!$Z$68,$C545,0),0)</f>
        <v>0</v>
      </c>
      <c r="AA545" s="140">
        <f t="shared" si="194"/>
        <v>126.29937908418154</v>
      </c>
      <c r="AB545" s="106">
        <f t="shared" si="195"/>
        <v>0</v>
      </c>
    </row>
    <row r="546" spans="2:28" x14ac:dyDescent="0.2">
      <c r="B546" s="25">
        <v>498</v>
      </c>
      <c r="C546" s="26">
        <f t="shared" si="196"/>
        <v>19.919999999999753</v>
      </c>
      <c r="D546" s="26">
        <f t="shared" si="175"/>
        <v>3.9999999999999147E-2</v>
      </c>
      <c r="E546" s="27">
        <f t="shared" si="176"/>
        <v>1.4036210370544007</v>
      </c>
      <c r="F546" s="27">
        <f t="shared" si="177"/>
        <v>0</v>
      </c>
      <c r="G546" s="26">
        <f t="shared" si="178"/>
        <v>593.31838768113687</v>
      </c>
      <c r="H546" s="26">
        <f t="shared" si="179"/>
        <v>0</v>
      </c>
      <c r="I546" s="26">
        <f t="shared" si="180"/>
        <v>126.35240758561598</v>
      </c>
      <c r="J546" s="26">
        <f t="shared" si="181"/>
        <v>35.097890996004438</v>
      </c>
      <c r="K546" s="26">
        <f t="shared" si="189"/>
        <v>36.138888888888886</v>
      </c>
      <c r="L546" s="27">
        <f t="shared" si="182"/>
        <v>0.36753986909488573</v>
      </c>
      <c r="M546" s="27">
        <f t="shared" si="183"/>
        <v>0.36753986909488573</v>
      </c>
      <c r="N546" s="26">
        <f t="shared" si="192"/>
        <v>0</v>
      </c>
      <c r="O546" s="141">
        <f t="shared" si="190"/>
        <v>80</v>
      </c>
      <c r="P546" s="28">
        <f t="shared" si="193"/>
        <v>48000</v>
      </c>
      <c r="Q546" s="28">
        <f t="shared" si="184"/>
        <v>1367.6035407786851</v>
      </c>
      <c r="R546" s="28">
        <f t="shared" si="185"/>
        <v>0</v>
      </c>
      <c r="S546" s="28">
        <f t="shared" si="191"/>
        <v>225</v>
      </c>
      <c r="T546" s="28">
        <f t="shared" si="186"/>
        <v>591.29373713635653</v>
      </c>
      <c r="U546" s="28">
        <f t="shared" si="187"/>
        <v>816.29373713635653</v>
      </c>
      <c r="V546" s="29">
        <f t="shared" si="188"/>
        <v>551.30980364232857</v>
      </c>
      <c r="W546" s="35"/>
      <c r="X546" s="138">
        <f>IF($I546&lt;=TABELLER!$Z$68,IF($I545&gt;=TABELLER!$Z$68,$G546,0),0)</f>
        <v>0</v>
      </c>
      <c r="Y546" s="139">
        <f>IF($I546&gt;=TABELLER!$Z$68,IF($I545&lt;=TABELLER!$Z$68,$G546,0),0)</f>
        <v>0</v>
      </c>
      <c r="Z546" s="140">
        <f>IF($I546&gt;=TABELLER!$Z$68,IF($I545&lt;=TABELLER!$Z$68,$C546,0),0)</f>
        <v>0</v>
      </c>
      <c r="AA546" s="140">
        <f t="shared" si="194"/>
        <v>126.35240758561598</v>
      </c>
      <c r="AB546" s="106">
        <f t="shared" si="195"/>
        <v>0</v>
      </c>
    </row>
    <row r="547" spans="2:28" x14ac:dyDescent="0.2">
      <c r="B547" s="25">
        <v>499</v>
      </c>
      <c r="C547" s="26">
        <f t="shared" si="196"/>
        <v>19.959999999999752</v>
      </c>
      <c r="D547" s="26">
        <f t="shared" si="175"/>
        <v>3.9999999999999147E-2</v>
      </c>
      <c r="E547" s="27">
        <f t="shared" si="176"/>
        <v>1.4042096717354235</v>
      </c>
      <c r="F547" s="27">
        <f t="shared" si="177"/>
        <v>0</v>
      </c>
      <c r="G547" s="26">
        <f t="shared" si="178"/>
        <v>594.7225973528723</v>
      </c>
      <c r="H547" s="26">
        <f t="shared" si="179"/>
        <v>0</v>
      </c>
      <c r="I547" s="26">
        <f t="shared" si="180"/>
        <v>126.40533332676563</v>
      </c>
      <c r="J547" s="26">
        <f t="shared" si="181"/>
        <v>35.11259259076823</v>
      </c>
      <c r="K547" s="26">
        <f t="shared" si="189"/>
        <v>36.138888888888886</v>
      </c>
      <c r="L547" s="27">
        <f t="shared" si="182"/>
        <v>0.36682782065493591</v>
      </c>
      <c r="M547" s="27">
        <f t="shared" si="183"/>
        <v>0.36682782065493591</v>
      </c>
      <c r="N547" s="26">
        <f t="shared" si="192"/>
        <v>0</v>
      </c>
      <c r="O547" s="141">
        <f t="shared" si="190"/>
        <v>80</v>
      </c>
      <c r="P547" s="28">
        <f t="shared" si="193"/>
        <v>48000</v>
      </c>
      <c r="Q547" s="28">
        <f t="shared" si="184"/>
        <v>1367.0309270361345</v>
      </c>
      <c r="R547" s="28">
        <f t="shared" si="185"/>
        <v>0</v>
      </c>
      <c r="S547" s="28">
        <f t="shared" si="191"/>
        <v>225</v>
      </c>
      <c r="T547" s="28">
        <f t="shared" si="186"/>
        <v>591.78919605373062</v>
      </c>
      <c r="U547" s="28">
        <f t="shared" si="187"/>
        <v>816.78919605373062</v>
      </c>
      <c r="V547" s="29">
        <f t="shared" si="188"/>
        <v>550.24173098240385</v>
      </c>
      <c r="W547" s="35"/>
      <c r="X547" s="138">
        <f>IF($I547&lt;=TABELLER!$Z$68,IF($I546&gt;=TABELLER!$Z$68,$G547,0),0)</f>
        <v>0</v>
      </c>
      <c r="Y547" s="139">
        <f>IF($I547&gt;=TABELLER!$Z$68,IF($I546&lt;=TABELLER!$Z$68,$G547,0),0)</f>
        <v>0</v>
      </c>
      <c r="Z547" s="140">
        <f>IF($I547&gt;=TABELLER!$Z$68,IF($I546&lt;=TABELLER!$Z$68,$C547,0),0)</f>
        <v>0</v>
      </c>
      <c r="AA547" s="140">
        <f t="shared" si="194"/>
        <v>126.40533332676563</v>
      </c>
      <c r="AB547" s="106">
        <f t="shared" si="195"/>
        <v>0</v>
      </c>
    </row>
    <row r="548" spans="2:28" x14ac:dyDescent="0.2">
      <c r="B548" s="25">
        <v>500</v>
      </c>
      <c r="C548" s="26">
        <f t="shared" si="196"/>
        <v>19.999999999999751</v>
      </c>
      <c r="D548" s="26">
        <f t="shared" si="175"/>
        <v>3.9999999999999147E-2</v>
      </c>
      <c r="E548" s="27">
        <f t="shared" si="176"/>
        <v>1.4047971658872234</v>
      </c>
      <c r="F548" s="27">
        <f t="shared" si="177"/>
        <v>0</v>
      </c>
      <c r="G548" s="26">
        <f t="shared" si="178"/>
        <v>596.1273945187595</v>
      </c>
      <c r="H548" s="26">
        <f t="shared" si="179"/>
        <v>0</v>
      </c>
      <c r="I548" s="26">
        <f t="shared" si="180"/>
        <v>126.45815653293994</v>
      </c>
      <c r="J548" s="26">
        <f t="shared" si="181"/>
        <v>35.127265703594425</v>
      </c>
      <c r="K548" s="26">
        <f t="shared" si="189"/>
        <v>36.138888888888886</v>
      </c>
      <c r="L548" s="27">
        <f t="shared" si="182"/>
        <v>0.36611733237522281</v>
      </c>
      <c r="M548" s="27">
        <f t="shared" si="183"/>
        <v>0.36611733237522281</v>
      </c>
      <c r="N548" s="26">
        <f t="shared" si="192"/>
        <v>0</v>
      </c>
      <c r="O548" s="141">
        <f t="shared" si="190"/>
        <v>80</v>
      </c>
      <c r="P548" s="28">
        <f t="shared" si="193"/>
        <v>48000</v>
      </c>
      <c r="Q548" s="28">
        <f t="shared" si="184"/>
        <v>1366.4599005520763</v>
      </c>
      <c r="R548" s="28">
        <f t="shared" si="185"/>
        <v>0</v>
      </c>
      <c r="S548" s="28">
        <f t="shared" si="191"/>
        <v>225</v>
      </c>
      <c r="T548" s="28">
        <f t="shared" si="186"/>
        <v>592.28390198924205</v>
      </c>
      <c r="U548" s="28">
        <f t="shared" si="187"/>
        <v>817.28390198924205</v>
      </c>
      <c r="V548" s="29">
        <f t="shared" si="188"/>
        <v>549.17599856283425</v>
      </c>
      <c r="W548" s="35"/>
      <c r="X548" s="138">
        <f>IF($I548&lt;=TABELLER!$Z$68,IF($I547&gt;=TABELLER!$Z$68,$G548,0),0)</f>
        <v>0</v>
      </c>
      <c r="Y548" s="139">
        <f>IF($I548&gt;=TABELLER!$Z$68,IF($I547&lt;=TABELLER!$Z$68,$G548,0),0)</f>
        <v>0</v>
      </c>
      <c r="Z548" s="140">
        <f>IF($I548&gt;=TABELLER!$Z$68,IF($I547&lt;=TABELLER!$Z$68,$C548,0),0)</f>
        <v>0</v>
      </c>
      <c r="AA548" s="140">
        <f t="shared" si="194"/>
        <v>126.45815653293994</v>
      </c>
      <c r="AB548" s="106">
        <f t="shared" si="195"/>
        <v>0</v>
      </c>
    </row>
    <row r="549" spans="2:28" x14ac:dyDescent="0.2">
      <c r="B549" s="25">
        <v>501</v>
      </c>
      <c r="C549" s="26">
        <f t="shared" si="196"/>
        <v>20.03999999999975</v>
      </c>
      <c r="D549" s="26">
        <f t="shared" si="175"/>
        <v>3.9999999999999147E-2</v>
      </c>
      <c r="E549" s="27">
        <f t="shared" si="176"/>
        <v>1.4053835220096471</v>
      </c>
      <c r="F549" s="27">
        <f t="shared" si="177"/>
        <v>0</v>
      </c>
      <c r="G549" s="26">
        <f t="shared" si="178"/>
        <v>597.53277804076913</v>
      </c>
      <c r="H549" s="26">
        <f t="shared" si="179"/>
        <v>0</v>
      </c>
      <c r="I549" s="26">
        <f t="shared" si="180"/>
        <v>126.51087742880198</v>
      </c>
      <c r="J549" s="26">
        <f t="shared" si="181"/>
        <v>35.141910396889436</v>
      </c>
      <c r="K549" s="26">
        <f t="shared" si="189"/>
        <v>36.138888888888886</v>
      </c>
      <c r="L549" s="27">
        <f t="shared" si="182"/>
        <v>0.36540839978641071</v>
      </c>
      <c r="M549" s="27">
        <f t="shared" si="183"/>
        <v>0.36540839978641071</v>
      </c>
      <c r="N549" s="26">
        <f t="shared" si="192"/>
        <v>0</v>
      </c>
      <c r="O549" s="141">
        <f t="shared" si="190"/>
        <v>80</v>
      </c>
      <c r="P549" s="28">
        <f t="shared" si="193"/>
        <v>48000</v>
      </c>
      <c r="Q549" s="28">
        <f t="shared" si="184"/>
        <v>1365.8904555242589</v>
      </c>
      <c r="R549" s="28">
        <f t="shared" si="185"/>
        <v>0</v>
      </c>
      <c r="S549" s="28">
        <f t="shared" si="191"/>
        <v>225</v>
      </c>
      <c r="T549" s="28">
        <f t="shared" si="186"/>
        <v>592.77785584464277</v>
      </c>
      <c r="U549" s="28">
        <f t="shared" si="187"/>
        <v>817.77785584464277</v>
      </c>
      <c r="V549" s="29">
        <f t="shared" si="188"/>
        <v>548.1125996796161</v>
      </c>
      <c r="W549" s="35"/>
      <c r="X549" s="138">
        <f>IF($I549&lt;=TABELLER!$Z$68,IF($I548&gt;=TABELLER!$Z$68,$G549,0),0)</f>
        <v>0</v>
      </c>
      <c r="Y549" s="139">
        <f>IF($I549&gt;=TABELLER!$Z$68,IF($I548&lt;=TABELLER!$Z$68,$G549,0),0)</f>
        <v>0</v>
      </c>
      <c r="Z549" s="140">
        <f>IF($I549&gt;=TABELLER!$Z$68,IF($I548&lt;=TABELLER!$Z$68,$C549,0),0)</f>
        <v>0</v>
      </c>
      <c r="AA549" s="140">
        <f t="shared" si="194"/>
        <v>126.51087742880198</v>
      </c>
      <c r="AB549" s="106">
        <f t="shared" si="195"/>
        <v>0</v>
      </c>
    </row>
    <row r="550" spans="2:28" x14ac:dyDescent="0.2">
      <c r="B550" s="25">
        <v>502</v>
      </c>
      <c r="C550" s="26">
        <f t="shared" si="196"/>
        <v>20.07999999999975</v>
      </c>
      <c r="D550" s="26">
        <f t="shared" si="175"/>
        <v>3.9999999999999147E-2</v>
      </c>
      <c r="E550" s="27">
        <f t="shared" si="176"/>
        <v>1.4059687425953766</v>
      </c>
      <c r="F550" s="27">
        <f t="shared" si="177"/>
        <v>0</v>
      </c>
      <c r="G550" s="26">
        <f t="shared" si="178"/>
        <v>598.93874678336454</v>
      </c>
      <c r="H550" s="26">
        <f t="shared" si="179"/>
        <v>0</v>
      </c>
      <c r="I550" s="26">
        <f t="shared" si="180"/>
        <v>126.56349623837121</v>
      </c>
      <c r="J550" s="26">
        <f t="shared" si="181"/>
        <v>35.156526732880891</v>
      </c>
      <c r="K550" s="26">
        <f t="shared" si="189"/>
        <v>36.138888888888886</v>
      </c>
      <c r="L550" s="27">
        <f t="shared" si="182"/>
        <v>0.36470101843818725</v>
      </c>
      <c r="M550" s="27">
        <f t="shared" si="183"/>
        <v>0.36470101843818725</v>
      </c>
      <c r="N550" s="26">
        <f t="shared" si="192"/>
        <v>0</v>
      </c>
      <c r="O550" s="141">
        <f t="shared" si="190"/>
        <v>80</v>
      </c>
      <c r="P550" s="28">
        <f t="shared" si="193"/>
        <v>48000</v>
      </c>
      <c r="Q550" s="28">
        <f t="shared" si="184"/>
        <v>1365.3225861787698</v>
      </c>
      <c r="R550" s="28">
        <f t="shared" si="185"/>
        <v>0</v>
      </c>
      <c r="S550" s="28">
        <f t="shared" si="191"/>
        <v>225</v>
      </c>
      <c r="T550" s="28">
        <f t="shared" si="186"/>
        <v>593.27105852148895</v>
      </c>
      <c r="U550" s="28">
        <f t="shared" si="187"/>
        <v>818.27105852148895</v>
      </c>
      <c r="V550" s="29">
        <f t="shared" si="188"/>
        <v>547.05152765728087</v>
      </c>
      <c r="W550" s="35"/>
      <c r="X550" s="138">
        <f>IF($I550&lt;=TABELLER!$Z$68,IF($I549&gt;=TABELLER!$Z$68,$G550,0),0)</f>
        <v>0</v>
      </c>
      <c r="Y550" s="139">
        <f>IF($I550&gt;=TABELLER!$Z$68,IF($I549&lt;=TABELLER!$Z$68,$G550,0),0)</f>
        <v>0</v>
      </c>
      <c r="Z550" s="140">
        <f>IF($I550&gt;=TABELLER!$Z$68,IF($I549&lt;=TABELLER!$Z$68,$C550,0),0)</f>
        <v>0</v>
      </c>
      <c r="AA550" s="140">
        <f t="shared" si="194"/>
        <v>126.56349623837121</v>
      </c>
      <c r="AB550" s="106">
        <f t="shared" si="195"/>
        <v>0</v>
      </c>
    </row>
    <row r="551" spans="2:28" x14ac:dyDescent="0.2">
      <c r="B551" s="25">
        <v>503</v>
      </c>
      <c r="C551" s="26">
        <f t="shared" si="196"/>
        <v>20.119999999999749</v>
      </c>
      <c r="D551" s="26">
        <f t="shared" si="175"/>
        <v>3.9999999999999147E-2</v>
      </c>
      <c r="E551" s="27">
        <f t="shared" si="176"/>
        <v>1.4065528301299564</v>
      </c>
      <c r="F551" s="27">
        <f t="shared" si="177"/>
        <v>0</v>
      </c>
      <c r="G551" s="26">
        <f t="shared" si="178"/>
        <v>600.34529961349449</v>
      </c>
      <c r="H551" s="26">
        <f t="shared" si="179"/>
        <v>0</v>
      </c>
      <c r="I551" s="26">
        <f t="shared" si="180"/>
        <v>126.61601318502632</v>
      </c>
      <c r="J551" s="26">
        <f t="shared" si="181"/>
        <v>35.17111477361842</v>
      </c>
      <c r="K551" s="26">
        <f t="shared" si="189"/>
        <v>36.138888888888886</v>
      </c>
      <c r="L551" s="27">
        <f t="shared" si="182"/>
        <v>0.36399518389914653</v>
      </c>
      <c r="M551" s="27">
        <f t="shared" si="183"/>
        <v>0.36399518389914653</v>
      </c>
      <c r="N551" s="26">
        <f t="shared" si="192"/>
        <v>0</v>
      </c>
      <c r="O551" s="141">
        <f t="shared" si="190"/>
        <v>80</v>
      </c>
      <c r="P551" s="28">
        <f t="shared" si="193"/>
        <v>48000</v>
      </c>
      <c r="Q551" s="28">
        <f t="shared" si="184"/>
        <v>1364.7562867698589</v>
      </c>
      <c r="R551" s="28">
        <f t="shared" si="185"/>
        <v>0</v>
      </c>
      <c r="S551" s="28">
        <f t="shared" si="191"/>
        <v>225</v>
      </c>
      <c r="T551" s="28">
        <f t="shared" si="186"/>
        <v>593.76351092113907</v>
      </c>
      <c r="U551" s="28">
        <f t="shared" si="187"/>
        <v>818.76351092113907</v>
      </c>
      <c r="V551" s="29">
        <f t="shared" si="188"/>
        <v>545.99277584871982</v>
      </c>
      <c r="W551" s="35"/>
      <c r="X551" s="138">
        <f>IF($I551&lt;=TABELLER!$Z$68,IF($I550&gt;=TABELLER!$Z$68,$G551,0),0)</f>
        <v>0</v>
      </c>
      <c r="Y551" s="139">
        <f>IF($I551&gt;=TABELLER!$Z$68,IF($I550&lt;=TABELLER!$Z$68,$G551,0),0)</f>
        <v>0</v>
      </c>
      <c r="Z551" s="140">
        <f>IF($I551&gt;=TABELLER!$Z$68,IF($I550&lt;=TABELLER!$Z$68,$C551,0),0)</f>
        <v>0</v>
      </c>
      <c r="AA551" s="140">
        <f t="shared" si="194"/>
        <v>126.61601318502632</v>
      </c>
      <c r="AB551" s="106">
        <f t="shared" si="195"/>
        <v>0</v>
      </c>
    </row>
    <row r="552" spans="2:28" x14ac:dyDescent="0.2">
      <c r="B552" s="25">
        <v>504</v>
      </c>
      <c r="C552" s="26">
        <f t="shared" si="196"/>
        <v>20.159999999999748</v>
      </c>
      <c r="D552" s="26">
        <f t="shared" si="175"/>
        <v>3.9999999999999147E-2</v>
      </c>
      <c r="E552" s="27">
        <f t="shared" si="176"/>
        <v>1.4071357870918262</v>
      </c>
      <c r="F552" s="27">
        <f t="shared" si="177"/>
        <v>0</v>
      </c>
      <c r="G552" s="26">
        <f t="shared" si="178"/>
        <v>601.75243540058636</v>
      </c>
      <c r="H552" s="26">
        <f t="shared" si="179"/>
        <v>0</v>
      </c>
      <c r="I552" s="26">
        <f t="shared" si="180"/>
        <v>126.6684284915078</v>
      </c>
      <c r="J552" s="26">
        <f t="shared" si="181"/>
        <v>35.185674580974386</v>
      </c>
      <c r="K552" s="26">
        <f t="shared" si="189"/>
        <v>36.138888888888886</v>
      </c>
      <c r="L552" s="27">
        <f t="shared" si="182"/>
        <v>0.36329089175667467</v>
      </c>
      <c r="M552" s="27">
        <f t="shared" si="183"/>
        <v>0.36329089175667467</v>
      </c>
      <c r="N552" s="26">
        <f t="shared" si="192"/>
        <v>0</v>
      </c>
      <c r="O552" s="141">
        <f t="shared" si="190"/>
        <v>80</v>
      </c>
      <c r="P552" s="28">
        <f t="shared" si="193"/>
        <v>48000</v>
      </c>
      <c r="Q552" s="28">
        <f t="shared" si="184"/>
        <v>1364.1915515797609</v>
      </c>
      <c r="R552" s="28">
        <f t="shared" si="185"/>
        <v>0</v>
      </c>
      <c r="S552" s="28">
        <f t="shared" si="191"/>
        <v>225</v>
      </c>
      <c r="T552" s="28">
        <f t="shared" si="186"/>
        <v>594.2552139447489</v>
      </c>
      <c r="U552" s="28">
        <f t="shared" si="187"/>
        <v>819.2552139447489</v>
      </c>
      <c r="V552" s="29">
        <f t="shared" si="188"/>
        <v>544.93633763501202</v>
      </c>
      <c r="W552" s="35"/>
      <c r="X552" s="138">
        <f>IF($I552&lt;=TABELLER!$Z$68,IF($I551&gt;=TABELLER!$Z$68,$G552,0),0)</f>
        <v>0</v>
      </c>
      <c r="Y552" s="139">
        <f>IF($I552&gt;=TABELLER!$Z$68,IF($I551&lt;=TABELLER!$Z$68,$G552,0),0)</f>
        <v>0</v>
      </c>
      <c r="Z552" s="140">
        <f>IF($I552&gt;=TABELLER!$Z$68,IF($I551&lt;=TABELLER!$Z$68,$C552,0),0)</f>
        <v>0</v>
      </c>
      <c r="AA552" s="140">
        <f t="shared" si="194"/>
        <v>126.6684284915078</v>
      </c>
      <c r="AB552" s="106">
        <f t="shared" si="195"/>
        <v>0</v>
      </c>
    </row>
    <row r="553" spans="2:28" x14ac:dyDescent="0.2">
      <c r="B553" s="25">
        <v>505</v>
      </c>
      <c r="C553" s="26">
        <f t="shared" si="196"/>
        <v>20.199999999999747</v>
      </c>
      <c r="D553" s="26">
        <f t="shared" si="175"/>
        <v>3.9999999999999147E-2</v>
      </c>
      <c r="E553" s="27">
        <f t="shared" si="176"/>
        <v>1.4077176159523508</v>
      </c>
      <c r="F553" s="27">
        <f t="shared" si="177"/>
        <v>0</v>
      </c>
      <c r="G553" s="26">
        <f t="shared" si="178"/>
        <v>603.16015301653874</v>
      </c>
      <c r="H553" s="26">
        <f t="shared" si="179"/>
        <v>0</v>
      </c>
      <c r="I553" s="26">
        <f t="shared" si="180"/>
        <v>126.72074237992075</v>
      </c>
      <c r="J553" s="26">
        <f t="shared" si="181"/>
        <v>35.200206216644652</v>
      </c>
      <c r="K553" s="26">
        <f t="shared" si="189"/>
        <v>36.138888888888886</v>
      </c>
      <c r="L553" s="27">
        <f t="shared" si="182"/>
        <v>0.36258813761683589</v>
      </c>
      <c r="M553" s="27">
        <f t="shared" si="183"/>
        <v>0.36258813761683589</v>
      </c>
      <c r="N553" s="26">
        <f t="shared" si="192"/>
        <v>0</v>
      </c>
      <c r="O553" s="141">
        <f t="shared" si="190"/>
        <v>80</v>
      </c>
      <c r="P553" s="28">
        <f t="shared" si="193"/>
        <v>48000</v>
      </c>
      <c r="Q553" s="28">
        <f t="shared" si="184"/>
        <v>1363.628374918522</v>
      </c>
      <c r="R553" s="28">
        <f t="shared" si="185"/>
        <v>0</v>
      </c>
      <c r="S553" s="28">
        <f t="shared" si="191"/>
        <v>225</v>
      </c>
      <c r="T553" s="28">
        <f t="shared" si="186"/>
        <v>594.74616849326821</v>
      </c>
      <c r="U553" s="28">
        <f t="shared" si="187"/>
        <v>819.74616849326821</v>
      </c>
      <c r="V553" s="29">
        <f t="shared" si="188"/>
        <v>543.8822064252538</v>
      </c>
      <c r="W553" s="35"/>
      <c r="X553" s="138">
        <f>IF($I553&lt;=TABELLER!$Z$68,IF($I552&gt;=TABELLER!$Z$68,$G553,0),0)</f>
        <v>0</v>
      </c>
      <c r="Y553" s="139">
        <f>IF($I553&gt;=TABELLER!$Z$68,IF($I552&lt;=TABELLER!$Z$68,$G553,0),0)</f>
        <v>0</v>
      </c>
      <c r="Z553" s="140">
        <f>IF($I553&gt;=TABELLER!$Z$68,IF($I552&lt;=TABELLER!$Z$68,$C553,0),0)</f>
        <v>0</v>
      </c>
      <c r="AA553" s="140">
        <f t="shared" si="194"/>
        <v>126.72074237992075</v>
      </c>
      <c r="AB553" s="106">
        <f t="shared" si="195"/>
        <v>0</v>
      </c>
    </row>
    <row r="554" spans="2:28" x14ac:dyDescent="0.2">
      <c r="B554" s="25">
        <v>506</v>
      </c>
      <c r="C554" s="26">
        <f t="shared" si="196"/>
        <v>20.239999999999746</v>
      </c>
      <c r="D554" s="26">
        <f t="shared" si="175"/>
        <v>3.9999999999999147E-2</v>
      </c>
      <c r="E554" s="27">
        <f t="shared" si="176"/>
        <v>1.4082983191758496</v>
      </c>
      <c r="F554" s="27">
        <f t="shared" si="177"/>
        <v>0</v>
      </c>
      <c r="G554" s="26">
        <f t="shared" si="178"/>
        <v>604.5684513357146</v>
      </c>
      <c r="H554" s="26">
        <f t="shared" si="179"/>
        <v>0</v>
      </c>
      <c r="I554" s="26">
        <f t="shared" si="180"/>
        <v>126.77295507173757</v>
      </c>
      <c r="J554" s="26">
        <f t="shared" si="181"/>
        <v>35.214709742149324</v>
      </c>
      <c r="K554" s="26">
        <f t="shared" si="189"/>
        <v>36.138888888888886</v>
      </c>
      <c r="L554" s="27">
        <f t="shared" si="182"/>
        <v>0.36188691710425908</v>
      </c>
      <c r="M554" s="27">
        <f t="shared" si="183"/>
        <v>0.36188691710425908</v>
      </c>
      <c r="N554" s="26">
        <f t="shared" si="192"/>
        <v>0</v>
      </c>
      <c r="O554" s="141">
        <f t="shared" si="190"/>
        <v>80</v>
      </c>
      <c r="P554" s="28">
        <f t="shared" si="193"/>
        <v>48000</v>
      </c>
      <c r="Q554" s="28">
        <f t="shared" si="184"/>
        <v>1363.0667511238253</v>
      </c>
      <c r="R554" s="28">
        <f t="shared" si="185"/>
        <v>0</v>
      </c>
      <c r="S554" s="28">
        <f t="shared" si="191"/>
        <v>225</v>
      </c>
      <c r="T554" s="28">
        <f t="shared" si="186"/>
        <v>595.23637546743669</v>
      </c>
      <c r="U554" s="28">
        <f t="shared" si="187"/>
        <v>820.23637546743669</v>
      </c>
      <c r="V554" s="29">
        <f t="shared" si="188"/>
        <v>542.83037565638858</v>
      </c>
      <c r="W554" s="35"/>
      <c r="X554" s="138">
        <f>IF($I554&lt;=TABELLER!$Z$68,IF($I553&gt;=TABELLER!$Z$68,$G554,0),0)</f>
        <v>0</v>
      </c>
      <c r="Y554" s="139">
        <f>IF($I554&gt;=TABELLER!$Z$68,IF($I553&lt;=TABELLER!$Z$68,$G554,0),0)</f>
        <v>0</v>
      </c>
      <c r="Z554" s="140">
        <f>IF($I554&gt;=TABELLER!$Z$68,IF($I553&lt;=TABELLER!$Z$68,$C554,0),0)</f>
        <v>0</v>
      </c>
      <c r="AA554" s="140">
        <f t="shared" si="194"/>
        <v>126.77295507173757</v>
      </c>
      <c r="AB554" s="106">
        <f t="shared" si="195"/>
        <v>0</v>
      </c>
    </row>
    <row r="555" spans="2:28" x14ac:dyDescent="0.2">
      <c r="B555" s="25">
        <v>507</v>
      </c>
      <c r="C555" s="26">
        <f t="shared" si="196"/>
        <v>20.279999999999745</v>
      </c>
      <c r="D555" s="26">
        <f t="shared" ref="D555:D618" si="197">+C555-C554</f>
        <v>3.9999999999999147E-2</v>
      </c>
      <c r="E555" s="27">
        <f t="shared" ref="E555:E618" si="198">+J554*D555+0.5*M554*D555*D555</f>
        <v>1.4088778992196265</v>
      </c>
      <c r="F555" s="27">
        <f t="shared" ref="F555:F618" si="199">+E555*N555/100</f>
        <v>0</v>
      </c>
      <c r="G555" s="26">
        <f t="shared" ref="G555:G618" si="200">+G554+E555</f>
        <v>605.97732923493425</v>
      </c>
      <c r="H555" s="26">
        <f t="shared" ref="H555:H618" si="201">+H554+F555</f>
        <v>0</v>
      </c>
      <c r="I555" s="26">
        <f t="shared" ref="I555:I618" si="202">+J555*3.6</f>
        <v>126.82506678780058</v>
      </c>
      <c r="J555" s="26">
        <f t="shared" ref="J555:J618" si="203">+J554+M554*D555</f>
        <v>35.229185218833493</v>
      </c>
      <c r="K555" s="26">
        <f t="shared" si="189"/>
        <v>36.138888888888886</v>
      </c>
      <c r="L555" s="27">
        <f t="shared" ref="L555:L618" si="204">+V555/$E$23</f>
        <v>0.36118722586202601</v>
      </c>
      <c r="M555" s="27">
        <f t="shared" ref="M555:M618" si="205">MIN(IF((J555+L555*D556)&gt;K555,+(K555-J555)/D556,L555),$E$21)</f>
        <v>0.36118722586202601</v>
      </c>
      <c r="N555" s="26">
        <f t="shared" si="192"/>
        <v>0</v>
      </c>
      <c r="O555" s="141">
        <f t="shared" si="190"/>
        <v>80</v>
      </c>
      <c r="P555" s="28">
        <f t="shared" si="193"/>
        <v>48000</v>
      </c>
      <c r="Q555" s="28">
        <f t="shared" ref="Q555:Q618" si="206">+P555/J555</f>
        <v>1362.5066745608196</v>
      </c>
      <c r="R555" s="28">
        <f t="shared" ref="R555:R618" si="207">0.1*$E$23*N555</f>
        <v>0</v>
      </c>
      <c r="S555" s="28">
        <f t="shared" si="191"/>
        <v>225</v>
      </c>
      <c r="T555" s="28">
        <f t="shared" ref="T555:T618" si="208">0.5*$E$9*$E$13*$E$14*(J555+$E$10)^2</f>
        <v>595.72583576778061</v>
      </c>
      <c r="U555" s="28">
        <f t="shared" ref="U555:U618" si="209">+R555+S555+T555</f>
        <v>820.72583576778061</v>
      </c>
      <c r="V555" s="29">
        <f t="shared" ref="V555:V618" si="210">+Q555-U555</f>
        <v>541.78083879303904</v>
      </c>
      <c r="W555" s="35"/>
      <c r="X555" s="138">
        <f>IF($I555&lt;=TABELLER!$Z$68,IF($I554&gt;=TABELLER!$Z$68,$G555,0),0)</f>
        <v>0</v>
      </c>
      <c r="Y555" s="139">
        <f>IF($I555&gt;=TABELLER!$Z$68,IF($I554&lt;=TABELLER!$Z$68,$G555,0),0)</f>
        <v>0</v>
      </c>
      <c r="Z555" s="140">
        <f>IF($I555&gt;=TABELLER!$Z$68,IF($I554&lt;=TABELLER!$Z$68,$C555,0),0)</f>
        <v>0</v>
      </c>
      <c r="AA555" s="140">
        <f t="shared" si="194"/>
        <v>126.82506678780058</v>
      </c>
      <c r="AB555" s="106">
        <f t="shared" si="195"/>
        <v>0</v>
      </c>
    </row>
    <row r="556" spans="2:28" x14ac:dyDescent="0.2">
      <c r="B556" s="25">
        <v>508</v>
      </c>
      <c r="C556" s="26">
        <f t="shared" si="196"/>
        <v>20.319999999999744</v>
      </c>
      <c r="D556" s="26">
        <f t="shared" si="197"/>
        <v>3.9999999999999147E-2</v>
      </c>
      <c r="E556" s="27">
        <f t="shared" si="198"/>
        <v>1.4094563585339994</v>
      </c>
      <c r="F556" s="27">
        <f t="shared" si="199"/>
        <v>0</v>
      </c>
      <c r="G556" s="26">
        <f t="shared" si="200"/>
        <v>607.38678559346829</v>
      </c>
      <c r="H556" s="26">
        <f t="shared" si="201"/>
        <v>0</v>
      </c>
      <c r="I556" s="26">
        <f t="shared" si="202"/>
        <v>126.87707774832471</v>
      </c>
      <c r="J556" s="26">
        <f t="shared" si="203"/>
        <v>35.243632707867974</v>
      </c>
      <c r="K556" s="26">
        <f t="shared" si="189"/>
        <v>36.138888888888886</v>
      </c>
      <c r="L556" s="27">
        <f t="shared" si="204"/>
        <v>0.36048905955155919</v>
      </c>
      <c r="M556" s="27">
        <f t="shared" si="205"/>
        <v>0.36048905955155919</v>
      </c>
      <c r="N556" s="26">
        <f t="shared" si="192"/>
        <v>0</v>
      </c>
      <c r="O556" s="141">
        <f t="shared" si="190"/>
        <v>80</v>
      </c>
      <c r="P556" s="28">
        <f t="shared" si="193"/>
        <v>48000</v>
      </c>
      <c r="Q556" s="28">
        <f t="shared" si="206"/>
        <v>1361.9481396219473</v>
      </c>
      <c r="R556" s="28">
        <f t="shared" si="207"/>
        <v>0</v>
      </c>
      <c r="S556" s="28">
        <f t="shared" si="191"/>
        <v>225</v>
      </c>
      <c r="T556" s="28">
        <f t="shared" si="208"/>
        <v>596.21455029460856</v>
      </c>
      <c r="U556" s="28">
        <f t="shared" si="209"/>
        <v>821.21455029460856</v>
      </c>
      <c r="V556" s="29">
        <f t="shared" si="210"/>
        <v>540.73358932733879</v>
      </c>
      <c r="W556" s="35"/>
      <c r="X556" s="138">
        <f>IF($I556&lt;=TABELLER!$Z$68,IF($I555&gt;=TABELLER!$Z$68,$G556,0),0)</f>
        <v>0</v>
      </c>
      <c r="Y556" s="139">
        <f>IF($I556&gt;=TABELLER!$Z$68,IF($I555&lt;=TABELLER!$Z$68,$G556,0),0)</f>
        <v>0</v>
      </c>
      <c r="Z556" s="140">
        <f>IF($I556&gt;=TABELLER!$Z$68,IF($I555&lt;=TABELLER!$Z$68,$C556,0),0)</f>
        <v>0</v>
      </c>
      <c r="AA556" s="140">
        <f t="shared" si="194"/>
        <v>126.87707774832471</v>
      </c>
      <c r="AB556" s="106">
        <f t="shared" si="195"/>
        <v>0</v>
      </c>
    </row>
    <row r="557" spans="2:28" x14ac:dyDescent="0.2">
      <c r="B557" s="25">
        <v>509</v>
      </c>
      <c r="C557" s="26">
        <f t="shared" si="196"/>
        <v>20.359999999999744</v>
      </c>
      <c r="D557" s="26">
        <f t="shared" si="197"/>
        <v>3.9999999999999147E-2</v>
      </c>
      <c r="E557" s="27">
        <f t="shared" si="198"/>
        <v>1.4100336995623302</v>
      </c>
      <c r="F557" s="27">
        <f t="shared" si="199"/>
        <v>0</v>
      </c>
      <c r="G557" s="26">
        <f t="shared" si="200"/>
        <v>608.79681929303058</v>
      </c>
      <c r="H557" s="26">
        <f t="shared" si="201"/>
        <v>0</v>
      </c>
      <c r="I557" s="26">
        <f t="shared" si="202"/>
        <v>126.92898817290012</v>
      </c>
      <c r="J557" s="26">
        <f t="shared" si="203"/>
        <v>35.258052270250033</v>
      </c>
      <c r="K557" s="26">
        <f t="shared" si="189"/>
        <v>36.138888888888886</v>
      </c>
      <c r="L557" s="27">
        <f t="shared" si="204"/>
        <v>0.35979241385251221</v>
      </c>
      <c r="M557" s="27">
        <f t="shared" si="205"/>
        <v>0.35979241385251221</v>
      </c>
      <c r="N557" s="26">
        <f t="shared" si="192"/>
        <v>0</v>
      </c>
      <c r="O557" s="141">
        <f t="shared" si="190"/>
        <v>80</v>
      </c>
      <c r="P557" s="28">
        <f t="shared" si="193"/>
        <v>48000</v>
      </c>
      <c r="Q557" s="28">
        <f t="shared" si="206"/>
        <v>1361.3911407267763</v>
      </c>
      <c r="R557" s="28">
        <f t="shared" si="207"/>
        <v>0</v>
      </c>
      <c r="S557" s="28">
        <f t="shared" si="191"/>
        <v>225</v>
      </c>
      <c r="T557" s="28">
        <f t="shared" si="208"/>
        <v>596.70251994800799</v>
      </c>
      <c r="U557" s="28">
        <f t="shared" si="209"/>
        <v>821.70251994800799</v>
      </c>
      <c r="V557" s="29">
        <f t="shared" si="210"/>
        <v>539.68862077876827</v>
      </c>
      <c r="W557" s="35"/>
      <c r="X557" s="138">
        <f>IF($I557&lt;=TABELLER!$Z$68,IF($I556&gt;=TABELLER!$Z$68,$G557,0),0)</f>
        <v>0</v>
      </c>
      <c r="Y557" s="139">
        <f>IF($I557&gt;=TABELLER!$Z$68,IF($I556&lt;=TABELLER!$Z$68,$G557,0),0)</f>
        <v>0</v>
      </c>
      <c r="Z557" s="140">
        <f>IF($I557&gt;=TABELLER!$Z$68,IF($I556&lt;=TABELLER!$Z$68,$C557,0),0)</f>
        <v>0</v>
      </c>
      <c r="AA557" s="140">
        <f t="shared" si="194"/>
        <v>126.92898817290012</v>
      </c>
      <c r="AB557" s="106">
        <f t="shared" si="195"/>
        <v>0</v>
      </c>
    </row>
    <row r="558" spans="2:28" x14ac:dyDescent="0.2">
      <c r="B558" s="25">
        <v>510</v>
      </c>
      <c r="C558" s="26">
        <f t="shared" si="196"/>
        <v>20.399999999999743</v>
      </c>
      <c r="D558" s="26">
        <f t="shared" si="197"/>
        <v>3.9999999999999147E-2</v>
      </c>
      <c r="E558" s="27">
        <f t="shared" si="198"/>
        <v>1.4106099247410531</v>
      </c>
      <c r="F558" s="27">
        <f t="shared" si="199"/>
        <v>0</v>
      </c>
      <c r="G558" s="26">
        <f t="shared" si="200"/>
        <v>610.20742921777162</v>
      </c>
      <c r="H558" s="26">
        <f t="shared" si="201"/>
        <v>0</v>
      </c>
      <c r="I558" s="26">
        <f t="shared" si="202"/>
        <v>126.98079828049488</v>
      </c>
      <c r="J558" s="26">
        <f t="shared" si="203"/>
        <v>35.272443966804133</v>
      </c>
      <c r="K558" s="26">
        <f t="shared" si="189"/>
        <v>36.138888888888886</v>
      </c>
      <c r="L558" s="27">
        <f t="shared" si="204"/>
        <v>0.35909728446265915</v>
      </c>
      <c r="M558" s="27">
        <f t="shared" si="205"/>
        <v>0.35909728446265915</v>
      </c>
      <c r="N558" s="26">
        <f t="shared" si="192"/>
        <v>0</v>
      </c>
      <c r="O558" s="141">
        <f t="shared" si="190"/>
        <v>80</v>
      </c>
      <c r="P558" s="28">
        <f t="shared" si="193"/>
        <v>48000</v>
      </c>
      <c r="Q558" s="28">
        <f t="shared" si="206"/>
        <v>1360.8356723218305</v>
      </c>
      <c r="R558" s="28">
        <f t="shared" si="207"/>
        <v>0</v>
      </c>
      <c r="S558" s="28">
        <f t="shared" si="191"/>
        <v>225</v>
      </c>
      <c r="T558" s="28">
        <f t="shared" si="208"/>
        <v>597.18974562784183</v>
      </c>
      <c r="U558" s="28">
        <f t="shared" si="209"/>
        <v>822.18974562784183</v>
      </c>
      <c r="V558" s="29">
        <f t="shared" si="210"/>
        <v>538.64592669398871</v>
      </c>
      <c r="W558" s="35"/>
      <c r="X558" s="138">
        <f>IF($I558&lt;=TABELLER!$Z$68,IF($I557&gt;=TABELLER!$Z$68,$G558,0),0)</f>
        <v>0</v>
      </c>
      <c r="Y558" s="139">
        <f>IF($I558&gt;=TABELLER!$Z$68,IF($I557&lt;=TABELLER!$Z$68,$G558,0),0)</f>
        <v>0</v>
      </c>
      <c r="Z558" s="140">
        <f>IF($I558&gt;=TABELLER!$Z$68,IF($I557&lt;=TABELLER!$Z$68,$C558,0),0)</f>
        <v>0</v>
      </c>
      <c r="AA558" s="140">
        <f t="shared" si="194"/>
        <v>126.98079828049488</v>
      </c>
      <c r="AB558" s="106">
        <f t="shared" si="195"/>
        <v>0</v>
      </c>
    </row>
    <row r="559" spans="2:28" x14ac:dyDescent="0.2">
      <c r="B559" s="25">
        <v>511</v>
      </c>
      <c r="C559" s="26">
        <f t="shared" si="196"/>
        <v>20.439999999999742</v>
      </c>
      <c r="D559" s="26">
        <f t="shared" si="197"/>
        <v>3.9999999999999147E-2</v>
      </c>
      <c r="E559" s="27">
        <f t="shared" si="198"/>
        <v>1.4111850364997054</v>
      </c>
      <c r="F559" s="27">
        <f t="shared" si="199"/>
        <v>0</v>
      </c>
      <c r="G559" s="26">
        <f t="shared" si="200"/>
        <v>611.61861425427128</v>
      </c>
      <c r="H559" s="26">
        <f t="shared" si="201"/>
        <v>0</v>
      </c>
      <c r="I559" s="26">
        <f t="shared" si="202"/>
        <v>127.03250828945751</v>
      </c>
      <c r="J559" s="26">
        <f t="shared" si="203"/>
        <v>35.286807858182641</v>
      </c>
      <c r="K559" s="26">
        <f t="shared" si="189"/>
        <v>36.138888888888886</v>
      </c>
      <c r="L559" s="27">
        <f t="shared" si="204"/>
        <v>0.35840366709778632</v>
      </c>
      <c r="M559" s="27">
        <f t="shared" si="205"/>
        <v>0.35840366709778632</v>
      </c>
      <c r="N559" s="26">
        <f t="shared" si="192"/>
        <v>0</v>
      </c>
      <c r="O559" s="141">
        <f t="shared" si="190"/>
        <v>80</v>
      </c>
      <c r="P559" s="28">
        <f t="shared" si="193"/>
        <v>48000</v>
      </c>
      <c r="Q559" s="28">
        <f t="shared" si="206"/>
        <v>1360.2817288804235</v>
      </c>
      <c r="R559" s="28">
        <f t="shared" si="207"/>
        <v>0</v>
      </c>
      <c r="S559" s="28">
        <f t="shared" si="191"/>
        <v>225</v>
      </c>
      <c r="T559" s="28">
        <f t="shared" si="208"/>
        <v>597.67622823374404</v>
      </c>
      <c r="U559" s="28">
        <f t="shared" si="209"/>
        <v>822.67622823374404</v>
      </c>
      <c r="V559" s="29">
        <f t="shared" si="210"/>
        <v>537.6055006466795</v>
      </c>
      <c r="W559" s="35"/>
      <c r="X559" s="138">
        <f>IF($I559&lt;=TABELLER!$Z$68,IF($I558&gt;=TABELLER!$Z$68,$G559,0),0)</f>
        <v>0</v>
      </c>
      <c r="Y559" s="139">
        <f>IF($I559&gt;=TABELLER!$Z$68,IF($I558&lt;=TABELLER!$Z$68,$G559,0),0)</f>
        <v>0</v>
      </c>
      <c r="Z559" s="140">
        <f>IF($I559&gt;=TABELLER!$Z$68,IF($I558&lt;=TABELLER!$Z$68,$C559,0),0)</f>
        <v>0</v>
      </c>
      <c r="AA559" s="140">
        <f t="shared" si="194"/>
        <v>127.03250828945751</v>
      </c>
      <c r="AB559" s="106">
        <f t="shared" si="195"/>
        <v>0</v>
      </c>
    </row>
    <row r="560" spans="2:28" x14ac:dyDescent="0.2">
      <c r="B560" s="25">
        <v>512</v>
      </c>
      <c r="C560" s="26">
        <f t="shared" si="196"/>
        <v>20.479999999999741</v>
      </c>
      <c r="D560" s="26">
        <f t="shared" si="197"/>
        <v>3.9999999999999147E-2</v>
      </c>
      <c r="E560" s="27">
        <f t="shared" si="198"/>
        <v>1.4117590372609539</v>
      </c>
      <c r="F560" s="27">
        <f t="shared" si="199"/>
        <v>0</v>
      </c>
      <c r="G560" s="26">
        <f t="shared" si="200"/>
        <v>613.03037329153221</v>
      </c>
      <c r="H560" s="26">
        <f t="shared" si="201"/>
        <v>0</v>
      </c>
      <c r="I560" s="26">
        <f t="shared" si="202"/>
        <v>127.08411841751959</v>
      </c>
      <c r="J560" s="26">
        <f t="shared" si="203"/>
        <v>35.301144004866551</v>
      </c>
      <c r="K560" s="26">
        <f t="shared" ref="K560:K623" si="211">+$E$20/3.6</f>
        <v>36.138888888888886</v>
      </c>
      <c r="L560" s="27">
        <f t="shared" si="204"/>
        <v>0.3577115574915844</v>
      </c>
      <c r="M560" s="27">
        <f t="shared" si="205"/>
        <v>0.3577115574915844</v>
      </c>
      <c r="N560" s="26">
        <f t="shared" si="192"/>
        <v>0</v>
      </c>
      <c r="O560" s="141">
        <f t="shared" ref="O560:O623" si="212">IF(I560&lt;$J$25,$K$25,IF(I560&lt;$J$26,+$K$25+$K$27*(I560-$J$25),$K$26))</f>
        <v>80</v>
      </c>
      <c r="P560" s="28">
        <f t="shared" si="193"/>
        <v>48000</v>
      </c>
      <c r="Q560" s="28">
        <f t="shared" si="206"/>
        <v>1359.7293049024929</v>
      </c>
      <c r="R560" s="28">
        <f t="shared" si="207"/>
        <v>0</v>
      </c>
      <c r="S560" s="28">
        <f t="shared" ref="S560:S623" si="213">10*$E$23*$E$12</f>
        <v>225</v>
      </c>
      <c r="T560" s="28">
        <f t="shared" si="208"/>
        <v>598.16196866511632</v>
      </c>
      <c r="U560" s="28">
        <f t="shared" si="209"/>
        <v>823.16196866511632</v>
      </c>
      <c r="V560" s="29">
        <f t="shared" si="210"/>
        <v>536.56733623737659</v>
      </c>
      <c r="W560" s="35"/>
      <c r="X560" s="138">
        <f>IF($I560&lt;=TABELLER!$Z$68,IF($I559&gt;=TABELLER!$Z$68,$G560,0),0)</f>
        <v>0</v>
      </c>
      <c r="Y560" s="139">
        <f>IF($I560&gt;=TABELLER!$Z$68,IF($I559&lt;=TABELLER!$Z$68,$G560,0),0)</f>
        <v>0</v>
      </c>
      <c r="Z560" s="140">
        <f>IF($I560&gt;=TABELLER!$Z$68,IF($I559&lt;=TABELLER!$Z$68,$C560,0),0)</f>
        <v>0</v>
      </c>
      <c r="AA560" s="140">
        <f t="shared" si="194"/>
        <v>127.08411841751959</v>
      </c>
      <c r="AB560" s="106">
        <f t="shared" si="195"/>
        <v>0</v>
      </c>
    </row>
    <row r="561" spans="2:28" x14ac:dyDescent="0.2">
      <c r="B561" s="25">
        <v>513</v>
      </c>
      <c r="C561" s="26">
        <f t="shared" si="196"/>
        <v>20.51999999999974</v>
      </c>
      <c r="D561" s="26">
        <f t="shared" si="197"/>
        <v>3.9999999999999147E-2</v>
      </c>
      <c r="E561" s="27">
        <f t="shared" si="198"/>
        <v>1.4123319294406251</v>
      </c>
      <c r="F561" s="27">
        <f t="shared" si="199"/>
        <v>0</v>
      </c>
      <c r="G561" s="26">
        <f t="shared" si="200"/>
        <v>614.44270522097281</v>
      </c>
      <c r="H561" s="26">
        <f t="shared" si="201"/>
        <v>0</v>
      </c>
      <c r="I561" s="26">
        <f t="shared" si="202"/>
        <v>127.13562888179835</v>
      </c>
      <c r="J561" s="26">
        <f t="shared" si="203"/>
        <v>35.31545246716621</v>
      </c>
      <c r="K561" s="26">
        <f t="shared" si="211"/>
        <v>36.138888888888886</v>
      </c>
      <c r="L561" s="27">
        <f t="shared" si="204"/>
        <v>0.35702095139554052</v>
      </c>
      <c r="M561" s="27">
        <f t="shared" si="205"/>
        <v>0.35702095139554052</v>
      </c>
      <c r="N561" s="26">
        <f t="shared" ref="N561:N624" si="214">+$J$29</f>
        <v>0</v>
      </c>
      <c r="O561" s="141">
        <f t="shared" si="212"/>
        <v>80</v>
      </c>
      <c r="P561" s="28">
        <f t="shared" ref="P561:P624" si="215">+O561/100*$E$24*1000</f>
        <v>48000</v>
      </c>
      <c r="Q561" s="28">
        <f t="shared" si="206"/>
        <v>1359.1783949144351</v>
      </c>
      <c r="R561" s="28">
        <f t="shared" si="207"/>
        <v>0</v>
      </c>
      <c r="S561" s="28">
        <f t="shared" si="213"/>
        <v>225</v>
      </c>
      <c r="T561" s="28">
        <f t="shared" si="208"/>
        <v>598.64696782112435</v>
      </c>
      <c r="U561" s="28">
        <f t="shared" si="209"/>
        <v>823.64696782112435</v>
      </c>
      <c r="V561" s="29">
        <f t="shared" si="210"/>
        <v>535.53142709331075</v>
      </c>
      <c r="W561" s="35"/>
      <c r="X561" s="138">
        <f>IF($I561&lt;=TABELLER!$Z$68,IF($I560&gt;=TABELLER!$Z$68,$G561,0),0)</f>
        <v>0</v>
      </c>
      <c r="Y561" s="139">
        <f>IF($I561&gt;=TABELLER!$Z$68,IF($I560&lt;=TABELLER!$Z$68,$G561,0),0)</f>
        <v>0</v>
      </c>
      <c r="Z561" s="140">
        <f>IF($I561&gt;=TABELLER!$Z$68,IF($I560&lt;=TABELLER!$Z$68,$C561,0),0)</f>
        <v>0</v>
      </c>
      <c r="AA561" s="140">
        <f t="shared" ref="AA561:AA624" si="216">$I561</f>
        <v>127.13562888179835</v>
      </c>
      <c r="AB561" s="106">
        <f t="shared" ref="AB561:AB624" si="217">IF((G561&lt;$E$32)*AND(G562&gt;$E$32),I561,0)</f>
        <v>0</v>
      </c>
    </row>
    <row r="562" spans="2:28" x14ac:dyDescent="0.2">
      <c r="B562" s="25">
        <v>514</v>
      </c>
      <c r="C562" s="26">
        <f t="shared" si="196"/>
        <v>20.559999999999739</v>
      </c>
      <c r="D562" s="26">
        <f t="shared" si="197"/>
        <v>3.9999999999999147E-2</v>
      </c>
      <c r="E562" s="27">
        <f t="shared" si="198"/>
        <v>1.4129037154477349</v>
      </c>
      <c r="F562" s="27">
        <f t="shared" si="199"/>
        <v>0</v>
      </c>
      <c r="G562" s="26">
        <f t="shared" si="200"/>
        <v>615.85560893642059</v>
      </c>
      <c r="H562" s="26">
        <f t="shared" si="201"/>
        <v>0</v>
      </c>
      <c r="I562" s="26">
        <f t="shared" si="202"/>
        <v>127.1870398987993</v>
      </c>
      <c r="J562" s="26">
        <f t="shared" si="203"/>
        <v>35.329733305222028</v>
      </c>
      <c r="K562" s="26">
        <f t="shared" si="211"/>
        <v>36.138888888888886</v>
      </c>
      <c r="L562" s="27">
        <f t="shared" si="204"/>
        <v>0.35633184457883205</v>
      </c>
      <c r="M562" s="27">
        <f t="shared" si="205"/>
        <v>0.35633184457883205</v>
      </c>
      <c r="N562" s="26">
        <f t="shared" si="214"/>
        <v>0</v>
      </c>
      <c r="O562" s="141">
        <f t="shared" si="212"/>
        <v>80</v>
      </c>
      <c r="P562" s="28">
        <f t="shared" si="215"/>
        <v>48000</v>
      </c>
      <c r="Q562" s="28">
        <f t="shared" si="206"/>
        <v>1358.628993468943</v>
      </c>
      <c r="R562" s="28">
        <f t="shared" si="207"/>
        <v>0</v>
      </c>
      <c r="S562" s="28">
        <f t="shared" si="213"/>
        <v>225</v>
      </c>
      <c r="T562" s="28">
        <f t="shared" si="208"/>
        <v>599.13122660069496</v>
      </c>
      <c r="U562" s="28">
        <f t="shared" si="209"/>
        <v>824.13122660069496</v>
      </c>
      <c r="V562" s="29">
        <f t="shared" si="210"/>
        <v>534.49776686824805</v>
      </c>
      <c r="W562" s="35"/>
      <c r="X562" s="138">
        <f>IF($I562&lt;=TABELLER!$Z$68,IF($I561&gt;=TABELLER!$Z$68,$G562,0),0)</f>
        <v>0</v>
      </c>
      <c r="Y562" s="139">
        <f>IF($I562&gt;=TABELLER!$Z$68,IF($I561&lt;=TABELLER!$Z$68,$G562,0),0)</f>
        <v>0</v>
      </c>
      <c r="Z562" s="140">
        <f>IF($I562&gt;=TABELLER!$Z$68,IF($I561&lt;=TABELLER!$Z$68,$C562,0),0)</f>
        <v>0</v>
      </c>
      <c r="AA562" s="140">
        <f t="shared" si="216"/>
        <v>127.1870398987993</v>
      </c>
      <c r="AB562" s="106">
        <f t="shared" si="217"/>
        <v>0</v>
      </c>
    </row>
    <row r="563" spans="2:28" x14ac:dyDescent="0.2">
      <c r="B563" s="25">
        <v>515</v>
      </c>
      <c r="C563" s="26">
        <f t="shared" si="196"/>
        <v>20.599999999999739</v>
      </c>
      <c r="D563" s="26">
        <f t="shared" si="197"/>
        <v>3.9999999999999147E-2</v>
      </c>
      <c r="E563" s="27">
        <f t="shared" si="198"/>
        <v>1.4134743976845139</v>
      </c>
      <c r="F563" s="27">
        <f t="shared" si="199"/>
        <v>0</v>
      </c>
      <c r="G563" s="26">
        <f t="shared" si="200"/>
        <v>617.26908333410506</v>
      </c>
      <c r="H563" s="26">
        <f t="shared" si="201"/>
        <v>0</v>
      </c>
      <c r="I563" s="26">
        <f t="shared" si="202"/>
        <v>127.23835168441866</v>
      </c>
      <c r="J563" s="26">
        <f t="shared" si="203"/>
        <v>35.343986579005183</v>
      </c>
      <c r="K563" s="26">
        <f t="shared" si="211"/>
        <v>36.138888888888886</v>
      </c>
      <c r="L563" s="27">
        <f t="shared" si="204"/>
        <v>0.35564423282822122</v>
      </c>
      <c r="M563" s="27">
        <f t="shared" si="205"/>
        <v>0.35564423282822122</v>
      </c>
      <c r="N563" s="26">
        <f t="shared" si="214"/>
        <v>0</v>
      </c>
      <c r="O563" s="141">
        <f t="shared" si="212"/>
        <v>80</v>
      </c>
      <c r="P563" s="28">
        <f t="shared" si="215"/>
        <v>48000</v>
      </c>
      <c r="Q563" s="28">
        <f t="shared" si="206"/>
        <v>1358.0810951448432</v>
      </c>
      <c r="R563" s="28">
        <f t="shared" si="207"/>
        <v>0</v>
      </c>
      <c r="S563" s="28">
        <f t="shared" si="213"/>
        <v>225</v>
      </c>
      <c r="T563" s="28">
        <f t="shared" si="208"/>
        <v>599.61474590251134</v>
      </c>
      <c r="U563" s="28">
        <f t="shared" si="209"/>
        <v>824.61474590251134</v>
      </c>
      <c r="V563" s="29">
        <f t="shared" si="210"/>
        <v>533.46634924233183</v>
      </c>
      <c r="W563" s="35"/>
      <c r="X563" s="138">
        <f>IF($I563&lt;=TABELLER!$Z$68,IF($I562&gt;=TABELLER!$Z$68,$G563,0),0)</f>
        <v>0</v>
      </c>
      <c r="Y563" s="139">
        <f>IF($I563&gt;=TABELLER!$Z$68,IF($I562&lt;=TABELLER!$Z$68,$G563,0),0)</f>
        <v>0</v>
      </c>
      <c r="Z563" s="140">
        <f>IF($I563&gt;=TABELLER!$Z$68,IF($I562&lt;=TABELLER!$Z$68,$C563,0),0)</f>
        <v>0</v>
      </c>
      <c r="AA563" s="140">
        <f t="shared" si="216"/>
        <v>127.23835168441866</v>
      </c>
      <c r="AB563" s="106">
        <f t="shared" si="217"/>
        <v>0</v>
      </c>
    </row>
    <row r="564" spans="2:28" x14ac:dyDescent="0.2">
      <c r="B564" s="25">
        <v>516</v>
      </c>
      <c r="C564" s="26">
        <f t="shared" si="196"/>
        <v>20.639999999999738</v>
      </c>
      <c r="D564" s="26">
        <f t="shared" si="197"/>
        <v>3.9999999999999147E-2</v>
      </c>
      <c r="E564" s="27">
        <f t="shared" si="198"/>
        <v>1.4140439785464396</v>
      </c>
      <c r="F564" s="27">
        <f t="shared" si="199"/>
        <v>0</v>
      </c>
      <c r="G564" s="26">
        <f t="shared" si="200"/>
        <v>618.68312731265155</v>
      </c>
      <c r="H564" s="26">
        <f t="shared" si="201"/>
        <v>0</v>
      </c>
      <c r="I564" s="26">
        <f t="shared" si="202"/>
        <v>127.28956445394593</v>
      </c>
      <c r="J564" s="26">
        <f t="shared" si="203"/>
        <v>35.358212348318311</v>
      </c>
      <c r="K564" s="26">
        <f t="shared" si="211"/>
        <v>36.138888888888886</v>
      </c>
      <c r="L564" s="27">
        <f t="shared" si="204"/>
        <v>0.35495811194795107</v>
      </c>
      <c r="M564" s="27">
        <f t="shared" si="205"/>
        <v>0.35495811194795107</v>
      </c>
      <c r="N564" s="26">
        <f t="shared" si="214"/>
        <v>0</v>
      </c>
      <c r="O564" s="141">
        <f t="shared" si="212"/>
        <v>80</v>
      </c>
      <c r="P564" s="28">
        <f t="shared" si="215"/>
        <v>48000</v>
      </c>
      <c r="Q564" s="28">
        <f t="shared" si="206"/>
        <v>1357.534694546936</v>
      </c>
      <c r="R564" s="28">
        <f t="shared" si="207"/>
        <v>0</v>
      </c>
      <c r="S564" s="28">
        <f t="shared" si="213"/>
        <v>225</v>
      </c>
      <c r="T564" s="28">
        <f t="shared" si="208"/>
        <v>600.09752662500932</v>
      </c>
      <c r="U564" s="28">
        <f t="shared" si="209"/>
        <v>825.09752662500932</v>
      </c>
      <c r="V564" s="29">
        <f t="shared" si="210"/>
        <v>532.43716792192663</v>
      </c>
      <c r="W564" s="35"/>
      <c r="X564" s="138">
        <f>IF($I564&lt;=TABELLER!$Z$68,IF($I563&gt;=TABELLER!$Z$68,$G564,0),0)</f>
        <v>0</v>
      </c>
      <c r="Y564" s="139">
        <f>IF($I564&gt;=TABELLER!$Z$68,IF($I563&lt;=TABELLER!$Z$68,$G564,0),0)</f>
        <v>0</v>
      </c>
      <c r="Z564" s="140">
        <f>IF($I564&gt;=TABELLER!$Z$68,IF($I563&lt;=TABELLER!$Z$68,$C564,0),0)</f>
        <v>0</v>
      </c>
      <c r="AA564" s="140">
        <f t="shared" si="216"/>
        <v>127.28956445394593</v>
      </c>
      <c r="AB564" s="106">
        <f t="shared" si="217"/>
        <v>0</v>
      </c>
    </row>
    <row r="565" spans="2:28" x14ac:dyDescent="0.2">
      <c r="B565" s="25">
        <v>517</v>
      </c>
      <c r="C565" s="26">
        <f t="shared" si="196"/>
        <v>20.679999999999737</v>
      </c>
      <c r="D565" s="26">
        <f t="shared" si="197"/>
        <v>3.9999999999999147E-2</v>
      </c>
      <c r="E565" s="27">
        <f t="shared" si="198"/>
        <v>1.4146124604222607</v>
      </c>
      <c r="F565" s="27">
        <f t="shared" si="199"/>
        <v>0</v>
      </c>
      <c r="G565" s="26">
        <f t="shared" si="200"/>
        <v>620.09773977307384</v>
      </c>
      <c r="H565" s="26">
        <f t="shared" si="201"/>
        <v>0</v>
      </c>
      <c r="I565" s="26">
        <f t="shared" si="202"/>
        <v>127.34067842206642</v>
      </c>
      <c r="J565" s="26">
        <f t="shared" si="203"/>
        <v>35.372410672796228</v>
      </c>
      <c r="K565" s="26">
        <f t="shared" si="211"/>
        <v>36.138888888888886</v>
      </c>
      <c r="L565" s="27">
        <f t="shared" si="204"/>
        <v>0.35427347775963997</v>
      </c>
      <c r="M565" s="27">
        <f t="shared" si="205"/>
        <v>0.35427347775963997</v>
      </c>
      <c r="N565" s="26">
        <f t="shared" si="214"/>
        <v>0</v>
      </c>
      <c r="O565" s="141">
        <f t="shared" si="212"/>
        <v>80</v>
      </c>
      <c r="P565" s="28">
        <f t="shared" si="215"/>
        <v>48000</v>
      </c>
      <c r="Q565" s="28">
        <f t="shared" si="206"/>
        <v>1356.9897863058352</v>
      </c>
      <c r="R565" s="28">
        <f t="shared" si="207"/>
        <v>0</v>
      </c>
      <c r="S565" s="28">
        <f t="shared" si="213"/>
        <v>225</v>
      </c>
      <c r="T565" s="28">
        <f t="shared" si="208"/>
        <v>600.57956966637528</v>
      </c>
      <c r="U565" s="28">
        <f t="shared" si="209"/>
        <v>825.57956966637528</v>
      </c>
      <c r="V565" s="29">
        <f t="shared" si="210"/>
        <v>531.41021663945992</v>
      </c>
      <c r="W565" s="35"/>
      <c r="X565" s="138">
        <f>IF($I565&lt;=TABELLER!$Z$68,IF($I564&gt;=TABELLER!$Z$68,$G565,0),0)</f>
        <v>0</v>
      </c>
      <c r="Y565" s="139">
        <f>IF($I565&gt;=TABELLER!$Z$68,IF($I564&lt;=TABELLER!$Z$68,$G565,0),0)</f>
        <v>0</v>
      </c>
      <c r="Z565" s="140">
        <f>IF($I565&gt;=TABELLER!$Z$68,IF($I564&lt;=TABELLER!$Z$68,$C565,0),0)</f>
        <v>0</v>
      </c>
      <c r="AA565" s="140">
        <f t="shared" si="216"/>
        <v>127.34067842206642</v>
      </c>
      <c r="AB565" s="106">
        <f t="shared" si="217"/>
        <v>0</v>
      </c>
    </row>
    <row r="566" spans="2:28" x14ac:dyDescent="0.2">
      <c r="B566" s="25">
        <v>518</v>
      </c>
      <c r="C566" s="26">
        <f t="shared" si="196"/>
        <v>20.719999999999736</v>
      </c>
      <c r="D566" s="26">
        <f t="shared" si="197"/>
        <v>3.9999999999999147E-2</v>
      </c>
      <c r="E566" s="27">
        <f t="shared" si="198"/>
        <v>1.4151798456940266</v>
      </c>
      <c r="F566" s="27">
        <f t="shared" si="199"/>
        <v>0</v>
      </c>
      <c r="G566" s="26">
        <f t="shared" si="200"/>
        <v>621.51291961876791</v>
      </c>
      <c r="H566" s="26">
        <f t="shared" si="201"/>
        <v>0</v>
      </c>
      <c r="I566" s="26">
        <f t="shared" si="202"/>
        <v>127.39169380286381</v>
      </c>
      <c r="J566" s="26">
        <f t="shared" si="203"/>
        <v>35.386581611906614</v>
      </c>
      <c r="K566" s="26">
        <f t="shared" si="211"/>
        <v>36.138888888888886</v>
      </c>
      <c r="L566" s="27">
        <f t="shared" si="204"/>
        <v>0.35359032610217922</v>
      </c>
      <c r="M566" s="27">
        <f t="shared" si="205"/>
        <v>0.35359032610217922</v>
      </c>
      <c r="N566" s="26">
        <f t="shared" si="214"/>
        <v>0</v>
      </c>
      <c r="O566" s="141">
        <f t="shared" si="212"/>
        <v>80</v>
      </c>
      <c r="P566" s="28">
        <f t="shared" si="215"/>
        <v>48000</v>
      </c>
      <c r="Q566" s="28">
        <f t="shared" si="206"/>
        <v>1356.44636507781</v>
      </c>
      <c r="R566" s="28">
        <f t="shared" si="207"/>
        <v>0</v>
      </c>
      <c r="S566" s="28">
        <f t="shared" si="213"/>
        <v>225</v>
      </c>
      <c r="T566" s="28">
        <f t="shared" si="208"/>
        <v>601.06087592454116</v>
      </c>
      <c r="U566" s="28">
        <f t="shared" si="209"/>
        <v>826.06087592454116</v>
      </c>
      <c r="V566" s="29">
        <f t="shared" si="210"/>
        <v>530.38548915326885</v>
      </c>
      <c r="W566" s="35"/>
      <c r="X566" s="138">
        <f>IF($I566&lt;=TABELLER!$Z$68,IF($I565&gt;=TABELLER!$Z$68,$G566,0),0)</f>
        <v>0</v>
      </c>
      <c r="Y566" s="139">
        <f>IF($I566&gt;=TABELLER!$Z$68,IF($I565&lt;=TABELLER!$Z$68,$G566,0),0)</f>
        <v>0</v>
      </c>
      <c r="Z566" s="140">
        <f>IF($I566&gt;=TABELLER!$Z$68,IF($I565&lt;=TABELLER!$Z$68,$C566,0),0)</f>
        <v>0</v>
      </c>
      <c r="AA566" s="140">
        <f t="shared" si="216"/>
        <v>127.39169380286381</v>
      </c>
      <c r="AB566" s="106">
        <f t="shared" si="217"/>
        <v>0</v>
      </c>
    </row>
    <row r="567" spans="2:28" x14ac:dyDescent="0.2">
      <c r="B567" s="25">
        <v>519</v>
      </c>
      <c r="C567" s="26">
        <f t="shared" si="196"/>
        <v>20.759999999999735</v>
      </c>
      <c r="D567" s="26">
        <f t="shared" si="197"/>
        <v>3.9999999999999147E-2</v>
      </c>
      <c r="E567" s="27">
        <f t="shared" si="198"/>
        <v>1.415746136737116</v>
      </c>
      <c r="F567" s="27">
        <f t="shared" si="199"/>
        <v>0</v>
      </c>
      <c r="G567" s="26">
        <f t="shared" si="200"/>
        <v>622.92866575550499</v>
      </c>
      <c r="H567" s="26">
        <f t="shared" si="201"/>
        <v>0</v>
      </c>
      <c r="I567" s="26">
        <f t="shared" si="202"/>
        <v>127.44261080982251</v>
      </c>
      <c r="J567" s="26">
        <f t="shared" si="203"/>
        <v>35.400725224950698</v>
      </c>
      <c r="K567" s="26">
        <f t="shared" si="211"/>
        <v>36.138888888888886</v>
      </c>
      <c r="L567" s="27">
        <f t="shared" si="204"/>
        <v>0.35290865283163136</v>
      </c>
      <c r="M567" s="27">
        <f t="shared" si="205"/>
        <v>0.35290865283163136</v>
      </c>
      <c r="N567" s="26">
        <f t="shared" si="214"/>
        <v>0</v>
      </c>
      <c r="O567" s="141">
        <f t="shared" si="212"/>
        <v>80</v>
      </c>
      <c r="P567" s="28">
        <f t="shared" si="215"/>
        <v>48000</v>
      </c>
      <c r="Q567" s="28">
        <f t="shared" si="206"/>
        <v>1355.9044255446281</v>
      </c>
      <c r="R567" s="28">
        <f t="shared" si="207"/>
        <v>0</v>
      </c>
      <c r="S567" s="28">
        <f t="shared" si="213"/>
        <v>225</v>
      </c>
      <c r="T567" s="28">
        <f t="shared" si="208"/>
        <v>601.5414462971811</v>
      </c>
      <c r="U567" s="28">
        <f t="shared" si="209"/>
        <v>826.5414462971811</v>
      </c>
      <c r="V567" s="29">
        <f t="shared" si="210"/>
        <v>529.36297924744702</v>
      </c>
      <c r="W567" s="35"/>
      <c r="X567" s="138">
        <f>IF($I567&lt;=TABELLER!$Z$68,IF($I566&gt;=TABELLER!$Z$68,$G567,0),0)</f>
        <v>0</v>
      </c>
      <c r="Y567" s="139">
        <f>IF($I567&gt;=TABELLER!$Z$68,IF($I566&lt;=TABELLER!$Z$68,$G567,0),0)</f>
        <v>0</v>
      </c>
      <c r="Z567" s="140">
        <f>IF($I567&gt;=TABELLER!$Z$68,IF($I566&lt;=TABELLER!$Z$68,$C567,0),0)</f>
        <v>0</v>
      </c>
      <c r="AA567" s="140">
        <f t="shared" si="216"/>
        <v>127.44261080982251</v>
      </c>
      <c r="AB567" s="106">
        <f t="shared" si="217"/>
        <v>0</v>
      </c>
    </row>
    <row r="568" spans="2:28" x14ac:dyDescent="0.2">
      <c r="B568" s="25">
        <v>520</v>
      </c>
      <c r="C568" s="26">
        <f t="shared" si="196"/>
        <v>20.799999999999734</v>
      </c>
      <c r="D568" s="26">
        <f t="shared" si="197"/>
        <v>3.9999999999999147E-2</v>
      </c>
      <c r="E568" s="27">
        <f t="shared" si="198"/>
        <v>1.416311335920263</v>
      </c>
      <c r="F568" s="27">
        <f t="shared" si="199"/>
        <v>0</v>
      </c>
      <c r="G568" s="26">
        <f t="shared" si="200"/>
        <v>624.34497709142522</v>
      </c>
      <c r="H568" s="26">
        <f t="shared" si="201"/>
        <v>0</v>
      </c>
      <c r="I568" s="26">
        <f t="shared" si="202"/>
        <v>127.49342965583025</v>
      </c>
      <c r="J568" s="26">
        <f t="shared" si="203"/>
        <v>35.41484157106396</v>
      </c>
      <c r="K568" s="26">
        <f t="shared" si="211"/>
        <v>36.138888888888886</v>
      </c>
      <c r="L568" s="27">
        <f t="shared" si="204"/>
        <v>0.35222845382112655</v>
      </c>
      <c r="M568" s="27">
        <f t="shared" si="205"/>
        <v>0.35222845382112655</v>
      </c>
      <c r="N568" s="26">
        <f t="shared" si="214"/>
        <v>0</v>
      </c>
      <c r="O568" s="141">
        <f t="shared" si="212"/>
        <v>80</v>
      </c>
      <c r="P568" s="28">
        <f t="shared" si="215"/>
        <v>48000</v>
      </c>
      <c r="Q568" s="28">
        <f t="shared" si="206"/>
        <v>1355.3639624133987</v>
      </c>
      <c r="R568" s="28">
        <f t="shared" si="207"/>
        <v>0</v>
      </c>
      <c r="S568" s="28">
        <f t="shared" si="213"/>
        <v>225</v>
      </c>
      <c r="T568" s="28">
        <f t="shared" si="208"/>
        <v>602.02128168170884</v>
      </c>
      <c r="U568" s="28">
        <f t="shared" si="209"/>
        <v>827.02128168170884</v>
      </c>
      <c r="V568" s="29">
        <f t="shared" si="210"/>
        <v>528.34268073168982</v>
      </c>
      <c r="W568" s="35"/>
      <c r="X568" s="138">
        <f>IF($I568&lt;=TABELLER!$Z$68,IF($I567&gt;=TABELLER!$Z$68,$G568,0),0)</f>
        <v>0</v>
      </c>
      <c r="Y568" s="139">
        <f>IF($I568&gt;=TABELLER!$Z$68,IF($I567&lt;=TABELLER!$Z$68,$G568,0),0)</f>
        <v>0</v>
      </c>
      <c r="Z568" s="140">
        <f>IF($I568&gt;=TABELLER!$Z$68,IF($I567&lt;=TABELLER!$Z$68,$C568,0),0)</f>
        <v>0</v>
      </c>
      <c r="AA568" s="140">
        <f t="shared" si="216"/>
        <v>127.49342965583025</v>
      </c>
      <c r="AB568" s="106">
        <f t="shared" si="217"/>
        <v>0</v>
      </c>
    </row>
    <row r="569" spans="2:28" x14ac:dyDescent="0.2">
      <c r="B569" s="25">
        <v>521</v>
      </c>
      <c r="C569" s="26">
        <f t="shared" si="196"/>
        <v>20.839999999999733</v>
      </c>
      <c r="D569" s="26">
        <f t="shared" si="197"/>
        <v>3.9999999999999147E-2</v>
      </c>
      <c r="E569" s="27">
        <f t="shared" si="198"/>
        <v>1.416875445605585</v>
      </c>
      <c r="F569" s="27">
        <f t="shared" si="199"/>
        <v>0</v>
      </c>
      <c r="G569" s="26">
        <f t="shared" si="200"/>
        <v>625.76185253703079</v>
      </c>
      <c r="H569" s="26">
        <f t="shared" si="201"/>
        <v>0</v>
      </c>
      <c r="I569" s="26">
        <f t="shared" si="202"/>
        <v>127.54415055318051</v>
      </c>
      <c r="J569" s="26">
        <f t="shared" si="203"/>
        <v>35.428930709216807</v>
      </c>
      <c r="K569" s="26">
        <f t="shared" si="211"/>
        <v>36.138888888888886</v>
      </c>
      <c r="L569" s="27">
        <f t="shared" si="204"/>
        <v>0.35154972496076359</v>
      </c>
      <c r="M569" s="27">
        <f t="shared" si="205"/>
        <v>0.35154972496076359</v>
      </c>
      <c r="N569" s="26">
        <f t="shared" si="214"/>
        <v>0</v>
      </c>
      <c r="O569" s="141">
        <f t="shared" si="212"/>
        <v>80</v>
      </c>
      <c r="P569" s="28">
        <f t="shared" si="215"/>
        <v>48000</v>
      </c>
      <c r="Q569" s="28">
        <f t="shared" si="206"/>
        <v>1354.8249704164184</v>
      </c>
      <c r="R569" s="28">
        <f t="shared" si="207"/>
        <v>0</v>
      </c>
      <c r="S569" s="28">
        <f t="shared" si="213"/>
        <v>225</v>
      </c>
      <c r="T569" s="28">
        <f t="shared" si="208"/>
        <v>602.50038297527306</v>
      </c>
      <c r="U569" s="28">
        <f t="shared" si="209"/>
        <v>827.50038297527306</v>
      </c>
      <c r="V569" s="29">
        <f t="shared" si="210"/>
        <v>527.32458744114535</v>
      </c>
      <c r="W569" s="35"/>
      <c r="X569" s="138">
        <f>IF($I569&lt;=TABELLER!$Z$68,IF($I568&gt;=TABELLER!$Z$68,$G569,0),0)</f>
        <v>0</v>
      </c>
      <c r="Y569" s="139">
        <f>IF($I569&gt;=TABELLER!$Z$68,IF($I568&lt;=TABELLER!$Z$68,$G569,0),0)</f>
        <v>0</v>
      </c>
      <c r="Z569" s="140">
        <f>IF($I569&gt;=TABELLER!$Z$68,IF($I568&lt;=TABELLER!$Z$68,$C569,0),0)</f>
        <v>0</v>
      </c>
      <c r="AA569" s="140">
        <f t="shared" si="216"/>
        <v>127.54415055318051</v>
      </c>
      <c r="AB569" s="106">
        <f t="shared" si="217"/>
        <v>0</v>
      </c>
    </row>
    <row r="570" spans="2:28" x14ac:dyDescent="0.2">
      <c r="B570" s="25">
        <v>522</v>
      </c>
      <c r="C570" s="26">
        <f t="shared" si="196"/>
        <v>20.879999999999733</v>
      </c>
      <c r="D570" s="26">
        <f t="shared" si="197"/>
        <v>3.9999999999999147E-2</v>
      </c>
      <c r="E570" s="27">
        <f t="shared" si="198"/>
        <v>1.4174384681486105</v>
      </c>
      <c r="F570" s="27">
        <f t="shared" si="199"/>
        <v>0</v>
      </c>
      <c r="G570" s="26">
        <f t="shared" si="200"/>
        <v>627.17929100517938</v>
      </c>
      <c r="H570" s="26">
        <f t="shared" si="201"/>
        <v>0</v>
      </c>
      <c r="I570" s="26">
        <f t="shared" si="202"/>
        <v>127.59477371357485</v>
      </c>
      <c r="J570" s="26">
        <f t="shared" si="203"/>
        <v>35.442992698215235</v>
      </c>
      <c r="K570" s="26">
        <f t="shared" si="211"/>
        <v>36.138888888888886</v>
      </c>
      <c r="L570" s="27">
        <f t="shared" si="204"/>
        <v>0.35087246215750939</v>
      </c>
      <c r="M570" s="27">
        <f t="shared" si="205"/>
        <v>0.35087246215750939</v>
      </c>
      <c r="N570" s="26">
        <f t="shared" si="214"/>
        <v>0</v>
      </c>
      <c r="O570" s="141">
        <f t="shared" si="212"/>
        <v>80</v>
      </c>
      <c r="P570" s="28">
        <f t="shared" si="215"/>
        <v>48000</v>
      </c>
      <c r="Q570" s="28">
        <f t="shared" si="206"/>
        <v>1354.2874443110186</v>
      </c>
      <c r="R570" s="28">
        <f t="shared" si="207"/>
        <v>0</v>
      </c>
      <c r="S570" s="28">
        <f t="shared" si="213"/>
        <v>225</v>
      </c>
      <c r="T570" s="28">
        <f t="shared" si="208"/>
        <v>602.97875107475454</v>
      </c>
      <c r="U570" s="28">
        <f t="shared" si="209"/>
        <v>827.97875107475454</v>
      </c>
      <c r="V570" s="29">
        <f t="shared" si="210"/>
        <v>526.30869323626405</v>
      </c>
      <c r="W570" s="35"/>
      <c r="X570" s="138">
        <f>IF($I570&lt;=TABELLER!$Z$68,IF($I569&gt;=TABELLER!$Z$68,$G570,0),0)</f>
        <v>0</v>
      </c>
      <c r="Y570" s="139">
        <f>IF($I570&gt;=TABELLER!$Z$68,IF($I569&lt;=TABELLER!$Z$68,$G570,0),0)</f>
        <v>0</v>
      </c>
      <c r="Z570" s="140">
        <f>IF($I570&gt;=TABELLER!$Z$68,IF($I569&lt;=TABELLER!$Z$68,$C570,0),0)</f>
        <v>0</v>
      </c>
      <c r="AA570" s="140">
        <f t="shared" si="216"/>
        <v>127.59477371357485</v>
      </c>
      <c r="AB570" s="106">
        <f t="shared" si="217"/>
        <v>0</v>
      </c>
    </row>
    <row r="571" spans="2:28" x14ac:dyDescent="0.2">
      <c r="B571" s="25">
        <v>523</v>
      </c>
      <c r="C571" s="26">
        <f t="shared" si="196"/>
        <v>20.919999999999732</v>
      </c>
      <c r="D571" s="26">
        <f t="shared" si="197"/>
        <v>3.9999999999999147E-2</v>
      </c>
      <c r="E571" s="27">
        <f t="shared" si="198"/>
        <v>1.4180004058983053</v>
      </c>
      <c r="F571" s="27">
        <f t="shared" si="199"/>
        <v>0</v>
      </c>
      <c r="G571" s="26">
        <f t="shared" si="200"/>
        <v>628.59729141107766</v>
      </c>
      <c r="H571" s="26">
        <f t="shared" si="201"/>
        <v>0</v>
      </c>
      <c r="I571" s="26">
        <f t="shared" si="202"/>
        <v>127.64529934812553</v>
      </c>
      <c r="J571" s="26">
        <f t="shared" si="203"/>
        <v>35.457027596701536</v>
      </c>
      <c r="K571" s="26">
        <f t="shared" si="211"/>
        <v>36.138888888888886</v>
      </c>
      <c r="L571" s="27">
        <f t="shared" si="204"/>
        <v>0.35019666133509875</v>
      </c>
      <c r="M571" s="27">
        <f t="shared" si="205"/>
        <v>0.35019666133509875</v>
      </c>
      <c r="N571" s="26">
        <f t="shared" si="214"/>
        <v>0</v>
      </c>
      <c r="O571" s="141">
        <f t="shared" si="212"/>
        <v>80</v>
      </c>
      <c r="P571" s="28">
        <f t="shared" si="215"/>
        <v>48000</v>
      </c>
      <c r="Q571" s="28">
        <f t="shared" si="206"/>
        <v>1353.7513788794101</v>
      </c>
      <c r="R571" s="28">
        <f t="shared" si="207"/>
        <v>0</v>
      </c>
      <c r="S571" s="28">
        <f t="shared" si="213"/>
        <v>225</v>
      </c>
      <c r="T571" s="28">
        <f t="shared" si="208"/>
        <v>603.45638687676205</v>
      </c>
      <c r="U571" s="28">
        <f t="shared" si="209"/>
        <v>828.45638687676205</v>
      </c>
      <c r="V571" s="29">
        <f t="shared" si="210"/>
        <v>525.29499200264809</v>
      </c>
      <c r="W571" s="35"/>
      <c r="X571" s="138">
        <f>IF($I571&lt;=TABELLER!$Z$68,IF($I570&gt;=TABELLER!$Z$68,$G571,0),0)</f>
        <v>0</v>
      </c>
      <c r="Y571" s="139">
        <f>IF($I571&gt;=TABELLER!$Z$68,IF($I570&lt;=TABELLER!$Z$68,$G571,0),0)</f>
        <v>0</v>
      </c>
      <c r="Z571" s="140">
        <f>IF($I571&gt;=TABELLER!$Z$68,IF($I570&lt;=TABELLER!$Z$68,$C571,0),0)</f>
        <v>0</v>
      </c>
      <c r="AA571" s="140">
        <f t="shared" si="216"/>
        <v>127.64529934812553</v>
      </c>
      <c r="AB571" s="106">
        <f t="shared" si="217"/>
        <v>0</v>
      </c>
    </row>
    <row r="572" spans="2:28" x14ac:dyDescent="0.2">
      <c r="B572" s="25">
        <v>524</v>
      </c>
      <c r="C572" s="26">
        <f t="shared" si="196"/>
        <v>20.959999999999731</v>
      </c>
      <c r="D572" s="26">
        <f t="shared" si="197"/>
        <v>3.9999999999999147E-2</v>
      </c>
      <c r="E572" s="27">
        <f t="shared" si="198"/>
        <v>1.4185612611970992</v>
      </c>
      <c r="F572" s="27">
        <f t="shared" si="199"/>
        <v>0</v>
      </c>
      <c r="G572" s="26">
        <f t="shared" si="200"/>
        <v>630.01585267227472</v>
      </c>
      <c r="H572" s="26">
        <f t="shared" si="201"/>
        <v>0</v>
      </c>
      <c r="I572" s="26">
        <f t="shared" si="202"/>
        <v>127.69572766735779</v>
      </c>
      <c r="J572" s="26">
        <f t="shared" si="203"/>
        <v>35.471035463154941</v>
      </c>
      <c r="K572" s="26">
        <f t="shared" si="211"/>
        <v>36.138888888888886</v>
      </c>
      <c r="L572" s="27">
        <f t="shared" si="204"/>
        <v>0.34952231843393666</v>
      </c>
      <c r="M572" s="27">
        <f t="shared" si="205"/>
        <v>0.34952231843393666</v>
      </c>
      <c r="N572" s="26">
        <f t="shared" si="214"/>
        <v>0</v>
      </c>
      <c r="O572" s="141">
        <f t="shared" si="212"/>
        <v>80</v>
      </c>
      <c r="P572" s="28">
        <f t="shared" si="215"/>
        <v>48000</v>
      </c>
      <c r="Q572" s="28">
        <f t="shared" si="206"/>
        <v>1353.2167689285347</v>
      </c>
      <c r="R572" s="28">
        <f t="shared" si="207"/>
        <v>0</v>
      </c>
      <c r="S572" s="28">
        <f t="shared" si="213"/>
        <v>225</v>
      </c>
      <c r="T572" s="28">
        <f t="shared" si="208"/>
        <v>603.93329127762979</v>
      </c>
      <c r="U572" s="28">
        <f t="shared" si="209"/>
        <v>828.93329127762979</v>
      </c>
      <c r="V572" s="29">
        <f t="shared" si="210"/>
        <v>524.28347765090496</v>
      </c>
      <c r="W572" s="35"/>
      <c r="X572" s="138">
        <f>IF($I572&lt;=TABELLER!$Z$68,IF($I571&gt;=TABELLER!$Z$68,$G572,0),0)</f>
        <v>0</v>
      </c>
      <c r="Y572" s="139">
        <f>IF($I572&gt;=TABELLER!$Z$68,IF($I571&lt;=TABELLER!$Z$68,$G572,0),0)</f>
        <v>0</v>
      </c>
      <c r="Z572" s="140">
        <f>IF($I572&gt;=TABELLER!$Z$68,IF($I571&lt;=TABELLER!$Z$68,$C572,0),0)</f>
        <v>0</v>
      </c>
      <c r="AA572" s="140">
        <f t="shared" si="216"/>
        <v>127.69572766735779</v>
      </c>
      <c r="AB572" s="106">
        <f t="shared" si="217"/>
        <v>0</v>
      </c>
    </row>
    <row r="573" spans="2:28" x14ac:dyDescent="0.2">
      <c r="B573" s="25">
        <v>525</v>
      </c>
      <c r="C573" s="26">
        <f t="shared" si="196"/>
        <v>20.99999999999973</v>
      </c>
      <c r="D573" s="26">
        <f t="shared" si="197"/>
        <v>3.9999999999999147E-2</v>
      </c>
      <c r="E573" s="27">
        <f t="shared" si="198"/>
        <v>1.4191210363809144</v>
      </c>
      <c r="F573" s="27">
        <f t="shared" si="199"/>
        <v>0</v>
      </c>
      <c r="G573" s="26">
        <f t="shared" si="200"/>
        <v>631.43497370865566</v>
      </c>
      <c r="H573" s="26">
        <f t="shared" si="201"/>
        <v>0</v>
      </c>
      <c r="I573" s="26">
        <f t="shared" si="202"/>
        <v>127.74605888121228</v>
      </c>
      <c r="J573" s="26">
        <f t="shared" si="203"/>
        <v>35.485016355892299</v>
      </c>
      <c r="K573" s="26">
        <f t="shared" si="211"/>
        <v>36.138888888888886</v>
      </c>
      <c r="L573" s="27">
        <f t="shared" si="204"/>
        <v>0.34884942941100006</v>
      </c>
      <c r="M573" s="27">
        <f t="shared" si="205"/>
        <v>0.34884942941100006</v>
      </c>
      <c r="N573" s="26">
        <f t="shared" si="214"/>
        <v>0</v>
      </c>
      <c r="O573" s="141">
        <f t="shared" si="212"/>
        <v>80</v>
      </c>
      <c r="P573" s="28">
        <f t="shared" si="215"/>
        <v>48000</v>
      </c>
      <c r="Q573" s="28">
        <f t="shared" si="206"/>
        <v>1352.6836092899132</v>
      </c>
      <c r="R573" s="28">
        <f t="shared" si="207"/>
        <v>0</v>
      </c>
      <c r="S573" s="28">
        <f t="shared" si="213"/>
        <v>225</v>
      </c>
      <c r="T573" s="28">
        <f t="shared" si="208"/>
        <v>604.40946517341308</v>
      </c>
      <c r="U573" s="28">
        <f t="shared" si="209"/>
        <v>829.40946517341308</v>
      </c>
      <c r="V573" s="29">
        <f t="shared" si="210"/>
        <v>523.27414411650011</v>
      </c>
      <c r="W573" s="35"/>
      <c r="X573" s="138">
        <f>IF($I573&lt;=TABELLER!$Z$68,IF($I572&gt;=TABELLER!$Z$68,$G573,0),0)</f>
        <v>0</v>
      </c>
      <c r="Y573" s="139">
        <f>IF($I573&gt;=TABELLER!$Z$68,IF($I572&lt;=TABELLER!$Z$68,$G573,0),0)</f>
        <v>0</v>
      </c>
      <c r="Z573" s="140">
        <f>IF($I573&gt;=TABELLER!$Z$68,IF($I572&lt;=TABELLER!$Z$68,$C573,0),0)</f>
        <v>0</v>
      </c>
      <c r="AA573" s="140">
        <f t="shared" si="216"/>
        <v>127.74605888121228</v>
      </c>
      <c r="AB573" s="106">
        <f t="shared" si="217"/>
        <v>0</v>
      </c>
    </row>
    <row r="574" spans="2:28" x14ac:dyDescent="0.2">
      <c r="B574" s="25">
        <v>526</v>
      </c>
      <c r="C574" s="26">
        <f t="shared" si="196"/>
        <v>21.039999999999729</v>
      </c>
      <c r="D574" s="26">
        <f t="shared" si="197"/>
        <v>3.9999999999999147E-2</v>
      </c>
      <c r="E574" s="27">
        <f t="shared" si="198"/>
        <v>1.4196797337791904</v>
      </c>
      <c r="F574" s="27">
        <f t="shared" si="199"/>
        <v>0</v>
      </c>
      <c r="G574" s="26">
        <f t="shared" si="200"/>
        <v>632.85465344243482</v>
      </c>
      <c r="H574" s="26">
        <f t="shared" si="201"/>
        <v>0</v>
      </c>
      <c r="I574" s="26">
        <f t="shared" si="202"/>
        <v>127.79629319904747</v>
      </c>
      <c r="J574" s="26">
        <f t="shared" si="203"/>
        <v>35.498970333068741</v>
      </c>
      <c r="K574" s="26">
        <f t="shared" si="211"/>
        <v>36.138888888888886</v>
      </c>
      <c r="L574" s="27">
        <f t="shared" si="204"/>
        <v>0.34817799023974105</v>
      </c>
      <c r="M574" s="27">
        <f t="shared" si="205"/>
        <v>0.34817799023974105</v>
      </c>
      <c r="N574" s="26">
        <f t="shared" si="214"/>
        <v>0</v>
      </c>
      <c r="O574" s="141">
        <f t="shared" si="212"/>
        <v>80</v>
      </c>
      <c r="P574" s="28">
        <f t="shared" si="215"/>
        <v>48000</v>
      </c>
      <c r="Q574" s="28">
        <f t="shared" si="206"/>
        <v>1352.1518948194969</v>
      </c>
      <c r="R574" s="28">
        <f t="shared" si="207"/>
        <v>0</v>
      </c>
      <c r="S574" s="28">
        <f t="shared" si="213"/>
        <v>225</v>
      </c>
      <c r="T574" s="28">
        <f t="shared" si="208"/>
        <v>604.88490945988531</v>
      </c>
      <c r="U574" s="28">
        <f t="shared" si="209"/>
        <v>829.88490945988531</v>
      </c>
      <c r="V574" s="29">
        <f t="shared" si="210"/>
        <v>522.26698535961157</v>
      </c>
      <c r="W574" s="35"/>
      <c r="X574" s="138">
        <f>IF($I574&lt;=TABELLER!$Z$68,IF($I573&gt;=TABELLER!$Z$68,$G574,0),0)</f>
        <v>0</v>
      </c>
      <c r="Y574" s="139">
        <f>IF($I574&gt;=TABELLER!$Z$68,IF($I573&lt;=TABELLER!$Z$68,$G574,0),0)</f>
        <v>0</v>
      </c>
      <c r="Z574" s="140">
        <f>IF($I574&gt;=TABELLER!$Z$68,IF($I573&lt;=TABELLER!$Z$68,$C574,0),0)</f>
        <v>0</v>
      </c>
      <c r="AA574" s="140">
        <f t="shared" si="216"/>
        <v>127.79629319904747</v>
      </c>
      <c r="AB574" s="106">
        <f t="shared" si="217"/>
        <v>0</v>
      </c>
    </row>
    <row r="575" spans="2:28" x14ac:dyDescent="0.2">
      <c r="B575" s="25">
        <v>527</v>
      </c>
      <c r="C575" s="26">
        <f t="shared" si="196"/>
        <v>21.079999999999728</v>
      </c>
      <c r="D575" s="26">
        <f t="shared" si="197"/>
        <v>3.9999999999999147E-2</v>
      </c>
      <c r="E575" s="27">
        <f t="shared" si="198"/>
        <v>1.4202373557149113</v>
      </c>
      <c r="F575" s="27">
        <f t="shared" si="199"/>
        <v>0</v>
      </c>
      <c r="G575" s="26">
        <f t="shared" si="200"/>
        <v>634.27489079814973</v>
      </c>
      <c r="H575" s="26">
        <f t="shared" si="201"/>
        <v>0</v>
      </c>
      <c r="I575" s="26">
        <f t="shared" si="202"/>
        <v>127.84643082964199</v>
      </c>
      <c r="J575" s="26">
        <f t="shared" si="203"/>
        <v>35.512897452678331</v>
      </c>
      <c r="K575" s="26">
        <f t="shared" si="211"/>
        <v>36.138888888888886</v>
      </c>
      <c r="L575" s="27">
        <f t="shared" si="204"/>
        <v>0.34750799690998946</v>
      </c>
      <c r="M575" s="27">
        <f t="shared" si="205"/>
        <v>0.34750799690998946</v>
      </c>
      <c r="N575" s="26">
        <f t="shared" si="214"/>
        <v>0</v>
      </c>
      <c r="O575" s="141">
        <f t="shared" si="212"/>
        <v>80</v>
      </c>
      <c r="P575" s="28">
        <f t="shared" si="215"/>
        <v>48000</v>
      </c>
      <c r="Q575" s="28">
        <f t="shared" si="206"/>
        <v>1351.6216203975187</v>
      </c>
      <c r="R575" s="28">
        <f t="shared" si="207"/>
        <v>0</v>
      </c>
      <c r="S575" s="28">
        <f t="shared" si="213"/>
        <v>225</v>
      </c>
      <c r="T575" s="28">
        <f t="shared" si="208"/>
        <v>605.3596250325345</v>
      </c>
      <c r="U575" s="28">
        <f t="shared" si="209"/>
        <v>830.3596250325345</v>
      </c>
      <c r="V575" s="29">
        <f t="shared" si="210"/>
        <v>521.26199536498416</v>
      </c>
      <c r="W575" s="35"/>
      <c r="X575" s="138">
        <f>IF($I575&lt;=TABELLER!$Z$68,IF($I574&gt;=TABELLER!$Z$68,$G575,0),0)</f>
        <v>0</v>
      </c>
      <c r="Y575" s="139">
        <f>IF($I575&gt;=TABELLER!$Z$68,IF($I574&lt;=TABELLER!$Z$68,$G575,0),0)</f>
        <v>0</v>
      </c>
      <c r="Z575" s="140">
        <f>IF($I575&gt;=TABELLER!$Z$68,IF($I574&lt;=TABELLER!$Z$68,$C575,0),0)</f>
        <v>0</v>
      </c>
      <c r="AA575" s="140">
        <f t="shared" si="216"/>
        <v>127.84643082964199</v>
      </c>
      <c r="AB575" s="106">
        <f t="shared" si="217"/>
        <v>0</v>
      </c>
    </row>
    <row r="576" spans="2:28" x14ac:dyDescent="0.2">
      <c r="B576" s="25">
        <v>528</v>
      </c>
      <c r="C576" s="26">
        <f t="shared" si="196"/>
        <v>21.119999999999727</v>
      </c>
      <c r="D576" s="26">
        <f t="shared" si="197"/>
        <v>3.9999999999999147E-2</v>
      </c>
      <c r="E576" s="27">
        <f t="shared" si="198"/>
        <v>1.4207939045046309</v>
      </c>
      <c r="F576" s="27">
        <f t="shared" si="199"/>
        <v>0</v>
      </c>
      <c r="G576" s="26">
        <f t="shared" si="200"/>
        <v>635.69568470265438</v>
      </c>
      <c r="H576" s="26">
        <f t="shared" si="201"/>
        <v>0</v>
      </c>
      <c r="I576" s="26">
        <f t="shared" si="202"/>
        <v>127.89647198119702</v>
      </c>
      <c r="J576" s="26">
        <f t="shared" si="203"/>
        <v>35.52679777255473</v>
      </c>
      <c r="K576" s="26">
        <f t="shared" si="211"/>
        <v>36.138888888888886</v>
      </c>
      <c r="L576" s="27">
        <f t="shared" si="204"/>
        <v>0.34683944542785866</v>
      </c>
      <c r="M576" s="27">
        <f t="shared" si="205"/>
        <v>0.34683944542785866</v>
      </c>
      <c r="N576" s="26">
        <f t="shared" si="214"/>
        <v>0</v>
      </c>
      <c r="O576" s="141">
        <f t="shared" si="212"/>
        <v>80</v>
      </c>
      <c r="P576" s="28">
        <f t="shared" si="215"/>
        <v>48000</v>
      </c>
      <c r="Q576" s="28">
        <f t="shared" si="206"/>
        <v>1351.0927809283478</v>
      </c>
      <c r="R576" s="28">
        <f t="shared" si="207"/>
        <v>0</v>
      </c>
      <c r="S576" s="28">
        <f t="shared" si="213"/>
        <v>225</v>
      </c>
      <c r="T576" s="28">
        <f t="shared" si="208"/>
        <v>605.8336127865598</v>
      </c>
      <c r="U576" s="28">
        <f t="shared" si="209"/>
        <v>830.8336127865598</v>
      </c>
      <c r="V576" s="29">
        <f t="shared" si="210"/>
        <v>520.259168141788</v>
      </c>
      <c r="W576" s="35"/>
      <c r="X576" s="138">
        <f>IF($I576&lt;=TABELLER!$Z$68,IF($I575&gt;=TABELLER!$Z$68,$G576,0),0)</f>
        <v>0</v>
      </c>
      <c r="Y576" s="139">
        <f>IF($I576&gt;=TABELLER!$Z$68,IF($I575&lt;=TABELLER!$Z$68,$G576,0),0)</f>
        <v>0</v>
      </c>
      <c r="Z576" s="140">
        <f>IF($I576&gt;=TABELLER!$Z$68,IF($I575&lt;=TABELLER!$Z$68,$C576,0),0)</f>
        <v>0</v>
      </c>
      <c r="AA576" s="140">
        <f t="shared" si="216"/>
        <v>127.89647198119702</v>
      </c>
      <c r="AB576" s="106">
        <f t="shared" si="217"/>
        <v>0</v>
      </c>
    </row>
    <row r="577" spans="2:28" x14ac:dyDescent="0.2">
      <c r="B577" s="25">
        <v>529</v>
      </c>
      <c r="C577" s="26">
        <f t="shared" si="196"/>
        <v>21.159999999999727</v>
      </c>
      <c r="D577" s="26">
        <f t="shared" si="197"/>
        <v>3.9999999999999147E-2</v>
      </c>
      <c r="E577" s="27">
        <f t="shared" si="198"/>
        <v>1.4213493824585011</v>
      </c>
      <c r="F577" s="27">
        <f t="shared" si="199"/>
        <v>0</v>
      </c>
      <c r="G577" s="26">
        <f t="shared" si="200"/>
        <v>637.11703408511289</v>
      </c>
      <c r="H577" s="26">
        <f t="shared" si="201"/>
        <v>0</v>
      </c>
      <c r="I577" s="26">
        <f t="shared" si="202"/>
        <v>127.94641686133865</v>
      </c>
      <c r="J577" s="26">
        <f t="shared" si="203"/>
        <v>35.540671350371845</v>
      </c>
      <c r="K577" s="26">
        <f t="shared" si="211"/>
        <v>36.138888888888886</v>
      </c>
      <c r="L577" s="27">
        <f t="shared" si="204"/>
        <v>0.34617233181564921</v>
      </c>
      <c r="M577" s="27">
        <f t="shared" si="205"/>
        <v>0.34617233181564921</v>
      </c>
      <c r="N577" s="26">
        <f t="shared" si="214"/>
        <v>0</v>
      </c>
      <c r="O577" s="141">
        <f t="shared" si="212"/>
        <v>80</v>
      </c>
      <c r="P577" s="28">
        <f t="shared" si="215"/>
        <v>48000</v>
      </c>
      <c r="Q577" s="28">
        <f t="shared" si="206"/>
        <v>1350.5653713403419</v>
      </c>
      <c r="R577" s="28">
        <f t="shared" si="207"/>
        <v>0</v>
      </c>
      <c r="S577" s="28">
        <f t="shared" si="213"/>
        <v>225</v>
      </c>
      <c r="T577" s="28">
        <f t="shared" si="208"/>
        <v>606.30687361686807</v>
      </c>
      <c r="U577" s="28">
        <f t="shared" si="209"/>
        <v>831.30687361686807</v>
      </c>
      <c r="V577" s="29">
        <f t="shared" si="210"/>
        <v>519.25849772347385</v>
      </c>
      <c r="W577" s="35"/>
      <c r="X577" s="138">
        <f>IF($I577&lt;=TABELLER!$Z$68,IF($I576&gt;=TABELLER!$Z$68,$G577,0),0)</f>
        <v>0</v>
      </c>
      <c r="Y577" s="139">
        <f>IF($I577&gt;=TABELLER!$Z$68,IF($I576&lt;=TABELLER!$Z$68,$G577,0),0)</f>
        <v>0</v>
      </c>
      <c r="Z577" s="140">
        <f>IF($I577&gt;=TABELLER!$Z$68,IF($I576&lt;=TABELLER!$Z$68,$C577,0),0)</f>
        <v>0</v>
      </c>
      <c r="AA577" s="140">
        <f t="shared" si="216"/>
        <v>127.94641686133865</v>
      </c>
      <c r="AB577" s="106">
        <f t="shared" si="217"/>
        <v>0</v>
      </c>
    </row>
    <row r="578" spans="2:28" x14ac:dyDescent="0.2">
      <c r="B578" s="25">
        <v>530</v>
      </c>
      <c r="C578" s="26">
        <f t="shared" si="196"/>
        <v>21.199999999999726</v>
      </c>
      <c r="D578" s="26">
        <f t="shared" si="197"/>
        <v>3.9999999999999147E-2</v>
      </c>
      <c r="E578" s="27">
        <f t="shared" si="198"/>
        <v>1.4219037918802961</v>
      </c>
      <c r="F578" s="27">
        <f t="shared" si="199"/>
        <v>0</v>
      </c>
      <c r="G578" s="26">
        <f t="shared" si="200"/>
        <v>638.53893787699315</v>
      </c>
      <c r="H578" s="26">
        <f t="shared" si="201"/>
        <v>0</v>
      </c>
      <c r="I578" s="26">
        <f t="shared" si="202"/>
        <v>127.99626567712011</v>
      </c>
      <c r="J578" s="26">
        <f t="shared" si="203"/>
        <v>35.554518243644473</v>
      </c>
      <c r="K578" s="26">
        <f t="shared" si="211"/>
        <v>36.138888888888886</v>
      </c>
      <c r="L578" s="27">
        <f t="shared" si="204"/>
        <v>0.34550665211175535</v>
      </c>
      <c r="M578" s="27">
        <f t="shared" si="205"/>
        <v>0.34550665211175535</v>
      </c>
      <c r="N578" s="26">
        <f t="shared" si="214"/>
        <v>0</v>
      </c>
      <c r="O578" s="141">
        <f t="shared" si="212"/>
        <v>80</v>
      </c>
      <c r="P578" s="28">
        <f t="shared" si="215"/>
        <v>48000</v>
      </c>
      <c r="Q578" s="28">
        <f t="shared" si="206"/>
        <v>1350.0393865857038</v>
      </c>
      <c r="R578" s="28">
        <f t="shared" si="207"/>
        <v>0</v>
      </c>
      <c r="S578" s="28">
        <f t="shared" si="213"/>
        <v>225</v>
      </c>
      <c r="T578" s="28">
        <f t="shared" si="208"/>
        <v>606.77940841807083</v>
      </c>
      <c r="U578" s="28">
        <f t="shared" si="209"/>
        <v>831.77940841807083</v>
      </c>
      <c r="V578" s="29">
        <f t="shared" si="210"/>
        <v>518.25997816763299</v>
      </c>
      <c r="W578" s="35"/>
      <c r="X578" s="138">
        <f>IF($I578&lt;=TABELLER!$Z$68,IF($I577&gt;=TABELLER!$Z$68,$G578,0),0)</f>
        <v>0</v>
      </c>
      <c r="Y578" s="139">
        <f>IF($I578&gt;=TABELLER!$Z$68,IF($I577&lt;=TABELLER!$Z$68,$G578,0),0)</f>
        <v>0</v>
      </c>
      <c r="Z578" s="140">
        <f>IF($I578&gt;=TABELLER!$Z$68,IF($I577&lt;=TABELLER!$Z$68,$C578,0),0)</f>
        <v>0</v>
      </c>
      <c r="AA578" s="140">
        <f t="shared" si="216"/>
        <v>127.99626567712011</v>
      </c>
      <c r="AB578" s="106">
        <f t="shared" si="217"/>
        <v>0</v>
      </c>
    </row>
    <row r="579" spans="2:28" x14ac:dyDescent="0.2">
      <c r="B579" s="25">
        <v>531</v>
      </c>
      <c r="C579" s="26">
        <f t="shared" si="196"/>
        <v>21.239999999999725</v>
      </c>
      <c r="D579" s="26">
        <f t="shared" si="197"/>
        <v>3.9999999999999147E-2</v>
      </c>
      <c r="E579" s="27">
        <f t="shared" si="198"/>
        <v>1.4224571350674382</v>
      </c>
      <c r="F579" s="27">
        <f t="shared" si="199"/>
        <v>0</v>
      </c>
      <c r="G579" s="26">
        <f t="shared" si="200"/>
        <v>639.96139501206062</v>
      </c>
      <c r="H579" s="26">
        <f t="shared" si="201"/>
        <v>0</v>
      </c>
      <c r="I579" s="26">
        <f t="shared" si="202"/>
        <v>128.04601863502421</v>
      </c>
      <c r="J579" s="26">
        <f t="shared" si="203"/>
        <v>35.568338509728946</v>
      </c>
      <c r="K579" s="26">
        <f t="shared" si="211"/>
        <v>36.138888888888886</v>
      </c>
      <c r="L579" s="27">
        <f t="shared" si="204"/>
        <v>0.34484240237057134</v>
      </c>
      <c r="M579" s="27">
        <f t="shared" si="205"/>
        <v>0.34484240237057134</v>
      </c>
      <c r="N579" s="26">
        <f t="shared" si="214"/>
        <v>0</v>
      </c>
      <c r="O579" s="141">
        <f t="shared" si="212"/>
        <v>80</v>
      </c>
      <c r="P579" s="28">
        <f t="shared" si="215"/>
        <v>48000</v>
      </c>
      <c r="Q579" s="28">
        <f t="shared" si="206"/>
        <v>1349.5148216403372</v>
      </c>
      <c r="R579" s="28">
        <f t="shared" si="207"/>
        <v>0</v>
      </c>
      <c r="S579" s="28">
        <f t="shared" si="213"/>
        <v>225</v>
      </c>
      <c r="T579" s="28">
        <f t="shared" si="208"/>
        <v>607.25121808448023</v>
      </c>
      <c r="U579" s="28">
        <f t="shared" si="209"/>
        <v>832.25121808448023</v>
      </c>
      <c r="V579" s="29">
        <f t="shared" si="210"/>
        <v>517.263603555857</v>
      </c>
      <c r="W579" s="35"/>
      <c r="X579" s="138">
        <f>IF($I579&lt;=TABELLER!$Z$68,IF($I578&gt;=TABELLER!$Z$68,$G579,0),0)</f>
        <v>0</v>
      </c>
      <c r="Y579" s="139">
        <f>IF($I579&gt;=TABELLER!$Z$68,IF($I578&lt;=TABELLER!$Z$68,$G579,0),0)</f>
        <v>0</v>
      </c>
      <c r="Z579" s="140">
        <f>IF($I579&gt;=TABELLER!$Z$68,IF($I578&lt;=TABELLER!$Z$68,$C579,0),0)</f>
        <v>0</v>
      </c>
      <c r="AA579" s="140">
        <f t="shared" si="216"/>
        <v>128.04601863502421</v>
      </c>
      <c r="AB579" s="106">
        <f t="shared" si="217"/>
        <v>0</v>
      </c>
    </row>
    <row r="580" spans="2:28" x14ac:dyDescent="0.2">
      <c r="B580" s="25">
        <v>532</v>
      </c>
      <c r="C580" s="26">
        <f t="shared" si="196"/>
        <v>21.279999999999724</v>
      </c>
      <c r="D580" s="26">
        <f t="shared" si="197"/>
        <v>3.9999999999999147E-2</v>
      </c>
      <c r="E580" s="27">
        <f t="shared" si="198"/>
        <v>1.4230094143110239</v>
      </c>
      <c r="F580" s="27">
        <f t="shared" si="199"/>
        <v>0</v>
      </c>
      <c r="G580" s="26">
        <f t="shared" si="200"/>
        <v>641.38440442637159</v>
      </c>
      <c r="H580" s="26">
        <f t="shared" si="201"/>
        <v>0</v>
      </c>
      <c r="I580" s="26">
        <f t="shared" si="202"/>
        <v>128.09567594096558</v>
      </c>
      <c r="J580" s="26">
        <f t="shared" si="203"/>
        <v>35.582132205823768</v>
      </c>
      <c r="K580" s="26">
        <f t="shared" si="211"/>
        <v>36.138888888888886</v>
      </c>
      <c r="L580" s="27">
        <f t="shared" si="204"/>
        <v>0.34417957866239901</v>
      </c>
      <c r="M580" s="27">
        <f t="shared" si="205"/>
        <v>0.34417957866239901</v>
      </c>
      <c r="N580" s="26">
        <f t="shared" si="214"/>
        <v>0</v>
      </c>
      <c r="O580" s="141">
        <f t="shared" si="212"/>
        <v>80</v>
      </c>
      <c r="P580" s="28">
        <f t="shared" si="215"/>
        <v>48000</v>
      </c>
      <c r="Q580" s="28">
        <f t="shared" si="206"/>
        <v>1348.9916715037045</v>
      </c>
      <c r="R580" s="28">
        <f t="shared" si="207"/>
        <v>0</v>
      </c>
      <c r="S580" s="28">
        <f t="shared" si="213"/>
        <v>225</v>
      </c>
      <c r="T580" s="28">
        <f t="shared" si="208"/>
        <v>607.72230351010603</v>
      </c>
      <c r="U580" s="28">
        <f t="shared" si="209"/>
        <v>832.72230351010603</v>
      </c>
      <c r="V580" s="29">
        <f t="shared" si="210"/>
        <v>516.26936799359851</v>
      </c>
      <c r="W580" s="35"/>
      <c r="X580" s="138">
        <f>IF($I580&lt;=TABELLER!$Z$68,IF($I579&gt;=TABELLER!$Z$68,$G580,0),0)</f>
        <v>0</v>
      </c>
      <c r="Y580" s="139">
        <f>IF($I580&gt;=TABELLER!$Z$68,IF($I579&lt;=TABELLER!$Z$68,$G580,0),0)</f>
        <v>0</v>
      </c>
      <c r="Z580" s="140">
        <f>IF($I580&gt;=TABELLER!$Z$68,IF($I579&lt;=TABELLER!$Z$68,$C580,0),0)</f>
        <v>0</v>
      </c>
      <c r="AA580" s="140">
        <f t="shared" si="216"/>
        <v>128.09567594096558</v>
      </c>
      <c r="AB580" s="106">
        <f t="shared" si="217"/>
        <v>0</v>
      </c>
    </row>
    <row r="581" spans="2:28" x14ac:dyDescent="0.2">
      <c r="B581" s="25">
        <v>533</v>
      </c>
      <c r="C581" s="26">
        <f t="shared" si="196"/>
        <v>21.319999999999723</v>
      </c>
      <c r="D581" s="26">
        <f t="shared" si="197"/>
        <v>3.9999999999999147E-2</v>
      </c>
      <c r="E581" s="27">
        <f t="shared" si="198"/>
        <v>1.4235606318958502</v>
      </c>
      <c r="F581" s="27">
        <f t="shared" si="199"/>
        <v>0</v>
      </c>
      <c r="G581" s="26">
        <f t="shared" si="200"/>
        <v>642.80796505826743</v>
      </c>
      <c r="H581" s="26">
        <f t="shared" si="201"/>
        <v>0</v>
      </c>
      <c r="I581" s="26">
        <f t="shared" si="202"/>
        <v>128.14523780029296</v>
      </c>
      <c r="J581" s="26">
        <f t="shared" si="203"/>
        <v>35.595899388970267</v>
      </c>
      <c r="K581" s="26">
        <f t="shared" si="211"/>
        <v>36.138888888888886</v>
      </c>
      <c r="L581" s="27">
        <f t="shared" si="204"/>
        <v>0.34351817707335369</v>
      </c>
      <c r="M581" s="27">
        <f t="shared" si="205"/>
        <v>0.34351817707335369</v>
      </c>
      <c r="N581" s="26">
        <f t="shared" si="214"/>
        <v>0</v>
      </c>
      <c r="O581" s="141">
        <f t="shared" si="212"/>
        <v>80</v>
      </c>
      <c r="P581" s="28">
        <f t="shared" si="215"/>
        <v>48000</v>
      </c>
      <c r="Q581" s="28">
        <f t="shared" si="206"/>
        <v>1348.4699311986835</v>
      </c>
      <c r="R581" s="28">
        <f t="shared" si="207"/>
        <v>0</v>
      </c>
      <c r="S581" s="28">
        <f t="shared" si="213"/>
        <v>225</v>
      </c>
      <c r="T581" s="28">
        <f t="shared" si="208"/>
        <v>608.19266558865297</v>
      </c>
      <c r="U581" s="28">
        <f t="shared" si="209"/>
        <v>833.19266558865297</v>
      </c>
      <c r="V581" s="29">
        <f t="shared" si="210"/>
        <v>515.27726561003055</v>
      </c>
      <c r="W581" s="35"/>
      <c r="X581" s="138">
        <f>IF($I581&lt;=TABELLER!$Z$68,IF($I580&gt;=TABELLER!$Z$68,$G581,0),0)</f>
        <v>0</v>
      </c>
      <c r="Y581" s="139">
        <f>IF($I581&gt;=TABELLER!$Z$68,IF($I580&lt;=TABELLER!$Z$68,$G581,0),0)</f>
        <v>0</v>
      </c>
      <c r="Z581" s="140">
        <f>IF($I581&gt;=TABELLER!$Z$68,IF($I580&lt;=TABELLER!$Z$68,$C581,0),0)</f>
        <v>0</v>
      </c>
      <c r="AA581" s="140">
        <f t="shared" si="216"/>
        <v>128.14523780029296</v>
      </c>
      <c r="AB581" s="106">
        <f t="shared" si="217"/>
        <v>0</v>
      </c>
    </row>
    <row r="582" spans="2:28" x14ac:dyDescent="0.2">
      <c r="B582" s="25">
        <v>534</v>
      </c>
      <c r="C582" s="26">
        <f t="shared" si="196"/>
        <v>21.359999999999722</v>
      </c>
      <c r="D582" s="26">
        <f t="shared" si="197"/>
        <v>3.9999999999999147E-2</v>
      </c>
      <c r="E582" s="27">
        <f t="shared" si="198"/>
        <v>1.4241107901004391</v>
      </c>
      <c r="F582" s="27">
        <f t="shared" si="199"/>
        <v>0</v>
      </c>
      <c r="G582" s="26">
        <f t="shared" si="200"/>
        <v>644.23207584836791</v>
      </c>
      <c r="H582" s="26">
        <f t="shared" si="201"/>
        <v>0</v>
      </c>
      <c r="I582" s="26">
        <f t="shared" si="202"/>
        <v>128.19470441779151</v>
      </c>
      <c r="J582" s="26">
        <f t="shared" si="203"/>
        <v>35.6096401160532</v>
      </c>
      <c r="K582" s="26">
        <f t="shared" si="211"/>
        <v>36.138888888888886</v>
      </c>
      <c r="L582" s="27">
        <f t="shared" si="204"/>
        <v>0.34285819370527582</v>
      </c>
      <c r="M582" s="27">
        <f t="shared" si="205"/>
        <v>0.34285819370527582</v>
      </c>
      <c r="N582" s="26">
        <f t="shared" si="214"/>
        <v>0</v>
      </c>
      <c r="O582" s="141">
        <f t="shared" si="212"/>
        <v>80</v>
      </c>
      <c r="P582" s="28">
        <f t="shared" si="215"/>
        <v>48000</v>
      </c>
      <c r="Q582" s="28">
        <f t="shared" si="206"/>
        <v>1347.9495957714298</v>
      </c>
      <c r="R582" s="28">
        <f t="shared" si="207"/>
        <v>0</v>
      </c>
      <c r="S582" s="28">
        <f t="shared" si="213"/>
        <v>225</v>
      </c>
      <c r="T582" s="28">
        <f t="shared" si="208"/>
        <v>608.66230521351611</v>
      </c>
      <c r="U582" s="28">
        <f t="shared" si="209"/>
        <v>833.66230521351611</v>
      </c>
      <c r="V582" s="29">
        <f t="shared" si="210"/>
        <v>514.28729055791371</v>
      </c>
      <c r="W582" s="35"/>
      <c r="X582" s="138">
        <f>IF($I582&lt;=TABELLER!$Z$68,IF($I581&gt;=TABELLER!$Z$68,$G582,0),0)</f>
        <v>0</v>
      </c>
      <c r="Y582" s="139">
        <f>IF($I582&gt;=TABELLER!$Z$68,IF($I581&lt;=TABELLER!$Z$68,$G582,0),0)</f>
        <v>0</v>
      </c>
      <c r="Z582" s="140">
        <f>IF($I582&gt;=TABELLER!$Z$68,IF($I581&lt;=TABELLER!$Z$68,$C582,0),0)</f>
        <v>0</v>
      </c>
      <c r="AA582" s="140">
        <f t="shared" si="216"/>
        <v>128.19470441779151</v>
      </c>
      <c r="AB582" s="106">
        <f t="shared" si="217"/>
        <v>0</v>
      </c>
    </row>
    <row r="583" spans="2:28" x14ac:dyDescent="0.2">
      <c r="B583" s="25">
        <v>535</v>
      </c>
      <c r="C583" s="26">
        <f t="shared" si="196"/>
        <v>21.399999999999721</v>
      </c>
      <c r="D583" s="26">
        <f t="shared" si="197"/>
        <v>3.9999999999999147E-2</v>
      </c>
      <c r="E583" s="27">
        <f t="shared" si="198"/>
        <v>1.4246598911970618</v>
      </c>
      <c r="F583" s="27">
        <f t="shared" si="199"/>
        <v>0</v>
      </c>
      <c r="G583" s="26">
        <f t="shared" si="200"/>
        <v>645.65673573956497</v>
      </c>
      <c r="H583" s="26">
        <f t="shared" si="201"/>
        <v>0</v>
      </c>
      <c r="I583" s="26">
        <f t="shared" si="202"/>
        <v>128.24407599768509</v>
      </c>
      <c r="J583" s="26">
        <f t="shared" si="203"/>
        <v>35.623354443801411</v>
      </c>
      <c r="K583" s="26">
        <f t="shared" si="211"/>
        <v>36.138888888888886</v>
      </c>
      <c r="L583" s="27">
        <f t="shared" si="204"/>
        <v>0.34219962467563697</v>
      </c>
      <c r="M583" s="27">
        <f t="shared" si="205"/>
        <v>0.34219962467563697</v>
      </c>
      <c r="N583" s="26">
        <f t="shared" si="214"/>
        <v>0</v>
      </c>
      <c r="O583" s="141">
        <f t="shared" si="212"/>
        <v>80</v>
      </c>
      <c r="P583" s="28">
        <f t="shared" si="215"/>
        <v>48000</v>
      </c>
      <c r="Q583" s="28">
        <f t="shared" si="206"/>
        <v>1347.4306602912341</v>
      </c>
      <c r="R583" s="28">
        <f t="shared" si="207"/>
        <v>0</v>
      </c>
      <c r="S583" s="28">
        <f t="shared" si="213"/>
        <v>225</v>
      </c>
      <c r="T583" s="28">
        <f t="shared" si="208"/>
        <v>609.13122327777864</v>
      </c>
      <c r="U583" s="28">
        <f t="shared" si="209"/>
        <v>834.13122327777864</v>
      </c>
      <c r="V583" s="29">
        <f t="shared" si="210"/>
        <v>513.29943701345542</v>
      </c>
      <c r="W583" s="35"/>
      <c r="X583" s="138">
        <f>IF($I583&lt;=TABELLER!$Z$68,IF($I582&gt;=TABELLER!$Z$68,$G583,0),0)</f>
        <v>0</v>
      </c>
      <c r="Y583" s="139">
        <f>IF($I583&gt;=TABELLER!$Z$68,IF($I582&lt;=TABELLER!$Z$68,$G583,0),0)</f>
        <v>0</v>
      </c>
      <c r="Z583" s="140">
        <f>IF($I583&gt;=TABELLER!$Z$68,IF($I582&lt;=TABELLER!$Z$68,$C583,0),0)</f>
        <v>0</v>
      </c>
      <c r="AA583" s="140">
        <f t="shared" si="216"/>
        <v>128.24407599768509</v>
      </c>
      <c r="AB583" s="106">
        <f t="shared" si="217"/>
        <v>0</v>
      </c>
    </row>
    <row r="584" spans="2:28" x14ac:dyDescent="0.2">
      <c r="B584" s="25">
        <v>536</v>
      </c>
      <c r="C584" s="26">
        <f t="shared" si="196"/>
        <v>21.439999999999721</v>
      </c>
      <c r="D584" s="26">
        <f t="shared" si="197"/>
        <v>3.9999999999999147E-2</v>
      </c>
      <c r="E584" s="27">
        <f t="shared" si="198"/>
        <v>1.4252079374517665</v>
      </c>
      <c r="F584" s="27">
        <f t="shared" si="199"/>
        <v>0</v>
      </c>
      <c r="G584" s="26">
        <f t="shared" si="200"/>
        <v>647.08194367701674</v>
      </c>
      <c r="H584" s="26">
        <f t="shared" si="201"/>
        <v>0</v>
      </c>
      <c r="I584" s="26">
        <f t="shared" si="202"/>
        <v>128.29335274363837</v>
      </c>
      <c r="J584" s="26">
        <f t="shared" si="203"/>
        <v>35.637042428788433</v>
      </c>
      <c r="K584" s="26">
        <f t="shared" si="211"/>
        <v>36.138888888888886</v>
      </c>
      <c r="L584" s="27">
        <f t="shared" si="204"/>
        <v>0.3415424661174517</v>
      </c>
      <c r="M584" s="27">
        <f t="shared" si="205"/>
        <v>0.3415424661174517</v>
      </c>
      <c r="N584" s="26">
        <f t="shared" si="214"/>
        <v>0</v>
      </c>
      <c r="O584" s="141">
        <f t="shared" si="212"/>
        <v>80</v>
      </c>
      <c r="P584" s="28">
        <f t="shared" si="215"/>
        <v>48000</v>
      </c>
      <c r="Q584" s="28">
        <f t="shared" si="206"/>
        <v>1346.9131198503858</v>
      </c>
      <c r="R584" s="28">
        <f t="shared" si="207"/>
        <v>0</v>
      </c>
      <c r="S584" s="28">
        <f t="shared" si="213"/>
        <v>225</v>
      </c>
      <c r="T584" s="28">
        <f t="shared" si="208"/>
        <v>609.5994206742082</v>
      </c>
      <c r="U584" s="28">
        <f t="shared" si="209"/>
        <v>834.5994206742082</v>
      </c>
      <c r="V584" s="29">
        <f t="shared" si="210"/>
        <v>512.31369917617758</v>
      </c>
      <c r="W584" s="35"/>
      <c r="X584" s="138">
        <f>IF($I584&lt;=TABELLER!$Z$68,IF($I583&gt;=TABELLER!$Z$68,$G584,0),0)</f>
        <v>0</v>
      </c>
      <c r="Y584" s="139">
        <f>IF($I584&gt;=TABELLER!$Z$68,IF($I583&lt;=TABELLER!$Z$68,$G584,0),0)</f>
        <v>0</v>
      </c>
      <c r="Z584" s="140">
        <f>IF($I584&gt;=TABELLER!$Z$68,IF($I583&lt;=TABELLER!$Z$68,$C584,0),0)</f>
        <v>0</v>
      </c>
      <c r="AA584" s="140">
        <f t="shared" si="216"/>
        <v>128.29335274363837</v>
      </c>
      <c r="AB584" s="106">
        <f t="shared" si="217"/>
        <v>0</v>
      </c>
    </row>
    <row r="585" spans="2:28" x14ac:dyDescent="0.2">
      <c r="B585" s="25">
        <v>537</v>
      </c>
      <c r="C585" s="26">
        <f t="shared" si="196"/>
        <v>21.47999999999972</v>
      </c>
      <c r="D585" s="26">
        <f t="shared" si="197"/>
        <v>3.9999999999999147E-2</v>
      </c>
      <c r="E585" s="27">
        <f t="shared" si="198"/>
        <v>1.4257549311244009</v>
      </c>
      <c r="F585" s="27">
        <f t="shared" si="199"/>
        <v>0</v>
      </c>
      <c r="G585" s="26">
        <f t="shared" si="200"/>
        <v>648.50769860814114</v>
      </c>
      <c r="H585" s="26">
        <f t="shared" si="201"/>
        <v>0</v>
      </c>
      <c r="I585" s="26">
        <f t="shared" si="202"/>
        <v>128.34253485875928</v>
      </c>
      <c r="J585" s="26">
        <f t="shared" si="203"/>
        <v>35.65070412743313</v>
      </c>
      <c r="K585" s="26">
        <f t="shared" si="211"/>
        <v>36.138888888888886</v>
      </c>
      <c r="L585" s="27">
        <f t="shared" si="204"/>
        <v>0.34088671417918781</v>
      </c>
      <c r="M585" s="27">
        <f t="shared" si="205"/>
        <v>0.34088671417918781</v>
      </c>
      <c r="N585" s="26">
        <f t="shared" si="214"/>
        <v>0</v>
      </c>
      <c r="O585" s="141">
        <f t="shared" si="212"/>
        <v>80</v>
      </c>
      <c r="P585" s="28">
        <f t="shared" si="215"/>
        <v>48000</v>
      </c>
      <c r="Q585" s="28">
        <f t="shared" si="206"/>
        <v>1346.3969695640349</v>
      </c>
      <c r="R585" s="28">
        <f t="shared" si="207"/>
        <v>0</v>
      </c>
      <c r="S585" s="28">
        <f t="shared" si="213"/>
        <v>225</v>
      </c>
      <c r="T585" s="28">
        <f t="shared" si="208"/>
        <v>610.06689829525317</v>
      </c>
      <c r="U585" s="28">
        <f t="shared" si="209"/>
        <v>835.06689829525317</v>
      </c>
      <c r="V585" s="29">
        <f t="shared" si="210"/>
        <v>511.33007126878169</v>
      </c>
      <c r="W585" s="35"/>
      <c r="X585" s="138">
        <f>IF($I585&lt;=TABELLER!$Z$68,IF($I584&gt;=TABELLER!$Z$68,$G585,0),0)</f>
        <v>0</v>
      </c>
      <c r="Y585" s="139">
        <f>IF($I585&gt;=TABELLER!$Z$68,IF($I584&lt;=TABELLER!$Z$68,$G585,0),0)</f>
        <v>0</v>
      </c>
      <c r="Z585" s="140">
        <f>IF($I585&gt;=TABELLER!$Z$68,IF($I584&lt;=TABELLER!$Z$68,$C585,0),0)</f>
        <v>0</v>
      </c>
      <c r="AA585" s="140">
        <f t="shared" si="216"/>
        <v>128.34253485875928</v>
      </c>
      <c r="AB585" s="106">
        <f t="shared" si="217"/>
        <v>0</v>
      </c>
    </row>
    <row r="586" spans="2:28" x14ac:dyDescent="0.2">
      <c r="B586" s="25">
        <v>538</v>
      </c>
      <c r="C586" s="26">
        <f t="shared" si="196"/>
        <v>21.519999999999719</v>
      </c>
      <c r="D586" s="26">
        <f t="shared" si="197"/>
        <v>3.9999999999999147E-2</v>
      </c>
      <c r="E586" s="27">
        <f t="shared" si="198"/>
        <v>1.4263008744686381</v>
      </c>
      <c r="F586" s="27">
        <f t="shared" si="199"/>
        <v>0</v>
      </c>
      <c r="G586" s="26">
        <f t="shared" si="200"/>
        <v>649.93399948260981</v>
      </c>
      <c r="H586" s="26">
        <f t="shared" si="201"/>
        <v>0</v>
      </c>
      <c r="I586" s="26">
        <f t="shared" si="202"/>
        <v>128.39162254560108</v>
      </c>
      <c r="J586" s="26">
        <f t="shared" si="203"/>
        <v>35.664339596000296</v>
      </c>
      <c r="K586" s="26">
        <f t="shared" si="211"/>
        <v>36.138888888888886</v>
      </c>
      <c r="L586" s="27">
        <f t="shared" si="204"/>
        <v>0.34023236502467658</v>
      </c>
      <c r="M586" s="27">
        <f t="shared" si="205"/>
        <v>0.34023236502467658</v>
      </c>
      <c r="N586" s="26">
        <f t="shared" si="214"/>
        <v>0</v>
      </c>
      <c r="O586" s="141">
        <f t="shared" si="212"/>
        <v>80</v>
      </c>
      <c r="P586" s="28">
        <f t="shared" si="215"/>
        <v>48000</v>
      </c>
      <c r="Q586" s="28">
        <f t="shared" si="206"/>
        <v>1345.8822045700554</v>
      </c>
      <c r="R586" s="28">
        <f t="shared" si="207"/>
        <v>0</v>
      </c>
      <c r="S586" s="28">
        <f t="shared" si="213"/>
        <v>225</v>
      </c>
      <c r="T586" s="28">
        <f t="shared" si="208"/>
        <v>610.53365703304053</v>
      </c>
      <c r="U586" s="28">
        <f t="shared" si="209"/>
        <v>835.53365703304053</v>
      </c>
      <c r="V586" s="29">
        <f t="shared" si="210"/>
        <v>510.34854753701484</v>
      </c>
      <c r="W586" s="35"/>
      <c r="X586" s="138">
        <f>IF($I586&lt;=TABELLER!$Z$68,IF($I585&gt;=TABELLER!$Z$68,$G586,0),0)</f>
        <v>0</v>
      </c>
      <c r="Y586" s="139">
        <f>IF($I586&gt;=TABELLER!$Z$68,IF($I585&lt;=TABELLER!$Z$68,$G586,0),0)</f>
        <v>0</v>
      </c>
      <c r="Z586" s="140">
        <f>IF($I586&gt;=TABELLER!$Z$68,IF($I585&lt;=TABELLER!$Z$68,$C586,0),0)</f>
        <v>0</v>
      </c>
      <c r="AA586" s="140">
        <f t="shared" si="216"/>
        <v>128.39162254560108</v>
      </c>
      <c r="AB586" s="106">
        <f t="shared" si="217"/>
        <v>0</v>
      </c>
    </row>
    <row r="587" spans="2:28" x14ac:dyDescent="0.2">
      <c r="B587" s="25">
        <v>539</v>
      </c>
      <c r="C587" s="26">
        <f t="shared" si="196"/>
        <v>21.559999999999718</v>
      </c>
      <c r="D587" s="26">
        <f t="shared" si="197"/>
        <v>3.9999999999999147E-2</v>
      </c>
      <c r="E587" s="27">
        <f t="shared" si="198"/>
        <v>1.4268457697320012</v>
      </c>
      <c r="F587" s="27">
        <f t="shared" si="199"/>
        <v>0</v>
      </c>
      <c r="G587" s="26">
        <f t="shared" si="200"/>
        <v>651.36084525234185</v>
      </c>
      <c r="H587" s="26">
        <f t="shared" si="201"/>
        <v>0</v>
      </c>
      <c r="I587" s="26">
        <f t="shared" si="202"/>
        <v>128.44061600616465</v>
      </c>
      <c r="J587" s="26">
        <f t="shared" si="203"/>
        <v>35.677948890601286</v>
      </c>
      <c r="K587" s="26">
        <f t="shared" si="211"/>
        <v>36.138888888888886</v>
      </c>
      <c r="L587" s="27">
        <f t="shared" si="204"/>
        <v>0.33957941483302551</v>
      </c>
      <c r="M587" s="27">
        <f t="shared" si="205"/>
        <v>0.33957941483302551</v>
      </c>
      <c r="N587" s="26">
        <f t="shared" si="214"/>
        <v>0</v>
      </c>
      <c r="O587" s="141">
        <f t="shared" si="212"/>
        <v>80</v>
      </c>
      <c r="P587" s="28">
        <f t="shared" si="215"/>
        <v>48000</v>
      </c>
      <c r="Q587" s="28">
        <f t="shared" si="206"/>
        <v>1345.3688200289098</v>
      </c>
      <c r="R587" s="28">
        <f t="shared" si="207"/>
        <v>0</v>
      </c>
      <c r="S587" s="28">
        <f t="shared" si="213"/>
        <v>225</v>
      </c>
      <c r="T587" s="28">
        <f t="shared" si="208"/>
        <v>610.99969777937156</v>
      </c>
      <c r="U587" s="28">
        <f t="shared" si="209"/>
        <v>835.99969777937156</v>
      </c>
      <c r="V587" s="29">
        <f t="shared" si="210"/>
        <v>509.36912224953824</v>
      </c>
      <c r="W587" s="35"/>
      <c r="X587" s="138">
        <f>IF($I587&lt;=TABELLER!$Z$68,IF($I586&gt;=TABELLER!$Z$68,$G587,0),0)</f>
        <v>0</v>
      </c>
      <c r="Y587" s="139">
        <f>IF($I587&gt;=TABELLER!$Z$68,IF($I586&lt;=TABELLER!$Z$68,$G587,0),0)</f>
        <v>0</v>
      </c>
      <c r="Z587" s="140">
        <f>IF($I587&gt;=TABELLER!$Z$68,IF($I586&lt;=TABELLER!$Z$68,$C587,0),0)</f>
        <v>0</v>
      </c>
      <c r="AA587" s="140">
        <f t="shared" si="216"/>
        <v>128.44061600616465</v>
      </c>
      <c r="AB587" s="106">
        <f t="shared" si="217"/>
        <v>0</v>
      </c>
    </row>
    <row r="588" spans="2:28" x14ac:dyDescent="0.2">
      <c r="B588" s="25">
        <v>540</v>
      </c>
      <c r="C588" s="26">
        <f t="shared" si="196"/>
        <v>21.599999999999717</v>
      </c>
      <c r="D588" s="26">
        <f t="shared" si="197"/>
        <v>3.9999999999999147E-2</v>
      </c>
      <c r="E588" s="27">
        <f t="shared" si="198"/>
        <v>1.4273896191558875</v>
      </c>
      <c r="F588" s="27">
        <f t="shared" si="199"/>
        <v>0</v>
      </c>
      <c r="G588" s="26">
        <f t="shared" si="200"/>
        <v>652.78823487149771</v>
      </c>
      <c r="H588" s="26">
        <f t="shared" si="201"/>
        <v>0</v>
      </c>
      <c r="I588" s="26">
        <f t="shared" si="202"/>
        <v>128.48951544190058</v>
      </c>
      <c r="J588" s="26">
        <f t="shared" si="203"/>
        <v>35.691532067194608</v>
      </c>
      <c r="K588" s="26">
        <f t="shared" si="211"/>
        <v>36.138888888888886</v>
      </c>
      <c r="L588" s="27">
        <f t="shared" si="204"/>
        <v>0.33892785979853041</v>
      </c>
      <c r="M588" s="27">
        <f t="shared" si="205"/>
        <v>0.33892785979853041</v>
      </c>
      <c r="N588" s="26">
        <f t="shared" si="214"/>
        <v>0</v>
      </c>
      <c r="O588" s="141">
        <f t="shared" si="212"/>
        <v>80</v>
      </c>
      <c r="P588" s="28">
        <f t="shared" si="215"/>
        <v>48000</v>
      </c>
      <c r="Q588" s="28">
        <f t="shared" si="206"/>
        <v>1344.8568111235145</v>
      </c>
      <c r="R588" s="28">
        <f t="shared" si="207"/>
        <v>0</v>
      </c>
      <c r="S588" s="28">
        <f t="shared" si="213"/>
        <v>225</v>
      </c>
      <c r="T588" s="28">
        <f t="shared" si="208"/>
        <v>611.46502142571887</v>
      </c>
      <c r="U588" s="28">
        <f t="shared" si="209"/>
        <v>836.46502142571887</v>
      </c>
      <c r="V588" s="29">
        <f t="shared" si="210"/>
        <v>508.39178969779562</v>
      </c>
      <c r="W588" s="35"/>
      <c r="X588" s="138">
        <f>IF($I588&lt;=TABELLER!$Z$68,IF($I587&gt;=TABELLER!$Z$68,$G588,0),0)</f>
        <v>0</v>
      </c>
      <c r="Y588" s="139">
        <f>IF($I588&gt;=TABELLER!$Z$68,IF($I587&lt;=TABELLER!$Z$68,$G588,0),0)</f>
        <v>0</v>
      </c>
      <c r="Z588" s="140">
        <f>IF($I588&gt;=TABELLER!$Z$68,IF($I587&lt;=TABELLER!$Z$68,$C588,0),0)</f>
        <v>0</v>
      </c>
      <c r="AA588" s="140">
        <f t="shared" si="216"/>
        <v>128.48951544190058</v>
      </c>
      <c r="AB588" s="106">
        <f t="shared" si="217"/>
        <v>0</v>
      </c>
    </row>
    <row r="589" spans="2:28" x14ac:dyDescent="0.2">
      <c r="B589" s="25">
        <v>541</v>
      </c>
      <c r="C589" s="26">
        <f t="shared" si="196"/>
        <v>21.639999999999716</v>
      </c>
      <c r="D589" s="26">
        <f t="shared" si="197"/>
        <v>3.9999999999999147E-2</v>
      </c>
      <c r="E589" s="27">
        <f t="shared" si="198"/>
        <v>1.4279324249755927</v>
      </c>
      <c r="F589" s="27">
        <f t="shared" si="199"/>
        <v>0</v>
      </c>
      <c r="G589" s="26">
        <f t="shared" si="200"/>
        <v>654.21616729647326</v>
      </c>
      <c r="H589" s="26">
        <f t="shared" si="201"/>
        <v>0</v>
      </c>
      <c r="I589" s="26">
        <f t="shared" si="202"/>
        <v>128.5383210537116</v>
      </c>
      <c r="J589" s="26">
        <f t="shared" si="203"/>
        <v>35.705089181586551</v>
      </c>
      <c r="K589" s="26">
        <f t="shared" si="211"/>
        <v>36.138888888888886</v>
      </c>
      <c r="L589" s="27">
        <f t="shared" si="204"/>
        <v>0.33827769613058883</v>
      </c>
      <c r="M589" s="27">
        <f t="shared" si="205"/>
        <v>0.33827769613058883</v>
      </c>
      <c r="N589" s="26">
        <f t="shared" si="214"/>
        <v>0</v>
      </c>
      <c r="O589" s="141">
        <f t="shared" si="212"/>
        <v>80</v>
      </c>
      <c r="P589" s="28">
        <f t="shared" si="215"/>
        <v>48000</v>
      </c>
      <c r="Q589" s="28">
        <f t="shared" si="206"/>
        <v>1344.3461730591068</v>
      </c>
      <c r="R589" s="28">
        <f t="shared" si="207"/>
        <v>0</v>
      </c>
      <c r="S589" s="28">
        <f t="shared" si="213"/>
        <v>225</v>
      </c>
      <c r="T589" s="28">
        <f t="shared" si="208"/>
        <v>611.92962886322357</v>
      </c>
      <c r="U589" s="28">
        <f t="shared" si="209"/>
        <v>836.92962886322357</v>
      </c>
      <c r="V589" s="29">
        <f t="shared" si="210"/>
        <v>507.41654419588326</v>
      </c>
      <c r="W589" s="35"/>
      <c r="X589" s="138">
        <f>IF($I589&lt;=TABELLER!$Z$68,IF($I588&gt;=TABELLER!$Z$68,$G589,0),0)</f>
        <v>0</v>
      </c>
      <c r="Y589" s="139">
        <f>IF($I589&gt;=TABELLER!$Z$68,IF($I588&lt;=TABELLER!$Z$68,$G589,0),0)</f>
        <v>0</v>
      </c>
      <c r="Z589" s="140">
        <f>IF($I589&gt;=TABELLER!$Z$68,IF($I588&lt;=TABELLER!$Z$68,$C589,0),0)</f>
        <v>0</v>
      </c>
      <c r="AA589" s="140">
        <f t="shared" si="216"/>
        <v>128.5383210537116</v>
      </c>
      <c r="AB589" s="106">
        <f t="shared" si="217"/>
        <v>0</v>
      </c>
    </row>
    <row r="590" spans="2:28" x14ac:dyDescent="0.2">
      <c r="B590" s="25">
        <v>542</v>
      </c>
      <c r="C590" s="26">
        <f t="shared" si="196"/>
        <v>21.679999999999715</v>
      </c>
      <c r="D590" s="26">
        <f t="shared" si="197"/>
        <v>3.9999999999999147E-2</v>
      </c>
      <c r="E590" s="27">
        <f t="shared" si="198"/>
        <v>1.4284741894203361</v>
      </c>
      <c r="F590" s="27">
        <f t="shared" si="199"/>
        <v>0</v>
      </c>
      <c r="G590" s="26">
        <f t="shared" si="200"/>
        <v>655.64464148589354</v>
      </c>
      <c r="H590" s="26">
        <f t="shared" si="201"/>
        <v>0</v>
      </c>
      <c r="I590" s="26">
        <f t="shared" si="202"/>
        <v>128.58703304195438</v>
      </c>
      <c r="J590" s="26">
        <f t="shared" si="203"/>
        <v>35.718620289431776</v>
      </c>
      <c r="K590" s="26">
        <f t="shared" si="211"/>
        <v>36.138888888888886</v>
      </c>
      <c r="L590" s="27">
        <f t="shared" si="204"/>
        <v>0.33762892005361383</v>
      </c>
      <c r="M590" s="27">
        <f t="shared" si="205"/>
        <v>0.33762892005361383</v>
      </c>
      <c r="N590" s="26">
        <f t="shared" si="214"/>
        <v>0</v>
      </c>
      <c r="O590" s="141">
        <f t="shared" si="212"/>
        <v>80</v>
      </c>
      <c r="P590" s="28">
        <f t="shared" si="215"/>
        <v>48000</v>
      </c>
      <c r="Q590" s="28">
        <f t="shared" si="206"/>
        <v>1343.8369010631122</v>
      </c>
      <c r="R590" s="28">
        <f t="shared" si="207"/>
        <v>0</v>
      </c>
      <c r="S590" s="28">
        <f t="shared" si="213"/>
        <v>225</v>
      </c>
      <c r="T590" s="28">
        <f t="shared" si="208"/>
        <v>612.39352098269148</v>
      </c>
      <c r="U590" s="28">
        <f t="shared" si="209"/>
        <v>837.39352098269148</v>
      </c>
      <c r="V590" s="29">
        <f t="shared" si="210"/>
        <v>506.44338008042075</v>
      </c>
      <c r="W590" s="35"/>
      <c r="X590" s="138">
        <f>IF($I590&lt;=TABELLER!$Z$68,IF($I589&gt;=TABELLER!$Z$68,$G590,0),0)</f>
        <v>0</v>
      </c>
      <c r="Y590" s="139">
        <f>IF($I590&gt;=TABELLER!$Z$68,IF($I589&lt;=TABELLER!$Z$68,$G590,0),0)</f>
        <v>0</v>
      </c>
      <c r="Z590" s="140">
        <f>IF($I590&gt;=TABELLER!$Z$68,IF($I589&lt;=TABELLER!$Z$68,$C590,0),0)</f>
        <v>0</v>
      </c>
      <c r="AA590" s="140">
        <f t="shared" si="216"/>
        <v>128.58703304195438</v>
      </c>
      <c r="AB590" s="106">
        <f t="shared" si="217"/>
        <v>0</v>
      </c>
    </row>
    <row r="591" spans="2:28" x14ac:dyDescent="0.2">
      <c r="B591" s="25">
        <v>543</v>
      </c>
      <c r="C591" s="26">
        <f t="shared" si="196"/>
        <v>21.719999999999715</v>
      </c>
      <c r="D591" s="26">
        <f t="shared" si="197"/>
        <v>3.9999999999999147E-2</v>
      </c>
      <c r="E591" s="27">
        <f t="shared" si="198"/>
        <v>1.4290149147132833</v>
      </c>
      <c r="F591" s="27">
        <f t="shared" si="199"/>
        <v>0</v>
      </c>
      <c r="G591" s="26">
        <f t="shared" si="200"/>
        <v>657.07365640060686</v>
      </c>
      <c r="H591" s="26">
        <f t="shared" si="201"/>
        <v>0</v>
      </c>
      <c r="I591" s="26">
        <f t="shared" si="202"/>
        <v>128.63565160644214</v>
      </c>
      <c r="J591" s="26">
        <f t="shared" si="203"/>
        <v>35.732125446233923</v>
      </c>
      <c r="K591" s="26">
        <f t="shared" si="211"/>
        <v>36.138888888888886</v>
      </c>
      <c r="L591" s="27">
        <f t="shared" si="204"/>
        <v>0.33698152780694712</v>
      </c>
      <c r="M591" s="27">
        <f t="shared" si="205"/>
        <v>0.33698152780694712</v>
      </c>
      <c r="N591" s="26">
        <f t="shared" si="214"/>
        <v>0</v>
      </c>
      <c r="O591" s="141">
        <f t="shared" si="212"/>
        <v>80</v>
      </c>
      <c r="P591" s="28">
        <f t="shared" si="215"/>
        <v>48000</v>
      </c>
      <c r="Q591" s="28">
        <f t="shared" si="206"/>
        <v>1343.3289903850116</v>
      </c>
      <c r="R591" s="28">
        <f t="shared" si="207"/>
        <v>0</v>
      </c>
      <c r="S591" s="28">
        <f t="shared" si="213"/>
        <v>225</v>
      </c>
      <c r="T591" s="28">
        <f t="shared" si="208"/>
        <v>612.85669867459092</v>
      </c>
      <c r="U591" s="28">
        <f t="shared" si="209"/>
        <v>837.85669867459092</v>
      </c>
      <c r="V591" s="29">
        <f t="shared" si="210"/>
        <v>505.47229171042068</v>
      </c>
      <c r="W591" s="35"/>
      <c r="X591" s="138">
        <f>IF($I591&lt;=TABELLER!$Z$68,IF($I590&gt;=TABELLER!$Z$68,$G591,0),0)</f>
        <v>0</v>
      </c>
      <c r="Y591" s="139">
        <f>IF($I591&gt;=TABELLER!$Z$68,IF($I590&lt;=TABELLER!$Z$68,$G591,0),0)</f>
        <v>0</v>
      </c>
      <c r="Z591" s="140">
        <f>IF($I591&gt;=TABELLER!$Z$68,IF($I590&lt;=TABELLER!$Z$68,$C591,0),0)</f>
        <v>0</v>
      </c>
      <c r="AA591" s="140">
        <f t="shared" si="216"/>
        <v>128.63565160644214</v>
      </c>
      <c r="AB591" s="106">
        <f t="shared" si="217"/>
        <v>0</v>
      </c>
    </row>
    <row r="592" spans="2:28" x14ac:dyDescent="0.2">
      <c r="B592" s="25">
        <v>544</v>
      </c>
      <c r="C592" s="26">
        <f t="shared" si="196"/>
        <v>21.759999999999714</v>
      </c>
      <c r="D592" s="26">
        <f t="shared" si="197"/>
        <v>3.9999999999999147E-2</v>
      </c>
      <c r="E592" s="27">
        <f t="shared" si="198"/>
        <v>1.429554603071572</v>
      </c>
      <c r="F592" s="27">
        <f t="shared" si="199"/>
        <v>0</v>
      </c>
      <c r="G592" s="26">
        <f t="shared" si="200"/>
        <v>658.50321100367842</v>
      </c>
      <c r="H592" s="26">
        <f t="shared" si="201"/>
        <v>0</v>
      </c>
      <c r="I592" s="26">
        <f t="shared" si="202"/>
        <v>128.68417694644634</v>
      </c>
      <c r="J592" s="26">
        <f t="shared" si="203"/>
        <v>35.745604707346203</v>
      </c>
      <c r="K592" s="26">
        <f t="shared" si="211"/>
        <v>36.138888888888886</v>
      </c>
      <c r="L592" s="27">
        <f t="shared" si="204"/>
        <v>0.33633551564477615</v>
      </c>
      <c r="M592" s="27">
        <f t="shared" si="205"/>
        <v>0.33633551564477615</v>
      </c>
      <c r="N592" s="26">
        <f t="shared" si="214"/>
        <v>0</v>
      </c>
      <c r="O592" s="141">
        <f t="shared" si="212"/>
        <v>80</v>
      </c>
      <c r="P592" s="28">
        <f t="shared" si="215"/>
        <v>48000</v>
      </c>
      <c r="Q592" s="28">
        <f t="shared" si="206"/>
        <v>1342.8224362962128</v>
      </c>
      <c r="R592" s="28">
        <f t="shared" si="207"/>
        <v>0</v>
      </c>
      <c r="S592" s="28">
        <f t="shared" si="213"/>
        <v>225</v>
      </c>
      <c r="T592" s="28">
        <f t="shared" si="208"/>
        <v>613.31916282904854</v>
      </c>
      <c r="U592" s="28">
        <f t="shared" si="209"/>
        <v>838.31916282904854</v>
      </c>
      <c r="V592" s="29">
        <f t="shared" si="210"/>
        <v>504.50327346716426</v>
      </c>
      <c r="W592" s="35"/>
      <c r="X592" s="138">
        <f>IF($I592&lt;=TABELLER!$Z$68,IF($I591&gt;=TABELLER!$Z$68,$G592,0),0)</f>
        <v>0</v>
      </c>
      <c r="Y592" s="139">
        <f>IF($I592&gt;=TABELLER!$Z$68,IF($I591&lt;=TABELLER!$Z$68,$G592,0),0)</f>
        <v>0</v>
      </c>
      <c r="Z592" s="140">
        <f>IF($I592&gt;=TABELLER!$Z$68,IF($I591&lt;=TABELLER!$Z$68,$C592,0),0)</f>
        <v>0</v>
      </c>
      <c r="AA592" s="140">
        <f t="shared" si="216"/>
        <v>128.68417694644634</v>
      </c>
      <c r="AB592" s="106">
        <f t="shared" si="217"/>
        <v>0</v>
      </c>
    </row>
    <row r="593" spans="2:28" x14ac:dyDescent="0.2">
      <c r="B593" s="25">
        <v>545</v>
      </c>
      <c r="C593" s="26">
        <f t="shared" ref="C593:C648" si="218">+C592+$E$7</f>
        <v>21.799999999999713</v>
      </c>
      <c r="D593" s="26">
        <f t="shared" si="197"/>
        <v>3.9999999999999147E-2</v>
      </c>
      <c r="E593" s="27">
        <f t="shared" si="198"/>
        <v>1.4300932567063334</v>
      </c>
      <c r="F593" s="27">
        <f t="shared" si="199"/>
        <v>0</v>
      </c>
      <c r="G593" s="26">
        <f t="shared" si="200"/>
        <v>659.93330426038472</v>
      </c>
      <c r="H593" s="26">
        <f t="shared" si="201"/>
        <v>0</v>
      </c>
      <c r="I593" s="26">
        <f t="shared" si="202"/>
        <v>128.73260926069921</v>
      </c>
      <c r="J593" s="26">
        <f t="shared" si="203"/>
        <v>35.759058127971997</v>
      </c>
      <c r="K593" s="26">
        <f t="shared" si="211"/>
        <v>36.138888888888886</v>
      </c>
      <c r="L593" s="27">
        <f t="shared" si="204"/>
        <v>0.33569087983604828</v>
      </c>
      <c r="M593" s="27">
        <f t="shared" si="205"/>
        <v>0.33569087983604828</v>
      </c>
      <c r="N593" s="26">
        <f t="shared" si="214"/>
        <v>0</v>
      </c>
      <c r="O593" s="141">
        <f t="shared" si="212"/>
        <v>80</v>
      </c>
      <c r="P593" s="28">
        <f t="shared" si="215"/>
        <v>48000</v>
      </c>
      <c r="Q593" s="28">
        <f t="shared" si="206"/>
        <v>1342.3172340899189</v>
      </c>
      <c r="R593" s="28">
        <f t="shared" si="207"/>
        <v>0</v>
      </c>
      <c r="S593" s="28">
        <f t="shared" si="213"/>
        <v>225</v>
      </c>
      <c r="T593" s="28">
        <f t="shared" si="208"/>
        <v>613.78091433584643</v>
      </c>
      <c r="U593" s="28">
        <f t="shared" si="209"/>
        <v>838.78091433584643</v>
      </c>
      <c r="V593" s="29">
        <f t="shared" si="210"/>
        <v>503.53631975407245</v>
      </c>
      <c r="W593" s="35"/>
      <c r="X593" s="138">
        <f>IF($I593&lt;=TABELLER!$Z$68,IF($I592&gt;=TABELLER!$Z$68,$G593,0),0)</f>
        <v>0</v>
      </c>
      <c r="Y593" s="139">
        <f>IF($I593&gt;=TABELLER!$Z$68,IF($I592&lt;=TABELLER!$Z$68,$G593,0),0)</f>
        <v>0</v>
      </c>
      <c r="Z593" s="140">
        <f>IF($I593&gt;=TABELLER!$Z$68,IF($I592&lt;=TABELLER!$Z$68,$C593,0),0)</f>
        <v>0</v>
      </c>
      <c r="AA593" s="140">
        <f t="shared" si="216"/>
        <v>128.73260926069921</v>
      </c>
      <c r="AB593" s="106">
        <f t="shared" si="217"/>
        <v>0</v>
      </c>
    </row>
    <row r="594" spans="2:28" x14ac:dyDescent="0.2">
      <c r="B594" s="25">
        <v>546</v>
      </c>
      <c r="C594" s="26">
        <f t="shared" si="218"/>
        <v>21.839999999999712</v>
      </c>
      <c r="D594" s="26">
        <f t="shared" si="197"/>
        <v>3.9999999999999147E-2</v>
      </c>
      <c r="E594" s="27">
        <f t="shared" si="198"/>
        <v>1.4306308778227181</v>
      </c>
      <c r="F594" s="27">
        <f t="shared" si="199"/>
        <v>0</v>
      </c>
      <c r="G594" s="26">
        <f t="shared" si="200"/>
        <v>661.36393513820747</v>
      </c>
      <c r="H594" s="26">
        <f t="shared" si="201"/>
        <v>0</v>
      </c>
      <c r="I594" s="26">
        <f t="shared" si="202"/>
        <v>128.7809487473956</v>
      </c>
      <c r="J594" s="26">
        <f t="shared" si="203"/>
        <v>35.772485763165442</v>
      </c>
      <c r="K594" s="26">
        <f t="shared" si="211"/>
        <v>36.138888888888886</v>
      </c>
      <c r="L594" s="27">
        <f t="shared" si="204"/>
        <v>0.3350476166643872</v>
      </c>
      <c r="M594" s="27">
        <f t="shared" si="205"/>
        <v>0.3350476166643872</v>
      </c>
      <c r="N594" s="26">
        <f t="shared" si="214"/>
        <v>0</v>
      </c>
      <c r="O594" s="141">
        <f t="shared" si="212"/>
        <v>80</v>
      </c>
      <c r="P594" s="28">
        <f t="shared" si="215"/>
        <v>48000</v>
      </c>
      <c r="Q594" s="28">
        <f t="shared" si="206"/>
        <v>1341.8133790810004</v>
      </c>
      <c r="R594" s="28">
        <f t="shared" si="207"/>
        <v>0</v>
      </c>
      <c r="S594" s="28">
        <f t="shared" si="213"/>
        <v>225</v>
      </c>
      <c r="T594" s="28">
        <f t="shared" si="208"/>
        <v>614.2419540844196</v>
      </c>
      <c r="U594" s="28">
        <f t="shared" si="209"/>
        <v>839.2419540844196</v>
      </c>
      <c r="V594" s="29">
        <f t="shared" si="210"/>
        <v>502.57142499658084</v>
      </c>
      <c r="W594" s="35"/>
      <c r="X594" s="138">
        <f>IF($I594&lt;=TABELLER!$Z$68,IF($I593&gt;=TABELLER!$Z$68,$G594,0),0)</f>
        <v>0</v>
      </c>
      <c r="Y594" s="139">
        <f>IF($I594&gt;=TABELLER!$Z$68,IF($I593&lt;=TABELLER!$Z$68,$G594,0),0)</f>
        <v>0</v>
      </c>
      <c r="Z594" s="140">
        <f>IF($I594&gt;=TABELLER!$Z$68,IF($I593&lt;=TABELLER!$Z$68,$C594,0),0)</f>
        <v>0</v>
      </c>
      <c r="AA594" s="140">
        <f t="shared" si="216"/>
        <v>128.7809487473956</v>
      </c>
      <c r="AB594" s="106">
        <f t="shared" si="217"/>
        <v>0</v>
      </c>
    </row>
    <row r="595" spans="2:28" x14ac:dyDescent="0.2">
      <c r="B595" s="25">
        <v>547</v>
      </c>
      <c r="C595" s="26">
        <f t="shared" si="218"/>
        <v>21.879999999999711</v>
      </c>
      <c r="D595" s="26">
        <f t="shared" si="197"/>
        <v>3.9999999999999147E-2</v>
      </c>
      <c r="E595" s="27">
        <f t="shared" si="198"/>
        <v>1.4311674686199187</v>
      </c>
      <c r="F595" s="27">
        <f t="shared" si="199"/>
        <v>0</v>
      </c>
      <c r="G595" s="26">
        <f t="shared" si="200"/>
        <v>662.79510260682741</v>
      </c>
      <c r="H595" s="26">
        <f t="shared" si="201"/>
        <v>0</v>
      </c>
      <c r="I595" s="26">
        <f t="shared" si="202"/>
        <v>128.82919560419526</v>
      </c>
      <c r="J595" s="26">
        <f t="shared" si="203"/>
        <v>35.785887667832014</v>
      </c>
      <c r="K595" s="26">
        <f t="shared" si="211"/>
        <v>36.138888888888886</v>
      </c>
      <c r="L595" s="27">
        <f t="shared" si="204"/>
        <v>0.3344057224280107</v>
      </c>
      <c r="M595" s="27">
        <f t="shared" si="205"/>
        <v>0.3344057224280107</v>
      </c>
      <c r="N595" s="26">
        <f t="shared" si="214"/>
        <v>0</v>
      </c>
      <c r="O595" s="141">
        <f t="shared" si="212"/>
        <v>80</v>
      </c>
      <c r="P595" s="28">
        <f t="shared" si="215"/>
        <v>48000</v>
      </c>
      <c r="Q595" s="28">
        <f t="shared" si="206"/>
        <v>1341.3108666058679</v>
      </c>
      <c r="R595" s="28">
        <f t="shared" si="207"/>
        <v>0</v>
      </c>
      <c r="S595" s="28">
        <f t="shared" si="213"/>
        <v>225</v>
      </c>
      <c r="T595" s="28">
        <f t="shared" si="208"/>
        <v>614.70228296385187</v>
      </c>
      <c r="U595" s="28">
        <f t="shared" si="209"/>
        <v>839.70228296385187</v>
      </c>
      <c r="V595" s="29">
        <f t="shared" si="210"/>
        <v>501.60858364201601</v>
      </c>
      <c r="W595" s="35"/>
      <c r="X595" s="138">
        <f>IF($I595&lt;=TABELLER!$Z$68,IF($I594&gt;=TABELLER!$Z$68,$G595,0),0)</f>
        <v>0</v>
      </c>
      <c r="Y595" s="139">
        <f>IF($I595&gt;=TABELLER!$Z$68,IF($I594&lt;=TABELLER!$Z$68,$G595,0),0)</f>
        <v>0</v>
      </c>
      <c r="Z595" s="140">
        <f>IF($I595&gt;=TABELLER!$Z$68,IF($I594&lt;=TABELLER!$Z$68,$C595,0),0)</f>
        <v>0</v>
      </c>
      <c r="AA595" s="140">
        <f t="shared" si="216"/>
        <v>128.82919560419526</v>
      </c>
      <c r="AB595" s="106">
        <f t="shared" si="217"/>
        <v>0</v>
      </c>
    </row>
    <row r="596" spans="2:28" x14ac:dyDescent="0.2">
      <c r="B596" s="25">
        <v>548</v>
      </c>
      <c r="C596" s="26">
        <f t="shared" si="218"/>
        <v>21.91999999999971</v>
      </c>
      <c r="D596" s="26">
        <f t="shared" si="197"/>
        <v>3.9999999999999147E-2</v>
      </c>
      <c r="E596" s="27">
        <f t="shared" si="198"/>
        <v>1.4317030312911925</v>
      </c>
      <c r="F596" s="27">
        <f t="shared" si="199"/>
        <v>0</v>
      </c>
      <c r="G596" s="26">
        <f t="shared" si="200"/>
        <v>664.22680563811855</v>
      </c>
      <c r="H596" s="26">
        <f t="shared" si="201"/>
        <v>0</v>
      </c>
      <c r="I596" s="26">
        <f t="shared" si="202"/>
        <v>128.8773500282249</v>
      </c>
      <c r="J596" s="26">
        <f t="shared" si="203"/>
        <v>35.799263896729137</v>
      </c>
      <c r="K596" s="26">
        <f t="shared" si="211"/>
        <v>36.138888888888886</v>
      </c>
      <c r="L596" s="27">
        <f t="shared" si="204"/>
        <v>0.33376519343964633</v>
      </c>
      <c r="M596" s="27">
        <f t="shared" si="205"/>
        <v>0.33376519343964633</v>
      </c>
      <c r="N596" s="26">
        <f t="shared" si="214"/>
        <v>0</v>
      </c>
      <c r="O596" s="141">
        <f t="shared" si="212"/>
        <v>80</v>
      </c>
      <c r="P596" s="28">
        <f t="shared" si="215"/>
        <v>48000</v>
      </c>
      <c r="Q596" s="28">
        <f t="shared" si="206"/>
        <v>1340.8096920223436</v>
      </c>
      <c r="R596" s="28">
        <f t="shared" si="207"/>
        <v>0</v>
      </c>
      <c r="S596" s="28">
        <f t="shared" si="213"/>
        <v>225</v>
      </c>
      <c r="T596" s="28">
        <f t="shared" si="208"/>
        <v>615.16190186287406</v>
      </c>
      <c r="U596" s="28">
        <f t="shared" si="209"/>
        <v>840.16190186287406</v>
      </c>
      <c r="V596" s="29">
        <f t="shared" si="210"/>
        <v>500.64779015946954</v>
      </c>
      <c r="W596" s="35"/>
      <c r="X596" s="138">
        <f>IF($I596&lt;=TABELLER!$Z$68,IF($I595&gt;=TABELLER!$Z$68,$G596,0),0)</f>
        <v>0</v>
      </c>
      <c r="Y596" s="139">
        <f>IF($I596&gt;=TABELLER!$Z$68,IF($I595&lt;=TABELLER!$Z$68,$G596,0),0)</f>
        <v>0</v>
      </c>
      <c r="Z596" s="140">
        <f>IF($I596&gt;=TABELLER!$Z$68,IF($I595&lt;=TABELLER!$Z$68,$C596,0),0)</f>
        <v>0</v>
      </c>
      <c r="AA596" s="140">
        <f t="shared" si="216"/>
        <v>128.8773500282249</v>
      </c>
      <c r="AB596" s="106">
        <f t="shared" si="217"/>
        <v>0</v>
      </c>
    </row>
    <row r="597" spans="2:28" x14ac:dyDescent="0.2">
      <c r="B597" s="25">
        <v>549</v>
      </c>
      <c r="C597" s="26">
        <f t="shared" si="218"/>
        <v>21.95999999999971</v>
      </c>
      <c r="D597" s="26">
        <f t="shared" si="197"/>
        <v>3.9999999999999147E-2</v>
      </c>
      <c r="E597" s="27">
        <f t="shared" si="198"/>
        <v>1.4322375680238866</v>
      </c>
      <c r="F597" s="27">
        <f t="shared" si="199"/>
        <v>0</v>
      </c>
      <c r="G597" s="26">
        <f t="shared" si="200"/>
        <v>665.65904320614243</v>
      </c>
      <c r="H597" s="26">
        <f t="shared" si="201"/>
        <v>0</v>
      </c>
      <c r="I597" s="26">
        <f t="shared" si="202"/>
        <v>128.92541221608022</v>
      </c>
      <c r="J597" s="26">
        <f t="shared" si="203"/>
        <v>35.812614504466723</v>
      </c>
      <c r="K597" s="26">
        <f t="shared" si="211"/>
        <v>36.138888888888886</v>
      </c>
      <c r="L597" s="27">
        <f t="shared" si="204"/>
        <v>0.33312602602645186</v>
      </c>
      <c r="M597" s="27">
        <f t="shared" si="205"/>
        <v>0.33312602602645186</v>
      </c>
      <c r="N597" s="26">
        <f t="shared" si="214"/>
        <v>0</v>
      </c>
      <c r="O597" s="141">
        <f t="shared" si="212"/>
        <v>80</v>
      </c>
      <c r="P597" s="28">
        <f t="shared" si="215"/>
        <v>48000</v>
      </c>
      <c r="Q597" s="28">
        <f t="shared" si="206"/>
        <v>1340.3098507095372</v>
      </c>
      <c r="R597" s="28">
        <f t="shared" si="207"/>
        <v>0</v>
      </c>
      <c r="S597" s="28">
        <f t="shared" si="213"/>
        <v>225</v>
      </c>
      <c r="T597" s="28">
        <f t="shared" si="208"/>
        <v>615.62081166985934</v>
      </c>
      <c r="U597" s="28">
        <f t="shared" si="209"/>
        <v>840.62081166985934</v>
      </c>
      <c r="V597" s="29">
        <f t="shared" si="210"/>
        <v>499.68903903967782</v>
      </c>
      <c r="W597" s="35"/>
      <c r="X597" s="138">
        <f>IF($I597&lt;=TABELLER!$Z$68,IF($I596&gt;=TABELLER!$Z$68,$G597,0),0)</f>
        <v>0</v>
      </c>
      <c r="Y597" s="139">
        <f>IF($I597&gt;=TABELLER!$Z$68,IF($I596&lt;=TABELLER!$Z$68,$G597,0),0)</f>
        <v>0</v>
      </c>
      <c r="Z597" s="140">
        <f>IF($I597&gt;=TABELLER!$Z$68,IF($I596&lt;=TABELLER!$Z$68,$C597,0),0)</f>
        <v>0</v>
      </c>
      <c r="AA597" s="140">
        <f t="shared" si="216"/>
        <v>128.92541221608022</v>
      </c>
      <c r="AB597" s="106">
        <f t="shared" si="217"/>
        <v>0</v>
      </c>
    </row>
    <row r="598" spans="2:28" x14ac:dyDescent="0.2">
      <c r="B598" s="25">
        <v>550</v>
      </c>
      <c r="C598" s="26">
        <f t="shared" si="218"/>
        <v>21.999999999999709</v>
      </c>
      <c r="D598" s="26">
        <f t="shared" si="197"/>
        <v>3.9999999999999147E-2</v>
      </c>
      <c r="E598" s="27">
        <f t="shared" si="198"/>
        <v>1.4327710809994596</v>
      </c>
      <c r="F598" s="27">
        <f t="shared" si="199"/>
        <v>0</v>
      </c>
      <c r="G598" s="26">
        <f t="shared" si="200"/>
        <v>667.09181428714191</v>
      </c>
      <c r="H598" s="26">
        <f t="shared" si="201"/>
        <v>0</v>
      </c>
      <c r="I598" s="26">
        <f t="shared" si="202"/>
        <v>128.97338236382802</v>
      </c>
      <c r="J598" s="26">
        <f t="shared" si="203"/>
        <v>35.825939545507779</v>
      </c>
      <c r="K598" s="26">
        <f t="shared" si="211"/>
        <v>36.138888888888886</v>
      </c>
      <c r="L598" s="27">
        <f t="shared" si="204"/>
        <v>0.33248821652993193</v>
      </c>
      <c r="M598" s="27">
        <f t="shared" si="205"/>
        <v>0.33248821652993193</v>
      </c>
      <c r="N598" s="26">
        <f t="shared" si="214"/>
        <v>0</v>
      </c>
      <c r="O598" s="141">
        <f t="shared" si="212"/>
        <v>80</v>
      </c>
      <c r="P598" s="28">
        <f t="shared" si="215"/>
        <v>48000</v>
      </c>
      <c r="Q598" s="28">
        <f t="shared" si="206"/>
        <v>1339.8113380677194</v>
      </c>
      <c r="R598" s="28">
        <f t="shared" si="207"/>
        <v>0</v>
      </c>
      <c r="S598" s="28">
        <f t="shared" si="213"/>
        <v>225</v>
      </c>
      <c r="T598" s="28">
        <f t="shared" si="208"/>
        <v>616.0790132728215</v>
      </c>
      <c r="U598" s="28">
        <f t="shared" si="209"/>
        <v>841.0790132728215</v>
      </c>
      <c r="V598" s="29">
        <f t="shared" si="210"/>
        <v>498.73232479489786</v>
      </c>
      <c r="W598" s="35"/>
      <c r="X598" s="138">
        <f>IF($I598&lt;=TABELLER!$Z$68,IF($I597&gt;=TABELLER!$Z$68,$G598,0),0)</f>
        <v>0</v>
      </c>
      <c r="Y598" s="139">
        <f>IF($I598&gt;=TABELLER!$Z$68,IF($I597&lt;=TABELLER!$Z$68,$G598,0),0)</f>
        <v>0</v>
      </c>
      <c r="Z598" s="140">
        <f>IF($I598&gt;=TABELLER!$Z$68,IF($I597&lt;=TABELLER!$Z$68,$C598,0),0)</f>
        <v>0</v>
      </c>
      <c r="AA598" s="140">
        <f t="shared" si="216"/>
        <v>128.97338236382802</v>
      </c>
      <c r="AB598" s="106">
        <f t="shared" si="217"/>
        <v>0</v>
      </c>
    </row>
    <row r="599" spans="2:28" x14ac:dyDescent="0.2">
      <c r="B599" s="25">
        <v>551</v>
      </c>
      <c r="C599" s="26">
        <f t="shared" si="218"/>
        <v>22.039999999999708</v>
      </c>
      <c r="D599" s="26">
        <f t="shared" si="197"/>
        <v>3.9999999999999147E-2</v>
      </c>
      <c r="E599" s="27">
        <f t="shared" si="198"/>
        <v>1.4333035723935046</v>
      </c>
      <c r="F599" s="27">
        <f t="shared" si="199"/>
        <v>0</v>
      </c>
      <c r="G599" s="26">
        <f t="shared" si="200"/>
        <v>668.52511785953538</v>
      </c>
      <c r="H599" s="26">
        <f t="shared" si="201"/>
        <v>0</v>
      </c>
      <c r="I599" s="26">
        <f t="shared" si="202"/>
        <v>129.02126066700833</v>
      </c>
      <c r="J599" s="26">
        <f t="shared" si="203"/>
        <v>35.839239074168979</v>
      </c>
      <c r="K599" s="26">
        <f t="shared" si="211"/>
        <v>36.138888888888886</v>
      </c>
      <c r="L599" s="27">
        <f t="shared" si="204"/>
        <v>0.33185176130585775</v>
      </c>
      <c r="M599" s="27">
        <f t="shared" si="205"/>
        <v>0.33185176130585775</v>
      </c>
      <c r="N599" s="26">
        <f t="shared" si="214"/>
        <v>0</v>
      </c>
      <c r="O599" s="141">
        <f t="shared" si="212"/>
        <v>80</v>
      </c>
      <c r="P599" s="28">
        <f t="shared" si="215"/>
        <v>48000</v>
      </c>
      <c r="Q599" s="28">
        <f t="shared" si="206"/>
        <v>1339.3141495181981</v>
      </c>
      <c r="R599" s="28">
        <f t="shared" si="207"/>
        <v>0</v>
      </c>
      <c r="S599" s="28">
        <f t="shared" si="213"/>
        <v>225</v>
      </c>
      <c r="T599" s="28">
        <f t="shared" si="208"/>
        <v>616.53650755941146</v>
      </c>
      <c r="U599" s="28">
        <f t="shared" si="209"/>
        <v>841.53650755941146</v>
      </c>
      <c r="V599" s="29">
        <f t="shared" si="210"/>
        <v>497.7776419587866</v>
      </c>
      <c r="W599" s="35"/>
      <c r="X599" s="138">
        <f>IF($I599&lt;=TABELLER!$Z$68,IF($I598&gt;=TABELLER!$Z$68,$G599,0),0)</f>
        <v>0</v>
      </c>
      <c r="Y599" s="139">
        <f>IF($I599&gt;=TABELLER!$Z$68,IF($I598&lt;=TABELLER!$Z$68,$G599,0),0)</f>
        <v>0</v>
      </c>
      <c r="Z599" s="140">
        <f>IF($I599&gt;=TABELLER!$Z$68,IF($I598&lt;=TABELLER!$Z$68,$C599,0),0)</f>
        <v>0</v>
      </c>
      <c r="AA599" s="140">
        <f t="shared" si="216"/>
        <v>129.02126066700833</v>
      </c>
      <c r="AB599" s="106">
        <f t="shared" si="217"/>
        <v>0</v>
      </c>
    </row>
    <row r="600" spans="2:28" x14ac:dyDescent="0.2">
      <c r="B600" s="25">
        <v>552</v>
      </c>
      <c r="C600" s="26">
        <f t="shared" si="218"/>
        <v>22.079999999999707</v>
      </c>
      <c r="D600" s="26">
        <f t="shared" si="197"/>
        <v>3.9999999999999147E-2</v>
      </c>
      <c r="E600" s="27">
        <f t="shared" si="198"/>
        <v>1.4338350443757732</v>
      </c>
      <c r="F600" s="27">
        <f t="shared" si="199"/>
        <v>0</v>
      </c>
      <c r="G600" s="26">
        <f t="shared" si="200"/>
        <v>669.95895290391115</v>
      </c>
      <c r="H600" s="26">
        <f t="shared" si="201"/>
        <v>0</v>
      </c>
      <c r="I600" s="26">
        <f t="shared" si="202"/>
        <v>129.06904732063637</v>
      </c>
      <c r="J600" s="26">
        <f t="shared" si="203"/>
        <v>35.852513144621213</v>
      </c>
      <c r="K600" s="26">
        <f t="shared" si="211"/>
        <v>36.138888888888886</v>
      </c>
      <c r="L600" s="27">
        <f t="shared" si="204"/>
        <v>0.3312166567241881</v>
      </c>
      <c r="M600" s="27">
        <f t="shared" si="205"/>
        <v>0.3312166567241881</v>
      </c>
      <c r="N600" s="26">
        <f t="shared" si="214"/>
        <v>0</v>
      </c>
      <c r="O600" s="141">
        <f t="shared" si="212"/>
        <v>80</v>
      </c>
      <c r="P600" s="28">
        <f t="shared" si="215"/>
        <v>48000</v>
      </c>
      <c r="Q600" s="28">
        <f t="shared" si="206"/>
        <v>1338.8182805031959</v>
      </c>
      <c r="R600" s="28">
        <f t="shared" si="207"/>
        <v>0</v>
      </c>
      <c r="S600" s="28">
        <f t="shared" si="213"/>
        <v>225</v>
      </c>
      <c r="T600" s="28">
        <f t="shared" si="208"/>
        <v>616.99329541691372</v>
      </c>
      <c r="U600" s="28">
        <f t="shared" si="209"/>
        <v>841.99329541691372</v>
      </c>
      <c r="V600" s="29">
        <f t="shared" si="210"/>
        <v>496.82498508628214</v>
      </c>
      <c r="W600" s="35"/>
      <c r="X600" s="138">
        <f>IF($I600&lt;=TABELLER!$Z$68,IF($I599&gt;=TABELLER!$Z$68,$G600,0),0)</f>
        <v>0</v>
      </c>
      <c r="Y600" s="139">
        <f>IF($I600&gt;=TABELLER!$Z$68,IF($I599&lt;=TABELLER!$Z$68,$G600,0),0)</f>
        <v>0</v>
      </c>
      <c r="Z600" s="140">
        <f>IF($I600&gt;=TABELLER!$Z$68,IF($I599&lt;=TABELLER!$Z$68,$C600,0),0)</f>
        <v>0</v>
      </c>
      <c r="AA600" s="140">
        <f t="shared" si="216"/>
        <v>129.06904732063637</v>
      </c>
      <c r="AB600" s="106">
        <f t="shared" si="217"/>
        <v>0</v>
      </c>
    </row>
    <row r="601" spans="2:28" x14ac:dyDescent="0.2">
      <c r="B601" s="25">
        <v>553</v>
      </c>
      <c r="C601" s="26">
        <f t="shared" si="218"/>
        <v>22.119999999999706</v>
      </c>
      <c r="D601" s="26">
        <f t="shared" si="197"/>
        <v>3.9999999999999147E-2</v>
      </c>
      <c r="E601" s="27">
        <f t="shared" si="198"/>
        <v>1.4343654991101973</v>
      </c>
      <c r="F601" s="27">
        <f t="shared" si="199"/>
        <v>0</v>
      </c>
      <c r="G601" s="26">
        <f t="shared" si="200"/>
        <v>671.39331840302134</v>
      </c>
      <c r="H601" s="26">
        <f t="shared" si="201"/>
        <v>0</v>
      </c>
      <c r="I601" s="26">
        <f t="shared" si="202"/>
        <v>129.11674251920465</v>
      </c>
      <c r="J601" s="26">
        <f t="shared" si="203"/>
        <v>35.865761810890177</v>
      </c>
      <c r="K601" s="26">
        <f t="shared" si="211"/>
        <v>36.138888888888886</v>
      </c>
      <c r="L601" s="27">
        <f t="shared" si="204"/>
        <v>0.33058289916898836</v>
      </c>
      <c r="M601" s="27">
        <f t="shared" si="205"/>
        <v>0.33058289916898836</v>
      </c>
      <c r="N601" s="26">
        <f t="shared" si="214"/>
        <v>0</v>
      </c>
      <c r="O601" s="141">
        <f t="shared" si="212"/>
        <v>80</v>
      </c>
      <c r="P601" s="28">
        <f t="shared" si="215"/>
        <v>48000</v>
      </c>
      <c r="Q601" s="28">
        <f t="shared" si="206"/>
        <v>1338.3237264857264</v>
      </c>
      <c r="R601" s="28">
        <f t="shared" si="207"/>
        <v>0</v>
      </c>
      <c r="S601" s="28">
        <f t="shared" si="213"/>
        <v>225</v>
      </c>
      <c r="T601" s="28">
        <f t="shared" si="208"/>
        <v>617.44937773224387</v>
      </c>
      <c r="U601" s="28">
        <f t="shared" si="209"/>
        <v>842.44937773224387</v>
      </c>
      <c r="V601" s="29">
        <f t="shared" si="210"/>
        <v>495.87434875348254</v>
      </c>
      <c r="W601" s="35"/>
      <c r="X601" s="138">
        <f>IF($I601&lt;=TABELLER!$Z$68,IF($I600&gt;=TABELLER!$Z$68,$G601,0),0)</f>
        <v>0</v>
      </c>
      <c r="Y601" s="139">
        <f>IF($I601&gt;=TABELLER!$Z$68,IF($I600&lt;=TABELLER!$Z$68,$G601,0),0)</f>
        <v>0</v>
      </c>
      <c r="Z601" s="140">
        <f>IF($I601&gt;=TABELLER!$Z$68,IF($I600&lt;=TABELLER!$Z$68,$C601,0),0)</f>
        <v>0</v>
      </c>
      <c r="AA601" s="140">
        <f t="shared" si="216"/>
        <v>129.11674251920465</v>
      </c>
      <c r="AB601" s="106">
        <f t="shared" si="217"/>
        <v>0</v>
      </c>
    </row>
    <row r="602" spans="2:28" x14ac:dyDescent="0.2">
      <c r="B602" s="25">
        <v>554</v>
      </c>
      <c r="C602" s="26">
        <f t="shared" si="218"/>
        <v>22.159999999999705</v>
      </c>
      <c r="D602" s="26">
        <f t="shared" si="197"/>
        <v>3.9999999999999147E-2</v>
      </c>
      <c r="E602" s="27">
        <f t="shared" si="198"/>
        <v>1.4348949387549117</v>
      </c>
      <c r="F602" s="27">
        <f t="shared" si="199"/>
        <v>0</v>
      </c>
      <c r="G602" s="26">
        <f t="shared" si="200"/>
        <v>672.82821334177629</v>
      </c>
      <c r="H602" s="26">
        <f t="shared" si="201"/>
        <v>0</v>
      </c>
      <c r="I602" s="26">
        <f t="shared" si="202"/>
        <v>129.164346456685</v>
      </c>
      <c r="J602" s="26">
        <f t="shared" si="203"/>
        <v>35.878985126856939</v>
      </c>
      <c r="K602" s="26">
        <f t="shared" si="211"/>
        <v>36.138888888888886</v>
      </c>
      <c r="L602" s="27">
        <f t="shared" si="204"/>
        <v>0.32995048503835167</v>
      </c>
      <c r="M602" s="27">
        <f t="shared" si="205"/>
        <v>0.32995048503835167</v>
      </c>
      <c r="N602" s="26">
        <f t="shared" si="214"/>
        <v>0</v>
      </c>
      <c r="O602" s="141">
        <f t="shared" si="212"/>
        <v>80</v>
      </c>
      <c r="P602" s="28">
        <f t="shared" si="215"/>
        <v>48000</v>
      </c>
      <c r="Q602" s="28">
        <f t="shared" si="206"/>
        <v>1337.8304829494737</v>
      </c>
      <c r="R602" s="28">
        <f t="shared" si="207"/>
        <v>0</v>
      </c>
      <c r="S602" s="28">
        <f t="shared" si="213"/>
        <v>225</v>
      </c>
      <c r="T602" s="28">
        <f t="shared" si="208"/>
        <v>617.9047553919462</v>
      </c>
      <c r="U602" s="28">
        <f t="shared" si="209"/>
        <v>842.9047553919462</v>
      </c>
      <c r="V602" s="29">
        <f t="shared" si="210"/>
        <v>494.92572755752747</v>
      </c>
      <c r="W602" s="35"/>
      <c r="X602" s="138">
        <f>IF($I602&lt;=TABELLER!$Z$68,IF($I601&gt;=TABELLER!$Z$68,$G602,0),0)</f>
        <v>0</v>
      </c>
      <c r="Y602" s="139">
        <f>IF($I602&gt;=TABELLER!$Z$68,IF($I601&lt;=TABELLER!$Z$68,$G602,0),0)</f>
        <v>0</v>
      </c>
      <c r="Z602" s="140">
        <f>IF($I602&gt;=TABELLER!$Z$68,IF($I601&lt;=TABELLER!$Z$68,$C602,0),0)</f>
        <v>0</v>
      </c>
      <c r="AA602" s="140">
        <f t="shared" si="216"/>
        <v>129.164346456685</v>
      </c>
      <c r="AB602" s="106">
        <f t="shared" si="217"/>
        <v>0</v>
      </c>
    </row>
    <row r="603" spans="2:28" x14ac:dyDescent="0.2">
      <c r="B603" s="25">
        <v>555</v>
      </c>
      <c r="C603" s="26">
        <f t="shared" si="218"/>
        <v>22.199999999999704</v>
      </c>
      <c r="D603" s="26">
        <f t="shared" si="197"/>
        <v>3.9999999999999147E-2</v>
      </c>
      <c r="E603" s="27">
        <f t="shared" si="198"/>
        <v>1.4354233654622774</v>
      </c>
      <c r="F603" s="27">
        <f t="shared" si="199"/>
        <v>0</v>
      </c>
      <c r="G603" s="26">
        <f t="shared" si="200"/>
        <v>674.26363670723856</v>
      </c>
      <c r="H603" s="26">
        <f t="shared" si="201"/>
        <v>0</v>
      </c>
      <c r="I603" s="26">
        <f t="shared" si="202"/>
        <v>129.21185932653052</v>
      </c>
      <c r="J603" s="26">
        <f t="shared" si="203"/>
        <v>35.892183146258475</v>
      </c>
      <c r="K603" s="26">
        <f t="shared" si="211"/>
        <v>36.138888888888886</v>
      </c>
      <c r="L603" s="27">
        <f t="shared" si="204"/>
        <v>0.32931941074432119</v>
      </c>
      <c r="M603" s="27">
        <f t="shared" si="205"/>
        <v>0.32931941074432119</v>
      </c>
      <c r="N603" s="26">
        <f t="shared" si="214"/>
        <v>0</v>
      </c>
      <c r="O603" s="141">
        <f t="shared" si="212"/>
        <v>80</v>
      </c>
      <c r="P603" s="28">
        <f t="shared" si="215"/>
        <v>48000</v>
      </c>
      <c r="Q603" s="28">
        <f t="shared" si="206"/>
        <v>1337.3385453986709</v>
      </c>
      <c r="R603" s="28">
        <f t="shared" si="207"/>
        <v>0</v>
      </c>
      <c r="S603" s="28">
        <f t="shared" si="213"/>
        <v>225</v>
      </c>
      <c r="T603" s="28">
        <f t="shared" si="208"/>
        <v>618.35942928218913</v>
      </c>
      <c r="U603" s="28">
        <f t="shared" si="209"/>
        <v>843.35942928218913</v>
      </c>
      <c r="V603" s="29">
        <f t="shared" si="210"/>
        <v>493.9791161164818</v>
      </c>
      <c r="W603" s="35"/>
      <c r="X603" s="138">
        <f>IF($I603&lt;=TABELLER!$Z$68,IF($I602&gt;=TABELLER!$Z$68,$G603,0),0)</f>
        <v>0</v>
      </c>
      <c r="Y603" s="139">
        <f>IF($I603&gt;=TABELLER!$Z$68,IF($I602&lt;=TABELLER!$Z$68,$G603,0),0)</f>
        <v>0</v>
      </c>
      <c r="Z603" s="140">
        <f>IF($I603&gt;=TABELLER!$Z$68,IF($I602&lt;=TABELLER!$Z$68,$C603,0),0)</f>
        <v>0</v>
      </c>
      <c r="AA603" s="140">
        <f t="shared" si="216"/>
        <v>129.21185932653052</v>
      </c>
      <c r="AB603" s="106">
        <f t="shared" si="217"/>
        <v>0</v>
      </c>
    </row>
    <row r="604" spans="2:28" x14ac:dyDescent="0.2">
      <c r="B604" s="25">
        <v>556</v>
      </c>
      <c r="C604" s="26">
        <f t="shared" si="218"/>
        <v>22.239999999999704</v>
      </c>
      <c r="D604" s="26">
        <f t="shared" si="197"/>
        <v>3.9999999999999147E-2</v>
      </c>
      <c r="E604" s="27">
        <f t="shared" si="198"/>
        <v>1.4359507813789039</v>
      </c>
      <c r="F604" s="27">
        <f t="shared" si="199"/>
        <v>0</v>
      </c>
      <c r="G604" s="26">
        <f t="shared" si="200"/>
        <v>675.69958748861745</v>
      </c>
      <c r="H604" s="26">
        <f t="shared" si="201"/>
        <v>0</v>
      </c>
      <c r="I604" s="26">
        <f t="shared" si="202"/>
        <v>129.25928132167769</v>
      </c>
      <c r="J604" s="26">
        <f t="shared" si="203"/>
        <v>35.905355922688244</v>
      </c>
      <c r="K604" s="26">
        <f t="shared" si="211"/>
        <v>36.138888888888886</v>
      </c>
      <c r="L604" s="27">
        <f t="shared" si="204"/>
        <v>0.32868967271281213</v>
      </c>
      <c r="M604" s="27">
        <f t="shared" si="205"/>
        <v>0.32868967271281213</v>
      </c>
      <c r="N604" s="26">
        <f t="shared" si="214"/>
        <v>0</v>
      </c>
      <c r="O604" s="141">
        <f t="shared" si="212"/>
        <v>80</v>
      </c>
      <c r="P604" s="28">
        <f t="shared" si="215"/>
        <v>48000</v>
      </c>
      <c r="Q604" s="28">
        <f t="shared" si="206"/>
        <v>1336.8479093579815</v>
      </c>
      <c r="R604" s="28">
        <f t="shared" si="207"/>
        <v>0</v>
      </c>
      <c r="S604" s="28">
        <f t="shared" si="213"/>
        <v>225</v>
      </c>
      <c r="T604" s="28">
        <f t="shared" si="208"/>
        <v>618.81340028876332</v>
      </c>
      <c r="U604" s="28">
        <f t="shared" si="209"/>
        <v>843.81340028876332</v>
      </c>
      <c r="V604" s="29">
        <f t="shared" si="210"/>
        <v>493.03450906921819</v>
      </c>
      <c r="W604" s="35"/>
      <c r="X604" s="138">
        <f>IF($I604&lt;=TABELLER!$Z$68,IF($I603&gt;=TABELLER!$Z$68,$G604,0),0)</f>
        <v>0</v>
      </c>
      <c r="Y604" s="139">
        <f>IF($I604&gt;=TABELLER!$Z$68,IF($I603&lt;=TABELLER!$Z$68,$G604,0),0)</f>
        <v>0</v>
      </c>
      <c r="Z604" s="140">
        <f>IF($I604&gt;=TABELLER!$Z$68,IF($I603&lt;=TABELLER!$Z$68,$C604,0),0)</f>
        <v>0</v>
      </c>
      <c r="AA604" s="140">
        <f t="shared" si="216"/>
        <v>129.25928132167769</v>
      </c>
      <c r="AB604" s="106">
        <f t="shared" si="217"/>
        <v>0</v>
      </c>
    </row>
    <row r="605" spans="2:28" x14ac:dyDescent="0.2">
      <c r="B605" s="25">
        <v>557</v>
      </c>
      <c r="C605" s="26">
        <f t="shared" si="218"/>
        <v>22.279999999999703</v>
      </c>
      <c r="D605" s="26">
        <f t="shared" si="197"/>
        <v>3.9999999999999147E-2</v>
      </c>
      <c r="E605" s="27">
        <f t="shared" si="198"/>
        <v>1.4364771886456693</v>
      </c>
      <c r="F605" s="27">
        <f t="shared" si="199"/>
        <v>0</v>
      </c>
      <c r="G605" s="26">
        <f t="shared" si="200"/>
        <v>677.13606467726311</v>
      </c>
      <c r="H605" s="26">
        <f t="shared" si="201"/>
        <v>0</v>
      </c>
      <c r="I605" s="26">
        <f t="shared" si="202"/>
        <v>129.30661263454832</v>
      </c>
      <c r="J605" s="26">
        <f t="shared" si="203"/>
        <v>35.918503509596754</v>
      </c>
      <c r="K605" s="26">
        <f t="shared" si="211"/>
        <v>36.138888888888886</v>
      </c>
      <c r="L605" s="27">
        <f t="shared" si="204"/>
        <v>0.32806126738353342</v>
      </c>
      <c r="M605" s="27">
        <f t="shared" si="205"/>
        <v>0.32806126738353342</v>
      </c>
      <c r="N605" s="26">
        <f t="shared" si="214"/>
        <v>0</v>
      </c>
      <c r="O605" s="141">
        <f t="shared" si="212"/>
        <v>80</v>
      </c>
      <c r="P605" s="28">
        <f t="shared" si="215"/>
        <v>48000</v>
      </c>
      <c r="Q605" s="28">
        <f t="shared" si="206"/>
        <v>1336.3585703723791</v>
      </c>
      <c r="R605" s="28">
        <f t="shared" si="207"/>
        <v>0</v>
      </c>
      <c r="S605" s="28">
        <f t="shared" si="213"/>
        <v>225</v>
      </c>
      <c r="T605" s="28">
        <f t="shared" si="208"/>
        <v>619.26666929707892</v>
      </c>
      <c r="U605" s="28">
        <f t="shared" si="209"/>
        <v>844.26666929707892</v>
      </c>
      <c r="V605" s="29">
        <f t="shared" si="210"/>
        <v>492.09190107530014</v>
      </c>
      <c r="W605" s="35"/>
      <c r="X605" s="138">
        <f>IF($I605&lt;=TABELLER!$Z$68,IF($I604&gt;=TABELLER!$Z$68,$G605,0),0)</f>
        <v>0</v>
      </c>
      <c r="Y605" s="139">
        <f>IF($I605&gt;=TABELLER!$Z$68,IF($I604&lt;=TABELLER!$Z$68,$G605,0),0)</f>
        <v>0</v>
      </c>
      <c r="Z605" s="140">
        <f>IF($I605&gt;=TABELLER!$Z$68,IF($I604&lt;=TABELLER!$Z$68,$C605,0),0)</f>
        <v>0</v>
      </c>
      <c r="AA605" s="140">
        <f t="shared" si="216"/>
        <v>129.30661263454832</v>
      </c>
      <c r="AB605" s="106">
        <f t="shared" si="217"/>
        <v>0</v>
      </c>
    </row>
    <row r="606" spans="2:28" x14ac:dyDescent="0.2">
      <c r="B606" s="25">
        <v>558</v>
      </c>
      <c r="C606" s="26">
        <f t="shared" si="218"/>
        <v>22.319999999999702</v>
      </c>
      <c r="D606" s="26">
        <f t="shared" si="197"/>
        <v>3.9999999999999147E-2</v>
      </c>
      <c r="E606" s="27">
        <f t="shared" si="198"/>
        <v>1.4370025893977463</v>
      </c>
      <c r="F606" s="27">
        <f t="shared" si="199"/>
        <v>0</v>
      </c>
      <c r="G606" s="26">
        <f t="shared" si="200"/>
        <v>678.57306726666081</v>
      </c>
      <c r="H606" s="26">
        <f t="shared" si="201"/>
        <v>0</v>
      </c>
      <c r="I606" s="26">
        <f t="shared" si="202"/>
        <v>129.35385345705154</v>
      </c>
      <c r="J606" s="26">
        <f t="shared" si="203"/>
        <v>35.931625960292095</v>
      </c>
      <c r="K606" s="26">
        <f t="shared" si="211"/>
        <v>36.138888888888886</v>
      </c>
      <c r="L606" s="27">
        <f t="shared" si="204"/>
        <v>0.32743419120991213</v>
      </c>
      <c r="M606" s="27">
        <f t="shared" si="205"/>
        <v>0.32743419120991213</v>
      </c>
      <c r="N606" s="26">
        <f t="shared" si="214"/>
        <v>0</v>
      </c>
      <c r="O606" s="141">
        <f t="shared" si="212"/>
        <v>80</v>
      </c>
      <c r="P606" s="28">
        <f t="shared" si="215"/>
        <v>48000</v>
      </c>
      <c r="Q606" s="28">
        <f t="shared" si="206"/>
        <v>1335.8705240070299</v>
      </c>
      <c r="R606" s="28">
        <f t="shared" si="207"/>
        <v>0</v>
      </c>
      <c r="S606" s="28">
        <f t="shared" si="213"/>
        <v>225</v>
      </c>
      <c r="T606" s="28">
        <f t="shared" si="208"/>
        <v>619.7192371921617</v>
      </c>
      <c r="U606" s="28">
        <f t="shared" si="209"/>
        <v>844.7192371921617</v>
      </c>
      <c r="V606" s="29">
        <f t="shared" si="210"/>
        <v>491.15128681486817</v>
      </c>
      <c r="W606" s="35"/>
      <c r="X606" s="138">
        <f>IF($I606&lt;=TABELLER!$Z$68,IF($I605&gt;=TABELLER!$Z$68,$G606,0),0)</f>
        <v>0</v>
      </c>
      <c r="Y606" s="139">
        <f>IF($I606&gt;=TABELLER!$Z$68,IF($I605&lt;=TABELLER!$Z$68,$G606,0),0)</f>
        <v>0</v>
      </c>
      <c r="Z606" s="140">
        <f>IF($I606&gt;=TABELLER!$Z$68,IF($I605&lt;=TABELLER!$Z$68,$C606,0),0)</f>
        <v>0</v>
      </c>
      <c r="AA606" s="140">
        <f t="shared" si="216"/>
        <v>129.35385345705154</v>
      </c>
      <c r="AB606" s="106">
        <f t="shared" si="217"/>
        <v>0</v>
      </c>
    </row>
    <row r="607" spans="2:28" x14ac:dyDescent="0.2">
      <c r="B607" s="25">
        <v>559</v>
      </c>
      <c r="C607" s="26">
        <f t="shared" si="218"/>
        <v>22.359999999999701</v>
      </c>
      <c r="D607" s="26">
        <f t="shared" si="197"/>
        <v>3.9999999999999147E-2</v>
      </c>
      <c r="E607" s="27">
        <f t="shared" si="198"/>
        <v>1.4375269857646211</v>
      </c>
      <c r="F607" s="27">
        <f t="shared" si="199"/>
        <v>0</v>
      </c>
      <c r="G607" s="26">
        <f t="shared" si="200"/>
        <v>680.01059425242545</v>
      </c>
      <c r="H607" s="26">
        <f t="shared" si="201"/>
        <v>0</v>
      </c>
      <c r="I607" s="26">
        <f t="shared" si="202"/>
        <v>129.40100398058578</v>
      </c>
      <c r="J607" s="26">
        <f t="shared" si="203"/>
        <v>35.944723327940494</v>
      </c>
      <c r="K607" s="26">
        <f t="shared" si="211"/>
        <v>36.138888888888886</v>
      </c>
      <c r="L607" s="27">
        <f t="shared" si="204"/>
        <v>0.32680844065901649</v>
      </c>
      <c r="M607" s="27">
        <f t="shared" si="205"/>
        <v>0.32680844065901649</v>
      </c>
      <c r="N607" s="26">
        <f t="shared" si="214"/>
        <v>0</v>
      </c>
      <c r="O607" s="141">
        <f t="shared" si="212"/>
        <v>80</v>
      </c>
      <c r="P607" s="28">
        <f t="shared" si="215"/>
        <v>48000</v>
      </c>
      <c r="Q607" s="28">
        <f t="shared" si="206"/>
        <v>1335.3837658471757</v>
      </c>
      <c r="R607" s="28">
        <f t="shared" si="207"/>
        <v>0</v>
      </c>
      <c r="S607" s="28">
        <f t="shared" si="213"/>
        <v>225</v>
      </c>
      <c r="T607" s="28">
        <f t="shared" si="208"/>
        <v>620.17110485865101</v>
      </c>
      <c r="U607" s="28">
        <f t="shared" si="209"/>
        <v>845.17110485865101</v>
      </c>
      <c r="V607" s="29">
        <f t="shared" si="210"/>
        <v>490.2126609885247</v>
      </c>
      <c r="W607" s="35"/>
      <c r="X607" s="138">
        <f>IF($I607&lt;=TABELLER!$Z$68,IF($I606&gt;=TABELLER!$Z$68,$G607,0),0)</f>
        <v>0</v>
      </c>
      <c r="Y607" s="139">
        <f>IF($I607&gt;=TABELLER!$Z$68,IF($I606&lt;=TABELLER!$Z$68,$G607,0),0)</f>
        <v>0</v>
      </c>
      <c r="Z607" s="140">
        <f>IF($I607&gt;=TABELLER!$Z$68,IF($I606&lt;=TABELLER!$Z$68,$C607,0),0)</f>
        <v>0</v>
      </c>
      <c r="AA607" s="140">
        <f t="shared" si="216"/>
        <v>129.40100398058578</v>
      </c>
      <c r="AB607" s="106">
        <f t="shared" si="217"/>
        <v>0</v>
      </c>
    </row>
    <row r="608" spans="2:28" x14ac:dyDescent="0.2">
      <c r="B608" s="25">
        <v>560</v>
      </c>
      <c r="C608" s="26">
        <f t="shared" si="218"/>
        <v>22.3999999999997</v>
      </c>
      <c r="D608" s="26">
        <f t="shared" si="197"/>
        <v>3.9999999999999147E-2</v>
      </c>
      <c r="E608" s="27">
        <f t="shared" si="198"/>
        <v>1.4380503798701163</v>
      </c>
      <c r="F608" s="27">
        <f t="shared" si="199"/>
        <v>0</v>
      </c>
      <c r="G608" s="26">
        <f t="shared" si="200"/>
        <v>681.44864463229555</v>
      </c>
      <c r="H608" s="26">
        <f t="shared" si="201"/>
        <v>0</v>
      </c>
      <c r="I608" s="26">
        <f t="shared" si="202"/>
        <v>129.44806439604068</v>
      </c>
      <c r="J608" s="26">
        <f t="shared" si="203"/>
        <v>35.957795665566856</v>
      </c>
      <c r="K608" s="26">
        <f t="shared" si="211"/>
        <v>36.138888888888886</v>
      </c>
      <c r="L608" s="27">
        <f t="shared" si="204"/>
        <v>0.32618401221148058</v>
      </c>
      <c r="M608" s="27">
        <f t="shared" si="205"/>
        <v>0.32618401221148058</v>
      </c>
      <c r="N608" s="26">
        <f t="shared" si="214"/>
        <v>0</v>
      </c>
      <c r="O608" s="141">
        <f t="shared" si="212"/>
        <v>80</v>
      </c>
      <c r="P608" s="28">
        <f t="shared" si="215"/>
        <v>48000</v>
      </c>
      <c r="Q608" s="28">
        <f t="shared" si="206"/>
        <v>1334.898291498017</v>
      </c>
      <c r="R608" s="28">
        <f t="shared" si="207"/>
        <v>0</v>
      </c>
      <c r="S608" s="28">
        <f t="shared" si="213"/>
        <v>225</v>
      </c>
      <c r="T608" s="28">
        <f t="shared" si="208"/>
        <v>620.62227318079613</v>
      </c>
      <c r="U608" s="28">
        <f t="shared" si="209"/>
        <v>845.62227318079613</v>
      </c>
      <c r="V608" s="29">
        <f t="shared" si="210"/>
        <v>489.27601831722086</v>
      </c>
      <c r="W608" s="35"/>
      <c r="X608" s="138">
        <f>IF($I608&lt;=TABELLER!$Z$68,IF($I607&gt;=TABELLER!$Z$68,$G608,0),0)</f>
        <v>0</v>
      </c>
      <c r="Y608" s="139">
        <f>IF($I608&gt;=TABELLER!$Z$68,IF($I607&lt;=TABELLER!$Z$68,$G608,0),0)</f>
        <v>0</v>
      </c>
      <c r="Z608" s="140">
        <f>IF($I608&gt;=TABELLER!$Z$68,IF($I607&lt;=TABELLER!$Z$68,$C608,0),0)</f>
        <v>0</v>
      </c>
      <c r="AA608" s="140">
        <f t="shared" si="216"/>
        <v>129.44806439604068</v>
      </c>
      <c r="AB608" s="106">
        <f t="shared" si="217"/>
        <v>0</v>
      </c>
    </row>
    <row r="609" spans="2:28" x14ac:dyDescent="0.2">
      <c r="B609" s="25">
        <v>561</v>
      </c>
      <c r="C609" s="26">
        <f t="shared" si="218"/>
        <v>22.439999999999699</v>
      </c>
      <c r="D609" s="26">
        <f t="shared" si="197"/>
        <v>3.9999999999999147E-2</v>
      </c>
      <c r="E609" s="27">
        <f t="shared" si="198"/>
        <v>1.4385727738324128</v>
      </c>
      <c r="F609" s="27">
        <f t="shared" si="199"/>
        <v>0</v>
      </c>
      <c r="G609" s="26">
        <f t="shared" si="200"/>
        <v>682.887217406128</v>
      </c>
      <c r="H609" s="26">
        <f t="shared" si="201"/>
        <v>0</v>
      </c>
      <c r="I609" s="26">
        <f t="shared" si="202"/>
        <v>129.49503489379913</v>
      </c>
      <c r="J609" s="26">
        <f t="shared" si="203"/>
        <v>35.970843026055313</v>
      </c>
      <c r="K609" s="26">
        <f t="shared" si="211"/>
        <v>36.138888888888886</v>
      </c>
      <c r="L609" s="27">
        <f t="shared" si="204"/>
        <v>0.3255609023614297</v>
      </c>
      <c r="M609" s="27">
        <f t="shared" si="205"/>
        <v>0.3255609023614297</v>
      </c>
      <c r="N609" s="26">
        <f t="shared" si="214"/>
        <v>0</v>
      </c>
      <c r="O609" s="141">
        <f t="shared" si="212"/>
        <v>80</v>
      </c>
      <c r="P609" s="28">
        <f t="shared" si="215"/>
        <v>48000</v>
      </c>
      <c r="Q609" s="28">
        <f t="shared" si="206"/>
        <v>1334.4140965845984</v>
      </c>
      <c r="R609" s="28">
        <f t="shared" si="207"/>
        <v>0</v>
      </c>
      <c r="S609" s="28">
        <f t="shared" si="213"/>
        <v>225</v>
      </c>
      <c r="T609" s="28">
        <f t="shared" si="208"/>
        <v>621.07274304245379</v>
      </c>
      <c r="U609" s="28">
        <f t="shared" si="209"/>
        <v>846.07274304245379</v>
      </c>
      <c r="V609" s="29">
        <f t="shared" si="210"/>
        <v>488.34135354214459</v>
      </c>
      <c r="W609" s="35"/>
      <c r="X609" s="138">
        <f>IF($I609&lt;=TABELLER!$Z$68,IF($I608&gt;=TABELLER!$Z$68,$G609,0),0)</f>
        <v>0</v>
      </c>
      <c r="Y609" s="139">
        <f>IF($I609&gt;=TABELLER!$Z$68,IF($I608&lt;=TABELLER!$Z$68,$G609,0),0)</f>
        <v>0</v>
      </c>
      <c r="Z609" s="140">
        <f>IF($I609&gt;=TABELLER!$Z$68,IF($I608&lt;=TABELLER!$Z$68,$C609,0),0)</f>
        <v>0</v>
      </c>
      <c r="AA609" s="140">
        <f t="shared" si="216"/>
        <v>129.49503489379913</v>
      </c>
      <c r="AB609" s="106">
        <f t="shared" si="217"/>
        <v>0</v>
      </c>
    </row>
    <row r="610" spans="2:28" x14ac:dyDescent="0.2">
      <c r="B610" s="25">
        <v>562</v>
      </c>
      <c r="C610" s="26">
        <f t="shared" si="218"/>
        <v>22.479999999999698</v>
      </c>
      <c r="D610" s="26">
        <f t="shared" si="197"/>
        <v>3.9999999999999147E-2</v>
      </c>
      <c r="E610" s="27">
        <f t="shared" si="198"/>
        <v>1.4390941697640709</v>
      </c>
      <c r="F610" s="27">
        <f t="shared" si="199"/>
        <v>0</v>
      </c>
      <c r="G610" s="26">
        <f t="shared" si="200"/>
        <v>684.32631157589208</v>
      </c>
      <c r="H610" s="26">
        <f t="shared" si="201"/>
        <v>0</v>
      </c>
      <c r="I610" s="26">
        <f t="shared" si="202"/>
        <v>129.54191566373919</v>
      </c>
      <c r="J610" s="26">
        <f t="shared" si="203"/>
        <v>35.983865462149772</v>
      </c>
      <c r="K610" s="26">
        <f t="shared" si="211"/>
        <v>36.138888888888886</v>
      </c>
      <c r="L610" s="27">
        <f t="shared" si="204"/>
        <v>0.32493910761640404</v>
      </c>
      <c r="M610" s="27">
        <f t="shared" si="205"/>
        <v>0.32493910761640404</v>
      </c>
      <c r="N610" s="26">
        <f t="shared" si="214"/>
        <v>0</v>
      </c>
      <c r="O610" s="141">
        <f t="shared" si="212"/>
        <v>80</v>
      </c>
      <c r="P610" s="28">
        <f t="shared" si="215"/>
        <v>48000</v>
      </c>
      <c r="Q610" s="28">
        <f t="shared" si="206"/>
        <v>1333.9311767516917</v>
      </c>
      <c r="R610" s="28">
        <f t="shared" si="207"/>
        <v>0</v>
      </c>
      <c r="S610" s="28">
        <f t="shared" si="213"/>
        <v>225</v>
      </c>
      <c r="T610" s="28">
        <f t="shared" si="208"/>
        <v>621.52251532708567</v>
      </c>
      <c r="U610" s="28">
        <f t="shared" si="209"/>
        <v>846.52251532708567</v>
      </c>
      <c r="V610" s="29">
        <f t="shared" si="210"/>
        <v>487.40866142460607</v>
      </c>
      <c r="W610" s="35"/>
      <c r="X610" s="138">
        <f>IF($I610&lt;=TABELLER!$Z$68,IF($I609&gt;=TABELLER!$Z$68,$G610,0),0)</f>
        <v>0</v>
      </c>
      <c r="Y610" s="139">
        <f>IF($I610&gt;=TABELLER!$Z$68,IF($I609&lt;=TABELLER!$Z$68,$G610,0),0)</f>
        <v>0</v>
      </c>
      <c r="Z610" s="140">
        <f>IF($I610&gt;=TABELLER!$Z$68,IF($I609&lt;=TABELLER!$Z$68,$C610,0),0)</f>
        <v>0</v>
      </c>
      <c r="AA610" s="140">
        <f t="shared" si="216"/>
        <v>129.54191566373919</v>
      </c>
      <c r="AB610" s="106">
        <f t="shared" si="217"/>
        <v>0</v>
      </c>
    </row>
    <row r="611" spans="2:28" x14ac:dyDescent="0.2">
      <c r="B611" s="25">
        <v>563</v>
      </c>
      <c r="C611" s="26">
        <f t="shared" si="218"/>
        <v>22.519999999999698</v>
      </c>
      <c r="D611" s="26">
        <f t="shared" si="197"/>
        <v>3.9999999999999147E-2</v>
      </c>
      <c r="E611" s="27">
        <f t="shared" si="198"/>
        <v>1.4396145697720533</v>
      </c>
      <c r="F611" s="27">
        <f t="shared" si="199"/>
        <v>0</v>
      </c>
      <c r="G611" s="26">
        <f t="shared" si="200"/>
        <v>685.76592614566414</v>
      </c>
      <c r="H611" s="26">
        <f t="shared" si="201"/>
        <v>0</v>
      </c>
      <c r="I611" s="26">
        <f t="shared" si="202"/>
        <v>129.58870689523593</v>
      </c>
      <c r="J611" s="26">
        <f t="shared" si="203"/>
        <v>35.996863026454427</v>
      </c>
      <c r="K611" s="26">
        <f t="shared" si="211"/>
        <v>36.138888888888886</v>
      </c>
      <c r="L611" s="27">
        <f t="shared" si="204"/>
        <v>0.3243186244972866</v>
      </c>
      <c r="M611" s="27">
        <f t="shared" si="205"/>
        <v>0.3243186244972866</v>
      </c>
      <c r="N611" s="26">
        <f t="shared" si="214"/>
        <v>0</v>
      </c>
      <c r="O611" s="141">
        <f t="shared" si="212"/>
        <v>80</v>
      </c>
      <c r="P611" s="28">
        <f t="shared" si="215"/>
        <v>48000</v>
      </c>
      <c r="Q611" s="28">
        <f t="shared" si="206"/>
        <v>1333.4495276636844</v>
      </c>
      <c r="R611" s="28">
        <f t="shared" si="207"/>
        <v>0</v>
      </c>
      <c r="S611" s="28">
        <f t="shared" si="213"/>
        <v>225</v>
      </c>
      <c r="T611" s="28">
        <f t="shared" si="208"/>
        <v>621.9715909177545</v>
      </c>
      <c r="U611" s="28">
        <f t="shared" si="209"/>
        <v>846.9715909177545</v>
      </c>
      <c r="V611" s="29">
        <f t="shared" si="210"/>
        <v>486.47793674592992</v>
      </c>
      <c r="W611" s="35"/>
      <c r="X611" s="138">
        <f>IF($I611&lt;=TABELLER!$Z$68,IF($I610&gt;=TABELLER!$Z$68,$G611,0),0)</f>
        <v>0</v>
      </c>
      <c r="Y611" s="139">
        <f>IF($I611&gt;=TABELLER!$Z$68,IF($I610&lt;=TABELLER!$Z$68,$G611,0),0)</f>
        <v>0</v>
      </c>
      <c r="Z611" s="140">
        <f>IF($I611&gt;=TABELLER!$Z$68,IF($I610&lt;=TABELLER!$Z$68,$C611,0),0)</f>
        <v>0</v>
      </c>
      <c r="AA611" s="140">
        <f t="shared" si="216"/>
        <v>129.58870689523593</v>
      </c>
      <c r="AB611" s="106">
        <f t="shared" si="217"/>
        <v>0</v>
      </c>
    </row>
    <row r="612" spans="2:28" x14ac:dyDescent="0.2">
      <c r="B612" s="25">
        <v>564</v>
      </c>
      <c r="C612" s="26">
        <f t="shared" si="218"/>
        <v>22.559999999999697</v>
      </c>
      <c r="D612" s="26">
        <f t="shared" si="197"/>
        <v>3.9999999999999147E-2</v>
      </c>
      <c r="E612" s="27">
        <f t="shared" si="198"/>
        <v>1.4401339759577443</v>
      </c>
      <c r="F612" s="27">
        <f t="shared" si="199"/>
        <v>0</v>
      </c>
      <c r="G612" s="26">
        <f t="shared" si="200"/>
        <v>687.20606012162193</v>
      </c>
      <c r="H612" s="26">
        <f t="shared" si="201"/>
        <v>0</v>
      </c>
      <c r="I612" s="26">
        <f t="shared" si="202"/>
        <v>129.63540877716355</v>
      </c>
      <c r="J612" s="26">
        <f t="shared" si="203"/>
        <v>36.009835771434318</v>
      </c>
      <c r="K612" s="26">
        <f t="shared" si="211"/>
        <v>36.138888888888886</v>
      </c>
      <c r="L612" s="27">
        <f t="shared" si="204"/>
        <v>0.32369944953822877</v>
      </c>
      <c r="M612" s="27">
        <f t="shared" si="205"/>
        <v>0.32369944953822877</v>
      </c>
      <c r="N612" s="26">
        <f t="shared" si="214"/>
        <v>0</v>
      </c>
      <c r="O612" s="141">
        <f t="shared" si="212"/>
        <v>80</v>
      </c>
      <c r="P612" s="28">
        <f t="shared" si="215"/>
        <v>48000</v>
      </c>
      <c r="Q612" s="28">
        <f t="shared" si="206"/>
        <v>1332.969145004465</v>
      </c>
      <c r="R612" s="28">
        <f t="shared" si="207"/>
        <v>0</v>
      </c>
      <c r="S612" s="28">
        <f t="shared" si="213"/>
        <v>225</v>
      </c>
      <c r="T612" s="28">
        <f t="shared" si="208"/>
        <v>622.41997069712181</v>
      </c>
      <c r="U612" s="28">
        <f t="shared" si="209"/>
        <v>847.41997069712181</v>
      </c>
      <c r="V612" s="29">
        <f t="shared" si="210"/>
        <v>485.54917430734315</v>
      </c>
      <c r="W612" s="35"/>
      <c r="X612" s="138">
        <f>IF($I612&lt;=TABELLER!$Z$68,IF($I611&gt;=TABELLER!$Z$68,$G612,0),0)</f>
        <v>0</v>
      </c>
      <c r="Y612" s="139">
        <f>IF($I612&gt;=TABELLER!$Z$68,IF($I611&lt;=TABELLER!$Z$68,$G612,0),0)</f>
        <v>0</v>
      </c>
      <c r="Z612" s="140">
        <f>IF($I612&gt;=TABELLER!$Z$68,IF($I611&lt;=TABELLER!$Z$68,$C612,0),0)</f>
        <v>0</v>
      </c>
      <c r="AA612" s="140">
        <f t="shared" si="216"/>
        <v>129.63540877716355</v>
      </c>
      <c r="AB612" s="106">
        <f t="shared" si="217"/>
        <v>0</v>
      </c>
    </row>
    <row r="613" spans="2:28" x14ac:dyDescent="0.2">
      <c r="B613" s="25">
        <v>565</v>
      </c>
      <c r="C613" s="26">
        <f t="shared" si="218"/>
        <v>22.599999999999696</v>
      </c>
      <c r="D613" s="26">
        <f t="shared" si="197"/>
        <v>3.9999999999999147E-2</v>
      </c>
      <c r="E613" s="27">
        <f t="shared" si="198"/>
        <v>1.4406523904169726</v>
      </c>
      <c r="F613" s="27">
        <f t="shared" si="199"/>
        <v>0</v>
      </c>
      <c r="G613" s="26">
        <f t="shared" si="200"/>
        <v>688.6467125120389</v>
      </c>
      <c r="H613" s="26">
        <f t="shared" si="201"/>
        <v>0</v>
      </c>
      <c r="I613" s="26">
        <f t="shared" si="202"/>
        <v>129.68202149789704</v>
      </c>
      <c r="J613" s="26">
        <f t="shared" si="203"/>
        <v>36.022783749415844</v>
      </c>
      <c r="K613" s="26">
        <f t="shared" si="211"/>
        <v>36.138888888888886</v>
      </c>
      <c r="L613" s="27">
        <f t="shared" si="204"/>
        <v>0.32308157928657694</v>
      </c>
      <c r="M613" s="27">
        <f t="shared" si="205"/>
        <v>0.32308157928657694</v>
      </c>
      <c r="N613" s="26">
        <f t="shared" si="214"/>
        <v>0</v>
      </c>
      <c r="O613" s="141">
        <f t="shared" si="212"/>
        <v>80</v>
      </c>
      <c r="P613" s="28">
        <f t="shared" si="215"/>
        <v>48000</v>
      </c>
      <c r="Q613" s="28">
        <f t="shared" si="206"/>
        <v>1332.490024477311</v>
      </c>
      <c r="R613" s="28">
        <f t="shared" si="207"/>
        <v>0</v>
      </c>
      <c r="S613" s="28">
        <f t="shared" si="213"/>
        <v>225</v>
      </c>
      <c r="T613" s="28">
        <f t="shared" si="208"/>
        <v>622.86765554744557</v>
      </c>
      <c r="U613" s="28">
        <f t="shared" si="209"/>
        <v>847.86765554744557</v>
      </c>
      <c r="V613" s="29">
        <f t="shared" si="210"/>
        <v>484.62236892986539</v>
      </c>
      <c r="W613" s="35"/>
      <c r="X613" s="138">
        <f>IF($I613&lt;=TABELLER!$Z$68,IF($I612&gt;=TABELLER!$Z$68,$G613,0),0)</f>
        <v>0</v>
      </c>
      <c r="Y613" s="139">
        <f>IF($I613&gt;=TABELLER!$Z$68,IF($I612&lt;=TABELLER!$Z$68,$G613,0),0)</f>
        <v>0</v>
      </c>
      <c r="Z613" s="140">
        <f>IF($I613&gt;=TABELLER!$Z$68,IF($I612&lt;=TABELLER!$Z$68,$C613,0),0)</f>
        <v>0</v>
      </c>
      <c r="AA613" s="140">
        <f t="shared" si="216"/>
        <v>129.68202149789704</v>
      </c>
      <c r="AB613" s="106">
        <f t="shared" si="217"/>
        <v>0</v>
      </c>
    </row>
    <row r="614" spans="2:28" x14ac:dyDescent="0.2">
      <c r="B614" s="25">
        <v>566</v>
      </c>
      <c r="C614" s="26">
        <f t="shared" si="218"/>
        <v>22.639999999999695</v>
      </c>
      <c r="D614" s="26">
        <f t="shared" si="197"/>
        <v>3.9999999999999147E-2</v>
      </c>
      <c r="E614" s="27">
        <f t="shared" si="198"/>
        <v>1.4411698152400323</v>
      </c>
      <c r="F614" s="27">
        <f t="shared" si="199"/>
        <v>0</v>
      </c>
      <c r="G614" s="26">
        <f t="shared" si="200"/>
        <v>690.08788232727898</v>
      </c>
      <c r="H614" s="26">
        <f t="shared" si="201"/>
        <v>0</v>
      </c>
      <c r="I614" s="26">
        <f t="shared" si="202"/>
        <v>129.72854524531431</v>
      </c>
      <c r="J614" s="26">
        <f t="shared" si="203"/>
        <v>36.035707012587309</v>
      </c>
      <c r="K614" s="26">
        <f t="shared" si="211"/>
        <v>36.138888888888886</v>
      </c>
      <c r="L614" s="27">
        <f t="shared" si="204"/>
        <v>0.32246501030280067</v>
      </c>
      <c r="M614" s="27">
        <f t="shared" si="205"/>
        <v>0.32246501030280067</v>
      </c>
      <c r="N614" s="26">
        <f t="shared" si="214"/>
        <v>0</v>
      </c>
      <c r="O614" s="141">
        <f t="shared" si="212"/>
        <v>80</v>
      </c>
      <c r="P614" s="28">
        <f t="shared" si="215"/>
        <v>48000</v>
      </c>
      <c r="Q614" s="28">
        <f t="shared" si="206"/>
        <v>1332.0121618047774</v>
      </c>
      <c r="R614" s="28">
        <f t="shared" si="207"/>
        <v>0</v>
      </c>
      <c r="S614" s="28">
        <f t="shared" si="213"/>
        <v>225</v>
      </c>
      <c r="T614" s="28">
        <f t="shared" si="208"/>
        <v>623.31464635057637</v>
      </c>
      <c r="U614" s="28">
        <f t="shared" si="209"/>
        <v>848.31464635057637</v>
      </c>
      <c r="V614" s="29">
        <f t="shared" si="210"/>
        <v>483.69751545420104</v>
      </c>
      <c r="W614" s="35"/>
      <c r="X614" s="138">
        <f>IF($I614&lt;=TABELLER!$Z$68,IF($I613&gt;=TABELLER!$Z$68,$G614,0),0)</f>
        <v>0</v>
      </c>
      <c r="Y614" s="139">
        <f>IF($I614&gt;=TABELLER!$Z$68,IF($I613&lt;=TABELLER!$Z$68,$G614,0),0)</f>
        <v>0</v>
      </c>
      <c r="Z614" s="140">
        <f>IF($I614&gt;=TABELLER!$Z$68,IF($I613&lt;=TABELLER!$Z$68,$C614,0),0)</f>
        <v>0</v>
      </c>
      <c r="AA614" s="140">
        <f t="shared" si="216"/>
        <v>129.72854524531431</v>
      </c>
      <c r="AB614" s="106">
        <f t="shared" si="217"/>
        <v>0</v>
      </c>
    </row>
    <row r="615" spans="2:28" x14ac:dyDescent="0.2">
      <c r="B615" s="25">
        <v>567</v>
      </c>
      <c r="C615" s="26">
        <f t="shared" si="218"/>
        <v>22.679999999999694</v>
      </c>
      <c r="D615" s="26">
        <f t="shared" si="197"/>
        <v>3.9999999999999147E-2</v>
      </c>
      <c r="E615" s="27">
        <f t="shared" si="198"/>
        <v>1.441686252511704</v>
      </c>
      <c r="F615" s="27">
        <f t="shared" si="199"/>
        <v>0</v>
      </c>
      <c r="G615" s="26">
        <f t="shared" si="200"/>
        <v>691.52956857979063</v>
      </c>
      <c r="H615" s="26">
        <f t="shared" si="201"/>
        <v>0</v>
      </c>
      <c r="I615" s="26">
        <f t="shared" si="202"/>
        <v>129.77498020679792</v>
      </c>
      <c r="J615" s="26">
        <f t="shared" si="203"/>
        <v>36.048605612999424</v>
      </c>
      <c r="K615" s="26">
        <f t="shared" si="211"/>
        <v>36.138888888888886</v>
      </c>
      <c r="L615" s="27">
        <f t="shared" si="204"/>
        <v>0.32184973916042053</v>
      </c>
      <c r="M615" s="27">
        <f t="shared" si="205"/>
        <v>0.32184973916042053</v>
      </c>
      <c r="N615" s="26">
        <f t="shared" si="214"/>
        <v>0</v>
      </c>
      <c r="O615" s="141">
        <f t="shared" si="212"/>
        <v>80</v>
      </c>
      <c r="P615" s="28">
        <f t="shared" si="215"/>
        <v>48000</v>
      </c>
      <c r="Q615" s="28">
        <f t="shared" si="206"/>
        <v>1331.535552728586</v>
      </c>
      <c r="R615" s="28">
        <f t="shared" si="207"/>
        <v>0</v>
      </c>
      <c r="S615" s="28">
        <f t="shared" si="213"/>
        <v>225</v>
      </c>
      <c r="T615" s="28">
        <f t="shared" si="208"/>
        <v>623.76094398795522</v>
      </c>
      <c r="U615" s="28">
        <f t="shared" si="209"/>
        <v>848.76094398795522</v>
      </c>
      <c r="V615" s="29">
        <f t="shared" si="210"/>
        <v>482.77460874063081</v>
      </c>
      <c r="W615" s="35"/>
      <c r="X615" s="138">
        <f>IF($I615&lt;=TABELLER!$Z$68,IF($I614&gt;=TABELLER!$Z$68,$G615,0),0)</f>
        <v>0</v>
      </c>
      <c r="Y615" s="139">
        <f>IF($I615&gt;=TABELLER!$Z$68,IF($I614&lt;=TABELLER!$Z$68,$G615,0),0)</f>
        <v>0</v>
      </c>
      <c r="Z615" s="140">
        <f>IF($I615&gt;=TABELLER!$Z$68,IF($I614&lt;=TABELLER!$Z$68,$C615,0),0)</f>
        <v>0</v>
      </c>
      <c r="AA615" s="140">
        <f t="shared" si="216"/>
        <v>129.77498020679792</v>
      </c>
      <c r="AB615" s="106">
        <f t="shared" si="217"/>
        <v>0</v>
      </c>
    </row>
    <row r="616" spans="2:28" x14ac:dyDescent="0.2">
      <c r="B616" s="25">
        <v>568</v>
      </c>
      <c r="C616" s="26">
        <f t="shared" si="218"/>
        <v>22.719999999999693</v>
      </c>
      <c r="D616" s="26">
        <f t="shared" si="197"/>
        <v>3.9999999999999147E-2</v>
      </c>
      <c r="E616" s="27">
        <f t="shared" si="198"/>
        <v>1.4422017043112747</v>
      </c>
      <c r="F616" s="27">
        <f t="shared" si="199"/>
        <v>0</v>
      </c>
      <c r="G616" s="26">
        <f t="shared" si="200"/>
        <v>692.97177028410192</v>
      </c>
      <c r="H616" s="26">
        <f t="shared" si="201"/>
        <v>0</v>
      </c>
      <c r="I616" s="26">
        <f t="shared" si="202"/>
        <v>129.82132656923702</v>
      </c>
      <c r="J616" s="26">
        <f t="shared" si="203"/>
        <v>36.061479602565839</v>
      </c>
      <c r="K616" s="26">
        <f t="shared" si="211"/>
        <v>36.138888888888886</v>
      </c>
      <c r="L616" s="27">
        <f t="shared" si="204"/>
        <v>0.32123576244593671</v>
      </c>
      <c r="M616" s="27">
        <f t="shared" si="205"/>
        <v>0.32123576244593671</v>
      </c>
      <c r="N616" s="26">
        <f t="shared" si="214"/>
        <v>0</v>
      </c>
      <c r="O616" s="141">
        <f t="shared" si="212"/>
        <v>80</v>
      </c>
      <c r="P616" s="28">
        <f t="shared" si="215"/>
        <v>48000</v>
      </c>
      <c r="Q616" s="28">
        <f t="shared" si="206"/>
        <v>1331.0601930095156</v>
      </c>
      <c r="R616" s="28">
        <f t="shared" si="207"/>
        <v>0</v>
      </c>
      <c r="S616" s="28">
        <f t="shared" si="213"/>
        <v>225</v>
      </c>
      <c r="T616" s="28">
        <f t="shared" si="208"/>
        <v>624.20654934061054</v>
      </c>
      <c r="U616" s="28">
        <f t="shared" si="209"/>
        <v>849.20654934061054</v>
      </c>
      <c r="V616" s="29">
        <f t="shared" si="210"/>
        <v>481.85364366890508</v>
      </c>
      <c r="W616" s="35"/>
      <c r="X616" s="138">
        <f>IF($I616&lt;=TABELLER!$Z$68,IF($I615&gt;=TABELLER!$Z$68,$G616,0),0)</f>
        <v>0</v>
      </c>
      <c r="Y616" s="139">
        <f>IF($I616&gt;=TABELLER!$Z$68,IF($I615&lt;=TABELLER!$Z$68,$G616,0),0)</f>
        <v>0</v>
      </c>
      <c r="Z616" s="140">
        <f>IF($I616&gt;=TABELLER!$Z$68,IF($I615&lt;=TABELLER!$Z$68,$C616,0),0)</f>
        <v>0</v>
      </c>
      <c r="AA616" s="140">
        <f t="shared" si="216"/>
        <v>129.82132656923702</v>
      </c>
      <c r="AB616" s="106">
        <f t="shared" si="217"/>
        <v>0</v>
      </c>
    </row>
    <row r="617" spans="2:28" x14ac:dyDescent="0.2">
      <c r="B617" s="25">
        <v>569</v>
      </c>
      <c r="C617" s="26">
        <f t="shared" si="218"/>
        <v>22.759999999999692</v>
      </c>
      <c r="D617" s="26">
        <f t="shared" si="197"/>
        <v>3.9999999999999147E-2</v>
      </c>
      <c r="E617" s="27">
        <f t="shared" si="198"/>
        <v>1.4427161727125597</v>
      </c>
      <c r="F617" s="27">
        <f t="shared" si="199"/>
        <v>0</v>
      </c>
      <c r="G617" s="26">
        <f t="shared" si="200"/>
        <v>694.41448645681453</v>
      </c>
      <c r="H617" s="26">
        <f t="shared" si="201"/>
        <v>0</v>
      </c>
      <c r="I617" s="26">
        <f t="shared" si="202"/>
        <v>129.86758451902924</v>
      </c>
      <c r="J617" s="26">
        <f t="shared" si="203"/>
        <v>36.074329033063677</v>
      </c>
      <c r="K617" s="26">
        <f t="shared" si="211"/>
        <v>36.138888888888886</v>
      </c>
      <c r="L617" s="27">
        <f t="shared" si="204"/>
        <v>0.32062307675875762</v>
      </c>
      <c r="M617" s="27">
        <f t="shared" si="205"/>
        <v>0.32062307675875762</v>
      </c>
      <c r="N617" s="26">
        <f t="shared" si="214"/>
        <v>0</v>
      </c>
      <c r="O617" s="141">
        <f t="shared" si="212"/>
        <v>80</v>
      </c>
      <c r="P617" s="28">
        <f t="shared" si="215"/>
        <v>48000</v>
      </c>
      <c r="Q617" s="28">
        <f t="shared" si="206"/>
        <v>1330.586078427292</v>
      </c>
      <c r="R617" s="28">
        <f t="shared" si="207"/>
        <v>0</v>
      </c>
      <c r="S617" s="28">
        <f t="shared" si="213"/>
        <v>225</v>
      </c>
      <c r="T617" s="28">
        <f t="shared" si="208"/>
        <v>624.65146328915557</v>
      </c>
      <c r="U617" s="28">
        <f t="shared" si="209"/>
        <v>849.65146328915557</v>
      </c>
      <c r="V617" s="29">
        <f t="shared" si="210"/>
        <v>480.93461513813645</v>
      </c>
      <c r="W617" s="35"/>
      <c r="X617" s="138">
        <f>IF($I617&lt;=TABELLER!$Z$68,IF($I616&gt;=TABELLER!$Z$68,$G617,0),0)</f>
        <v>0</v>
      </c>
      <c r="Y617" s="139">
        <f>IF($I617&gt;=TABELLER!$Z$68,IF($I616&lt;=TABELLER!$Z$68,$G617,0),0)</f>
        <v>0</v>
      </c>
      <c r="Z617" s="140">
        <f>IF($I617&gt;=TABELLER!$Z$68,IF($I616&lt;=TABELLER!$Z$68,$C617,0),0)</f>
        <v>0</v>
      </c>
      <c r="AA617" s="140">
        <f t="shared" si="216"/>
        <v>129.86758451902924</v>
      </c>
      <c r="AB617" s="106">
        <f t="shared" si="217"/>
        <v>0</v>
      </c>
    </row>
    <row r="618" spans="2:28" x14ac:dyDescent="0.2">
      <c r="B618" s="25">
        <v>570</v>
      </c>
      <c r="C618" s="26">
        <f t="shared" si="218"/>
        <v>22.799999999999692</v>
      </c>
      <c r="D618" s="26">
        <f t="shared" si="197"/>
        <v>3.9999999999999147E-2</v>
      </c>
      <c r="E618" s="27">
        <f t="shared" si="198"/>
        <v>1.4432296597839234</v>
      </c>
      <c r="F618" s="27">
        <f t="shared" si="199"/>
        <v>0</v>
      </c>
      <c r="G618" s="26">
        <f t="shared" si="200"/>
        <v>695.85771611659845</v>
      </c>
      <c r="H618" s="26">
        <f t="shared" si="201"/>
        <v>0</v>
      </c>
      <c r="I618" s="26">
        <f t="shared" si="202"/>
        <v>129.91375424208249</v>
      </c>
      <c r="J618" s="26">
        <f t="shared" si="203"/>
        <v>36.087153956134024</v>
      </c>
      <c r="K618" s="26">
        <f t="shared" si="211"/>
        <v>36.138888888888886</v>
      </c>
      <c r="L618" s="27">
        <f t="shared" si="204"/>
        <v>0.32001167871112968</v>
      </c>
      <c r="M618" s="27">
        <f t="shared" si="205"/>
        <v>0.32001167871112968</v>
      </c>
      <c r="N618" s="26">
        <f t="shared" si="214"/>
        <v>0</v>
      </c>
      <c r="O618" s="141">
        <f t="shared" si="212"/>
        <v>80</v>
      </c>
      <c r="P618" s="28">
        <f t="shared" si="215"/>
        <v>48000</v>
      </c>
      <c r="Q618" s="28">
        <f t="shared" si="206"/>
        <v>1330.1132047804799</v>
      </c>
      <c r="R618" s="28">
        <f t="shared" si="207"/>
        <v>0</v>
      </c>
      <c r="S618" s="28">
        <f t="shared" si="213"/>
        <v>225</v>
      </c>
      <c r="T618" s="28">
        <f t="shared" si="208"/>
        <v>625.09568671378543</v>
      </c>
      <c r="U618" s="28">
        <f t="shared" si="209"/>
        <v>850.09568671378543</v>
      </c>
      <c r="V618" s="29">
        <f t="shared" si="210"/>
        <v>480.01751806669449</v>
      </c>
      <c r="W618" s="35"/>
      <c r="X618" s="138">
        <f>IF($I618&lt;=TABELLER!$Z$68,IF($I617&gt;=TABELLER!$Z$68,$G618,0),0)</f>
        <v>0</v>
      </c>
      <c r="Y618" s="139">
        <f>IF($I618&gt;=TABELLER!$Z$68,IF($I617&lt;=TABELLER!$Z$68,$G618,0),0)</f>
        <v>0</v>
      </c>
      <c r="Z618" s="140">
        <f>IF($I618&gt;=TABELLER!$Z$68,IF($I617&lt;=TABELLER!$Z$68,$C618,0),0)</f>
        <v>0</v>
      </c>
      <c r="AA618" s="140">
        <f t="shared" si="216"/>
        <v>129.91375424208249</v>
      </c>
      <c r="AB618" s="106">
        <f t="shared" si="217"/>
        <v>0</v>
      </c>
    </row>
    <row r="619" spans="2:28" x14ac:dyDescent="0.2">
      <c r="B619" s="25">
        <v>571</v>
      </c>
      <c r="C619" s="26">
        <f t="shared" si="218"/>
        <v>22.839999999999691</v>
      </c>
      <c r="D619" s="26">
        <f t="shared" ref="D619:D648" si="219">+C619-C618</f>
        <v>3.9999999999999147E-2</v>
      </c>
      <c r="E619" s="27">
        <f t="shared" ref="E619:E648" si="220">+J618*D619+0.5*M618*D619*D619</f>
        <v>1.4437421675882991</v>
      </c>
      <c r="F619" s="27">
        <f t="shared" ref="F619:F648" si="221">+E619*N619/100</f>
        <v>0</v>
      </c>
      <c r="G619" s="26">
        <f t="shared" ref="G619:G648" si="222">+G618+E619</f>
        <v>697.30145828418677</v>
      </c>
      <c r="H619" s="26">
        <f t="shared" ref="H619:H648" si="223">+H618+F619</f>
        <v>0</v>
      </c>
      <c r="I619" s="26">
        <f t="shared" ref="I619:I648" si="224">+J619*3.6</f>
        <v>129.95983592381688</v>
      </c>
      <c r="J619" s="26">
        <f t="shared" ref="J619:J648" si="225">+J618+M618*D619</f>
        <v>36.099954423282469</v>
      </c>
      <c r="K619" s="26">
        <f t="shared" si="211"/>
        <v>36.138888888888886</v>
      </c>
      <c r="L619" s="27">
        <f t="shared" ref="L619:L648" si="226">+V619/$E$23</f>
        <v>0.31940156492806743</v>
      </c>
      <c r="M619" s="27">
        <f t="shared" ref="M619:M647" si="227">MIN(IF((J619+L619*D620)&gt;K619,+(K619-J619)/D620,L619),$E$21)</f>
        <v>0.31940156492806743</v>
      </c>
      <c r="N619" s="26">
        <f t="shared" si="214"/>
        <v>0</v>
      </c>
      <c r="O619" s="141">
        <f t="shared" si="212"/>
        <v>80</v>
      </c>
      <c r="P619" s="28">
        <f t="shared" si="215"/>
        <v>48000</v>
      </c>
      <c r="Q619" s="28">
        <f t="shared" ref="Q619:Q648" si="228">+P619/J619</f>
        <v>1329.6415678863755</v>
      </c>
      <c r="R619" s="28">
        <f t="shared" ref="R619:R648" si="229">0.1*$E$23*N619</f>
        <v>0</v>
      </c>
      <c r="S619" s="28">
        <f t="shared" si="213"/>
        <v>225</v>
      </c>
      <c r="T619" s="28">
        <f t="shared" ref="T619:T648" si="230">0.5*$E$9*$E$13*$E$14*(J619+$E$10)^2</f>
        <v>625.53922049427433</v>
      </c>
      <c r="U619" s="28">
        <f t="shared" ref="U619:U648" si="231">+R619+S619+T619</f>
        <v>850.53922049427433</v>
      </c>
      <c r="V619" s="29">
        <f t="shared" ref="V619:V648" si="232">+Q619-U619</f>
        <v>479.10234739210114</v>
      </c>
      <c r="W619" s="35"/>
      <c r="X619" s="138">
        <f>IF($I619&lt;=TABELLER!$Z$68,IF($I618&gt;=TABELLER!$Z$68,$G619,0),0)</f>
        <v>0</v>
      </c>
      <c r="Y619" s="139">
        <f>IF($I619&gt;=TABELLER!$Z$68,IF($I618&lt;=TABELLER!$Z$68,$G619,0),0)</f>
        <v>0</v>
      </c>
      <c r="Z619" s="140">
        <f>IF($I619&gt;=TABELLER!$Z$68,IF($I618&lt;=TABELLER!$Z$68,$C619,0),0)</f>
        <v>0</v>
      </c>
      <c r="AA619" s="140">
        <f t="shared" si="216"/>
        <v>129.95983592381688</v>
      </c>
      <c r="AB619" s="106">
        <f t="shared" si="217"/>
        <v>0</v>
      </c>
    </row>
    <row r="620" spans="2:28" x14ac:dyDescent="0.2">
      <c r="B620" s="25">
        <v>572</v>
      </c>
      <c r="C620" s="26">
        <f t="shared" si="218"/>
        <v>22.87999999999969</v>
      </c>
      <c r="D620" s="26">
        <f t="shared" si="219"/>
        <v>3.9999999999999147E-2</v>
      </c>
      <c r="E620" s="27">
        <f t="shared" si="220"/>
        <v>1.4442536981832104</v>
      </c>
      <c r="F620" s="27">
        <f t="shared" si="221"/>
        <v>0</v>
      </c>
      <c r="G620" s="26">
        <f t="shared" si="222"/>
        <v>698.74571198236993</v>
      </c>
      <c r="H620" s="26">
        <f t="shared" si="223"/>
        <v>0</v>
      </c>
      <c r="I620" s="26">
        <f t="shared" si="224"/>
        <v>130.00582974916651</v>
      </c>
      <c r="J620" s="26">
        <f t="shared" si="225"/>
        <v>36.112730485879588</v>
      </c>
      <c r="K620" s="26">
        <f t="shared" si="211"/>
        <v>36.138888888888886</v>
      </c>
      <c r="L620" s="27">
        <f t="shared" si="226"/>
        <v>0.31879273204728453</v>
      </c>
      <c r="M620" s="27">
        <f t="shared" si="227"/>
        <v>0.31879273204728453</v>
      </c>
      <c r="N620" s="26">
        <f t="shared" si="214"/>
        <v>0</v>
      </c>
      <c r="O620" s="141">
        <f t="shared" si="212"/>
        <v>80</v>
      </c>
      <c r="P620" s="28">
        <f t="shared" si="215"/>
        <v>48000</v>
      </c>
      <c r="Q620" s="28">
        <f t="shared" si="228"/>
        <v>1329.1711635808997</v>
      </c>
      <c r="R620" s="28">
        <f t="shared" si="229"/>
        <v>0</v>
      </c>
      <c r="S620" s="28">
        <f t="shared" si="213"/>
        <v>225</v>
      </c>
      <c r="T620" s="28">
        <f t="shared" si="230"/>
        <v>625.98206550997293</v>
      </c>
      <c r="U620" s="28">
        <f t="shared" si="231"/>
        <v>850.98206550997293</v>
      </c>
      <c r="V620" s="29">
        <f t="shared" si="232"/>
        <v>478.18909807092678</v>
      </c>
      <c r="W620" s="35"/>
      <c r="X620" s="138">
        <f>IF($I620&lt;=TABELLER!$Z$68,IF($I619&gt;=TABELLER!$Z$68,$G620,0),0)</f>
        <v>0</v>
      </c>
      <c r="Y620" s="139">
        <f>IF($I620&gt;=TABELLER!$Z$68,IF($I619&lt;=TABELLER!$Z$68,$G620,0),0)</f>
        <v>0</v>
      </c>
      <c r="Z620" s="140">
        <f>IF($I620&gt;=TABELLER!$Z$68,IF($I619&lt;=TABELLER!$Z$68,$C620,0),0)</f>
        <v>0</v>
      </c>
      <c r="AA620" s="140">
        <f t="shared" si="216"/>
        <v>130.00582974916651</v>
      </c>
      <c r="AB620" s="106">
        <f t="shared" si="217"/>
        <v>0</v>
      </c>
    </row>
    <row r="621" spans="2:28" x14ac:dyDescent="0.2">
      <c r="B621" s="25">
        <v>573</v>
      </c>
      <c r="C621" s="26">
        <f t="shared" si="218"/>
        <v>22.919999999999689</v>
      </c>
      <c r="D621" s="26">
        <f t="shared" si="219"/>
        <v>3.9999999999999147E-2</v>
      </c>
      <c r="E621" s="27">
        <f t="shared" si="220"/>
        <v>1.4447642536207905</v>
      </c>
      <c r="F621" s="27">
        <f t="shared" si="221"/>
        <v>0</v>
      </c>
      <c r="G621" s="26">
        <f t="shared" si="222"/>
        <v>700.19047623599067</v>
      </c>
      <c r="H621" s="26">
        <f t="shared" si="223"/>
        <v>0</v>
      </c>
      <c r="I621" s="26">
        <f t="shared" si="224"/>
        <v>130.05173590258133</v>
      </c>
      <c r="J621" s="26">
        <f t="shared" si="225"/>
        <v>36.125482195161482</v>
      </c>
      <c r="K621" s="26">
        <f t="shared" si="211"/>
        <v>36.138888888888886</v>
      </c>
      <c r="L621" s="27">
        <f t="shared" si="226"/>
        <v>0.318185176719123</v>
      </c>
      <c r="M621" s="27">
        <f t="shared" si="227"/>
        <v>0.318185176719123</v>
      </c>
      <c r="N621" s="26">
        <f t="shared" si="214"/>
        <v>0</v>
      </c>
      <c r="O621" s="141">
        <f t="shared" si="212"/>
        <v>80</v>
      </c>
      <c r="P621" s="28">
        <f t="shared" si="215"/>
        <v>48000</v>
      </c>
      <c r="Q621" s="28">
        <f t="shared" si="228"/>
        <v>1328.7019877184905</v>
      </c>
      <c r="R621" s="28">
        <f t="shared" si="229"/>
        <v>0</v>
      </c>
      <c r="S621" s="28">
        <f t="shared" si="213"/>
        <v>225</v>
      </c>
      <c r="T621" s="28">
        <f t="shared" si="230"/>
        <v>626.42422263980598</v>
      </c>
      <c r="U621" s="28">
        <f t="shared" si="231"/>
        <v>851.42422263980598</v>
      </c>
      <c r="V621" s="29">
        <f t="shared" si="232"/>
        <v>477.27776507868452</v>
      </c>
      <c r="W621" s="35"/>
      <c r="X621" s="138">
        <f>IF($I621&lt;=TABELLER!$Z$68,IF($I620&gt;=TABELLER!$Z$68,$G621,0),0)</f>
        <v>0</v>
      </c>
      <c r="Y621" s="139">
        <f>IF($I621&gt;=TABELLER!$Z$68,IF($I620&lt;=TABELLER!$Z$68,$G621,0),0)</f>
        <v>0</v>
      </c>
      <c r="Z621" s="140">
        <f>IF($I621&gt;=TABELLER!$Z$68,IF($I620&lt;=TABELLER!$Z$68,$C621,0),0)</f>
        <v>0</v>
      </c>
      <c r="AA621" s="140">
        <f t="shared" si="216"/>
        <v>130.05173590258133</v>
      </c>
      <c r="AB621" s="106">
        <f t="shared" si="217"/>
        <v>0</v>
      </c>
    </row>
    <row r="622" spans="2:28" x14ac:dyDescent="0.2">
      <c r="B622" s="25">
        <v>574</v>
      </c>
      <c r="C622" s="26">
        <f t="shared" si="218"/>
        <v>22.959999999999688</v>
      </c>
      <c r="D622" s="26">
        <f t="shared" si="219"/>
        <v>3.9999999999999147E-2</v>
      </c>
      <c r="E622" s="27">
        <f t="shared" si="220"/>
        <v>1.4452738359478039</v>
      </c>
      <c r="F622" s="27">
        <f t="shared" si="221"/>
        <v>0</v>
      </c>
      <c r="G622" s="26">
        <f t="shared" si="222"/>
        <v>701.63575007193845</v>
      </c>
      <c r="H622" s="26">
        <f t="shared" si="223"/>
        <v>0</v>
      </c>
      <c r="I622" s="26">
        <f t="shared" si="224"/>
        <v>130.0975545680289</v>
      </c>
      <c r="J622" s="26">
        <f t="shared" si="225"/>
        <v>36.138209602230248</v>
      </c>
      <c r="K622" s="26">
        <f t="shared" si="211"/>
        <v>36.138888888888886</v>
      </c>
      <c r="L622" s="27">
        <f t="shared" si="226"/>
        <v>0.3175788956064875</v>
      </c>
      <c r="M622" s="27">
        <f t="shared" si="227"/>
        <v>1.6982166465951215E-2</v>
      </c>
      <c r="N622" s="26">
        <f t="shared" si="214"/>
        <v>0</v>
      </c>
      <c r="O622" s="141">
        <f t="shared" si="212"/>
        <v>80</v>
      </c>
      <c r="P622" s="28">
        <f t="shared" si="215"/>
        <v>48000</v>
      </c>
      <c r="Q622" s="28">
        <f t="shared" si="228"/>
        <v>1328.2340361719998</v>
      </c>
      <c r="R622" s="28">
        <f t="shared" si="229"/>
        <v>0</v>
      </c>
      <c r="S622" s="28">
        <f t="shared" si="213"/>
        <v>225</v>
      </c>
      <c r="T622" s="28">
        <f t="shared" si="230"/>
        <v>626.86569276226862</v>
      </c>
      <c r="U622" s="28">
        <f t="shared" si="231"/>
        <v>851.86569276226862</v>
      </c>
      <c r="V622" s="29">
        <f t="shared" si="232"/>
        <v>476.36834340973121</v>
      </c>
      <c r="W622" s="35"/>
      <c r="X622" s="138">
        <f>IF($I622&lt;=TABELLER!$Z$68,IF($I621&gt;=TABELLER!$Z$68,$G622,0),0)</f>
        <v>0</v>
      </c>
      <c r="Y622" s="139">
        <f>IF($I622&gt;=TABELLER!$Z$68,IF($I621&lt;=TABELLER!$Z$68,$G622,0),0)</f>
        <v>0</v>
      </c>
      <c r="Z622" s="140">
        <f>IF($I622&gt;=TABELLER!$Z$68,IF($I621&lt;=TABELLER!$Z$68,$C622,0),0)</f>
        <v>0</v>
      </c>
      <c r="AA622" s="140">
        <f t="shared" si="216"/>
        <v>130.0975545680289</v>
      </c>
      <c r="AB622" s="106">
        <f t="shared" si="217"/>
        <v>0</v>
      </c>
    </row>
    <row r="623" spans="2:28" x14ac:dyDescent="0.2">
      <c r="B623" s="25">
        <v>575</v>
      </c>
      <c r="C623" s="26">
        <f t="shared" si="218"/>
        <v>22.999999999999687</v>
      </c>
      <c r="D623" s="26">
        <f t="shared" si="219"/>
        <v>3.9999999999999147E-2</v>
      </c>
      <c r="E623" s="27">
        <f t="shared" si="220"/>
        <v>1.4455419698223517</v>
      </c>
      <c r="F623" s="27">
        <f t="shared" si="221"/>
        <v>0</v>
      </c>
      <c r="G623" s="26">
        <f t="shared" si="222"/>
        <v>703.08129204176078</v>
      </c>
      <c r="H623" s="26">
        <f t="shared" si="223"/>
        <v>0</v>
      </c>
      <c r="I623" s="26">
        <f t="shared" si="224"/>
        <v>130.1</v>
      </c>
      <c r="J623" s="26">
        <f t="shared" si="225"/>
        <v>36.138888888888886</v>
      </c>
      <c r="K623" s="26">
        <f t="shared" si="211"/>
        <v>36.138888888888886</v>
      </c>
      <c r="L623" s="27">
        <f t="shared" si="226"/>
        <v>0.31754654045795744</v>
      </c>
      <c r="M623" s="27">
        <f t="shared" si="227"/>
        <v>0</v>
      </c>
      <c r="N623" s="26">
        <f t="shared" si="214"/>
        <v>0</v>
      </c>
      <c r="O623" s="141">
        <f t="shared" si="212"/>
        <v>80</v>
      </c>
      <c r="P623" s="28">
        <f t="shared" si="215"/>
        <v>48000</v>
      </c>
      <c r="Q623" s="28">
        <f t="shared" si="228"/>
        <v>1328.2090699461953</v>
      </c>
      <c r="R623" s="28">
        <f t="shared" si="229"/>
        <v>0</v>
      </c>
      <c r="S623" s="28">
        <f t="shared" si="213"/>
        <v>225</v>
      </c>
      <c r="T623" s="28">
        <f t="shared" si="230"/>
        <v>626.88925925925912</v>
      </c>
      <c r="U623" s="28">
        <f t="shared" si="231"/>
        <v>851.88925925925912</v>
      </c>
      <c r="V623" s="29">
        <f t="shared" si="232"/>
        <v>476.31981068693619</v>
      </c>
      <c r="W623" s="35"/>
      <c r="X623" s="138">
        <f>IF($I623&lt;=TABELLER!$Z$68,IF($I622&gt;=TABELLER!$Z$68,$G623,0),0)</f>
        <v>0</v>
      </c>
      <c r="Y623" s="139">
        <f>IF($I623&gt;=TABELLER!$Z$68,IF($I622&lt;=TABELLER!$Z$68,$G623,0),0)</f>
        <v>0</v>
      </c>
      <c r="Z623" s="140">
        <f>IF($I623&gt;=TABELLER!$Z$68,IF($I622&lt;=TABELLER!$Z$68,$C623,0),0)</f>
        <v>0</v>
      </c>
      <c r="AA623" s="140">
        <f t="shared" si="216"/>
        <v>130.1</v>
      </c>
      <c r="AB623" s="106">
        <f t="shared" si="217"/>
        <v>0</v>
      </c>
    </row>
    <row r="624" spans="2:28" x14ac:dyDescent="0.2">
      <c r="B624" s="25">
        <v>576</v>
      </c>
      <c r="C624" s="26">
        <f t="shared" si="218"/>
        <v>23.039999999999687</v>
      </c>
      <c r="D624" s="26">
        <f t="shared" si="219"/>
        <v>3.9999999999999147E-2</v>
      </c>
      <c r="E624" s="27">
        <f t="shared" si="220"/>
        <v>1.4455555555555246</v>
      </c>
      <c r="F624" s="27">
        <f t="shared" si="221"/>
        <v>0</v>
      </c>
      <c r="G624" s="26">
        <f t="shared" si="222"/>
        <v>704.5268475973163</v>
      </c>
      <c r="H624" s="26">
        <f t="shared" si="223"/>
        <v>0</v>
      </c>
      <c r="I624" s="26">
        <f t="shared" si="224"/>
        <v>130.1</v>
      </c>
      <c r="J624" s="26">
        <f t="shared" si="225"/>
        <v>36.138888888888886</v>
      </c>
      <c r="K624" s="26">
        <f t="shared" ref="K624:K648" si="233">+$E$20/3.6</f>
        <v>36.138888888888886</v>
      </c>
      <c r="L624" s="27">
        <f t="shared" si="226"/>
        <v>0.31754654045795744</v>
      </c>
      <c r="M624" s="27">
        <f t="shared" si="227"/>
        <v>0</v>
      </c>
      <c r="N624" s="26">
        <f t="shared" si="214"/>
        <v>0</v>
      </c>
      <c r="O624" s="141">
        <f t="shared" ref="O624:O648" si="234">IF(I624&lt;$J$25,$K$25,IF(I624&lt;$J$26,+$K$25+$K$27*(I624-$J$25),$K$26))</f>
        <v>80</v>
      </c>
      <c r="P624" s="28">
        <f t="shared" si="215"/>
        <v>48000</v>
      </c>
      <c r="Q624" s="28">
        <f t="shared" si="228"/>
        <v>1328.2090699461953</v>
      </c>
      <c r="R624" s="28">
        <f t="shared" si="229"/>
        <v>0</v>
      </c>
      <c r="S624" s="28">
        <f t="shared" ref="S624:S648" si="235">10*$E$23*$E$12</f>
        <v>225</v>
      </c>
      <c r="T624" s="28">
        <f t="shared" si="230"/>
        <v>626.88925925925912</v>
      </c>
      <c r="U624" s="28">
        <f t="shared" si="231"/>
        <v>851.88925925925912</v>
      </c>
      <c r="V624" s="29">
        <f t="shared" si="232"/>
        <v>476.31981068693619</v>
      </c>
      <c r="W624" s="35"/>
      <c r="X624" s="138">
        <f>IF($I624&lt;=TABELLER!$Z$68,IF($I623&gt;=TABELLER!$Z$68,$G624,0),0)</f>
        <v>0</v>
      </c>
      <c r="Y624" s="139">
        <f>IF($I624&gt;=TABELLER!$Z$68,IF($I623&lt;=TABELLER!$Z$68,$G624,0),0)</f>
        <v>0</v>
      </c>
      <c r="Z624" s="140">
        <f>IF($I624&gt;=TABELLER!$Z$68,IF($I623&lt;=TABELLER!$Z$68,$C624,0),0)</f>
        <v>0</v>
      </c>
      <c r="AA624" s="140">
        <f t="shared" si="216"/>
        <v>130.1</v>
      </c>
      <c r="AB624" s="106">
        <f t="shared" si="217"/>
        <v>0</v>
      </c>
    </row>
    <row r="625" spans="2:28" x14ac:dyDescent="0.2">
      <c r="B625" s="25">
        <v>577</v>
      </c>
      <c r="C625" s="26">
        <f t="shared" si="218"/>
        <v>23.079999999999686</v>
      </c>
      <c r="D625" s="26">
        <f t="shared" si="219"/>
        <v>3.9999999999999147E-2</v>
      </c>
      <c r="E625" s="27">
        <f t="shared" si="220"/>
        <v>1.4455555555555246</v>
      </c>
      <c r="F625" s="27">
        <f t="shared" si="221"/>
        <v>0</v>
      </c>
      <c r="G625" s="26">
        <f t="shared" si="222"/>
        <v>705.97240315287183</v>
      </c>
      <c r="H625" s="26">
        <f t="shared" si="223"/>
        <v>0</v>
      </c>
      <c r="I625" s="26">
        <f t="shared" si="224"/>
        <v>130.1</v>
      </c>
      <c r="J625" s="26">
        <f t="shared" si="225"/>
        <v>36.138888888888886</v>
      </c>
      <c r="K625" s="26">
        <f t="shared" si="233"/>
        <v>36.138888888888886</v>
      </c>
      <c r="L625" s="27">
        <f t="shared" si="226"/>
        <v>0.31754654045795744</v>
      </c>
      <c r="M625" s="27">
        <f t="shared" si="227"/>
        <v>0</v>
      </c>
      <c r="N625" s="26">
        <f t="shared" ref="N625:N648" si="236">+$J$29</f>
        <v>0</v>
      </c>
      <c r="O625" s="141">
        <f t="shared" si="234"/>
        <v>80</v>
      </c>
      <c r="P625" s="28">
        <f t="shared" ref="P625:P648" si="237">+O625/100*$E$24*1000</f>
        <v>48000</v>
      </c>
      <c r="Q625" s="28">
        <f t="shared" si="228"/>
        <v>1328.2090699461953</v>
      </c>
      <c r="R625" s="28">
        <f t="shared" si="229"/>
        <v>0</v>
      </c>
      <c r="S625" s="28">
        <f t="shared" si="235"/>
        <v>225</v>
      </c>
      <c r="T625" s="28">
        <f t="shared" si="230"/>
        <v>626.88925925925912</v>
      </c>
      <c r="U625" s="28">
        <f t="shared" si="231"/>
        <v>851.88925925925912</v>
      </c>
      <c r="V625" s="29">
        <f t="shared" si="232"/>
        <v>476.31981068693619</v>
      </c>
      <c r="W625" s="35"/>
      <c r="X625" s="138">
        <f>IF($I625&lt;=TABELLER!$Z$68,IF($I624&gt;=TABELLER!$Z$68,$G625,0),0)</f>
        <v>0</v>
      </c>
      <c r="Y625" s="139">
        <f>IF($I625&gt;=TABELLER!$Z$68,IF($I624&lt;=TABELLER!$Z$68,$G625,0),0)</f>
        <v>0</v>
      </c>
      <c r="Z625" s="140">
        <f>IF($I625&gt;=TABELLER!$Z$68,IF($I624&lt;=TABELLER!$Z$68,$C625,0),0)</f>
        <v>0</v>
      </c>
      <c r="AA625" s="140">
        <f t="shared" ref="AA625:AA648" si="238">$I625</f>
        <v>130.1</v>
      </c>
      <c r="AB625" s="106">
        <f t="shared" ref="AB625:AB648" si="239">IF((G625&lt;$E$32)*AND(G626&gt;$E$32),I625,0)</f>
        <v>0</v>
      </c>
    </row>
    <row r="626" spans="2:28" x14ac:dyDescent="0.2">
      <c r="B626" s="25">
        <v>578</v>
      </c>
      <c r="C626" s="26">
        <f t="shared" si="218"/>
        <v>23.119999999999685</v>
      </c>
      <c r="D626" s="26">
        <f t="shared" si="219"/>
        <v>3.9999999999999147E-2</v>
      </c>
      <c r="E626" s="27">
        <f t="shared" si="220"/>
        <v>1.4455555555555246</v>
      </c>
      <c r="F626" s="27">
        <f t="shared" si="221"/>
        <v>0</v>
      </c>
      <c r="G626" s="26">
        <f t="shared" si="222"/>
        <v>707.41795870842736</v>
      </c>
      <c r="H626" s="26">
        <f t="shared" si="223"/>
        <v>0</v>
      </c>
      <c r="I626" s="26">
        <f t="shared" si="224"/>
        <v>130.1</v>
      </c>
      <c r="J626" s="26">
        <f t="shared" si="225"/>
        <v>36.138888888888886</v>
      </c>
      <c r="K626" s="26">
        <f t="shared" si="233"/>
        <v>36.138888888888886</v>
      </c>
      <c r="L626" s="27">
        <f t="shared" si="226"/>
        <v>0.31754654045795744</v>
      </c>
      <c r="M626" s="27">
        <f t="shared" si="227"/>
        <v>0</v>
      </c>
      <c r="N626" s="26">
        <f t="shared" si="236"/>
        <v>0</v>
      </c>
      <c r="O626" s="141">
        <f t="shared" si="234"/>
        <v>80</v>
      </c>
      <c r="P626" s="28">
        <f t="shared" si="237"/>
        <v>48000</v>
      </c>
      <c r="Q626" s="28">
        <f t="shared" si="228"/>
        <v>1328.2090699461953</v>
      </c>
      <c r="R626" s="28">
        <f t="shared" si="229"/>
        <v>0</v>
      </c>
      <c r="S626" s="28">
        <f t="shared" si="235"/>
        <v>225</v>
      </c>
      <c r="T626" s="28">
        <f t="shared" si="230"/>
        <v>626.88925925925912</v>
      </c>
      <c r="U626" s="28">
        <f t="shared" si="231"/>
        <v>851.88925925925912</v>
      </c>
      <c r="V626" s="29">
        <f t="shared" si="232"/>
        <v>476.31981068693619</v>
      </c>
      <c r="W626" s="35"/>
      <c r="X626" s="138">
        <f>IF($I626&lt;=TABELLER!$Z$68,IF($I625&gt;=TABELLER!$Z$68,$G626,0),0)</f>
        <v>0</v>
      </c>
      <c r="Y626" s="139">
        <f>IF($I626&gt;=TABELLER!$Z$68,IF($I625&lt;=TABELLER!$Z$68,$G626,0),0)</f>
        <v>0</v>
      </c>
      <c r="Z626" s="140">
        <f>IF($I626&gt;=TABELLER!$Z$68,IF($I625&lt;=TABELLER!$Z$68,$C626,0),0)</f>
        <v>0</v>
      </c>
      <c r="AA626" s="140">
        <f t="shared" si="238"/>
        <v>130.1</v>
      </c>
      <c r="AB626" s="106">
        <f t="shared" si="239"/>
        <v>0</v>
      </c>
    </row>
    <row r="627" spans="2:28" x14ac:dyDescent="0.2">
      <c r="B627" s="25">
        <v>579</v>
      </c>
      <c r="C627" s="26">
        <f t="shared" si="218"/>
        <v>23.159999999999684</v>
      </c>
      <c r="D627" s="26">
        <f t="shared" si="219"/>
        <v>3.9999999999999147E-2</v>
      </c>
      <c r="E627" s="27">
        <f t="shared" si="220"/>
        <v>1.4455555555555246</v>
      </c>
      <c r="F627" s="27">
        <f t="shared" si="221"/>
        <v>0</v>
      </c>
      <c r="G627" s="26">
        <f t="shared" si="222"/>
        <v>708.86351426398289</v>
      </c>
      <c r="H627" s="26">
        <f t="shared" si="223"/>
        <v>0</v>
      </c>
      <c r="I627" s="26">
        <f t="shared" si="224"/>
        <v>130.1</v>
      </c>
      <c r="J627" s="26">
        <f t="shared" si="225"/>
        <v>36.138888888888886</v>
      </c>
      <c r="K627" s="26">
        <f t="shared" si="233"/>
        <v>36.138888888888886</v>
      </c>
      <c r="L627" s="27">
        <f t="shared" si="226"/>
        <v>0.31754654045795744</v>
      </c>
      <c r="M627" s="27">
        <f t="shared" si="227"/>
        <v>0</v>
      </c>
      <c r="N627" s="26">
        <f t="shared" si="236"/>
        <v>0</v>
      </c>
      <c r="O627" s="141">
        <f t="shared" si="234"/>
        <v>80</v>
      </c>
      <c r="P627" s="28">
        <f t="shared" si="237"/>
        <v>48000</v>
      </c>
      <c r="Q627" s="28">
        <f t="shared" si="228"/>
        <v>1328.2090699461953</v>
      </c>
      <c r="R627" s="28">
        <f t="shared" si="229"/>
        <v>0</v>
      </c>
      <c r="S627" s="28">
        <f t="shared" si="235"/>
        <v>225</v>
      </c>
      <c r="T627" s="28">
        <f t="shared" si="230"/>
        <v>626.88925925925912</v>
      </c>
      <c r="U627" s="28">
        <f t="shared" si="231"/>
        <v>851.88925925925912</v>
      </c>
      <c r="V627" s="29">
        <f t="shared" si="232"/>
        <v>476.31981068693619</v>
      </c>
      <c r="W627" s="35"/>
      <c r="X627" s="138">
        <f>IF($I627&lt;=TABELLER!$Z$68,IF($I626&gt;=TABELLER!$Z$68,$G627,0),0)</f>
        <v>0</v>
      </c>
      <c r="Y627" s="139">
        <f>IF($I627&gt;=TABELLER!$Z$68,IF($I626&lt;=TABELLER!$Z$68,$G627,0),0)</f>
        <v>0</v>
      </c>
      <c r="Z627" s="140">
        <f>IF($I627&gt;=TABELLER!$Z$68,IF($I626&lt;=TABELLER!$Z$68,$C627,0),0)</f>
        <v>0</v>
      </c>
      <c r="AA627" s="140">
        <f t="shared" si="238"/>
        <v>130.1</v>
      </c>
      <c r="AB627" s="106">
        <f t="shared" si="239"/>
        <v>0</v>
      </c>
    </row>
    <row r="628" spans="2:28" x14ac:dyDescent="0.2">
      <c r="B628" s="25">
        <v>580</v>
      </c>
      <c r="C628" s="26">
        <f t="shared" si="218"/>
        <v>23.199999999999683</v>
      </c>
      <c r="D628" s="26">
        <f t="shared" si="219"/>
        <v>3.9999999999999147E-2</v>
      </c>
      <c r="E628" s="27">
        <f t="shared" si="220"/>
        <v>1.4455555555555246</v>
      </c>
      <c r="F628" s="27">
        <f t="shared" si="221"/>
        <v>0</v>
      </c>
      <c r="G628" s="26">
        <f t="shared" si="222"/>
        <v>710.30906981953842</v>
      </c>
      <c r="H628" s="26">
        <f t="shared" si="223"/>
        <v>0</v>
      </c>
      <c r="I628" s="26">
        <f t="shared" si="224"/>
        <v>130.1</v>
      </c>
      <c r="J628" s="26">
        <f t="shared" si="225"/>
        <v>36.138888888888886</v>
      </c>
      <c r="K628" s="26">
        <f t="shared" si="233"/>
        <v>36.138888888888886</v>
      </c>
      <c r="L628" s="27">
        <f t="shared" si="226"/>
        <v>0.31754654045795744</v>
      </c>
      <c r="M628" s="27">
        <f t="shared" si="227"/>
        <v>0</v>
      </c>
      <c r="N628" s="26">
        <f t="shared" si="236"/>
        <v>0</v>
      </c>
      <c r="O628" s="141">
        <f t="shared" si="234"/>
        <v>80</v>
      </c>
      <c r="P628" s="28">
        <f t="shared" si="237"/>
        <v>48000</v>
      </c>
      <c r="Q628" s="28">
        <f t="shared" si="228"/>
        <v>1328.2090699461953</v>
      </c>
      <c r="R628" s="28">
        <f t="shared" si="229"/>
        <v>0</v>
      </c>
      <c r="S628" s="28">
        <f t="shared" si="235"/>
        <v>225</v>
      </c>
      <c r="T628" s="28">
        <f t="shared" si="230"/>
        <v>626.88925925925912</v>
      </c>
      <c r="U628" s="28">
        <f t="shared" si="231"/>
        <v>851.88925925925912</v>
      </c>
      <c r="V628" s="29">
        <f t="shared" si="232"/>
        <v>476.31981068693619</v>
      </c>
      <c r="W628" s="35"/>
      <c r="X628" s="138">
        <f>IF($I628&lt;=TABELLER!$Z$68,IF($I627&gt;=TABELLER!$Z$68,$G628,0),0)</f>
        <v>0</v>
      </c>
      <c r="Y628" s="139">
        <f>IF($I628&gt;=TABELLER!$Z$68,IF($I627&lt;=TABELLER!$Z$68,$G628,0),0)</f>
        <v>0</v>
      </c>
      <c r="Z628" s="140">
        <f>IF($I628&gt;=TABELLER!$Z$68,IF($I627&lt;=TABELLER!$Z$68,$C628,0),0)</f>
        <v>0</v>
      </c>
      <c r="AA628" s="140">
        <f t="shared" si="238"/>
        <v>130.1</v>
      </c>
      <c r="AB628" s="106">
        <f t="shared" si="239"/>
        <v>0</v>
      </c>
    </row>
    <row r="629" spans="2:28" x14ac:dyDescent="0.2">
      <c r="B629" s="25">
        <v>581</v>
      </c>
      <c r="C629" s="26">
        <f t="shared" si="218"/>
        <v>23.239999999999682</v>
      </c>
      <c r="D629" s="26">
        <f t="shared" si="219"/>
        <v>3.9999999999999147E-2</v>
      </c>
      <c r="E629" s="27">
        <f t="shared" si="220"/>
        <v>1.4455555555555246</v>
      </c>
      <c r="F629" s="27">
        <f t="shared" si="221"/>
        <v>0</v>
      </c>
      <c r="G629" s="26">
        <f t="shared" si="222"/>
        <v>711.75462537509395</v>
      </c>
      <c r="H629" s="26">
        <f t="shared" si="223"/>
        <v>0</v>
      </c>
      <c r="I629" s="26">
        <f t="shared" si="224"/>
        <v>130.1</v>
      </c>
      <c r="J629" s="26">
        <f t="shared" si="225"/>
        <v>36.138888888888886</v>
      </c>
      <c r="K629" s="26">
        <f t="shared" si="233"/>
        <v>36.138888888888886</v>
      </c>
      <c r="L629" s="27">
        <f t="shared" si="226"/>
        <v>0.31754654045795744</v>
      </c>
      <c r="M629" s="27">
        <f t="shared" si="227"/>
        <v>0</v>
      </c>
      <c r="N629" s="26">
        <f t="shared" si="236"/>
        <v>0</v>
      </c>
      <c r="O629" s="141">
        <f t="shared" si="234"/>
        <v>80</v>
      </c>
      <c r="P629" s="28">
        <f t="shared" si="237"/>
        <v>48000</v>
      </c>
      <c r="Q629" s="28">
        <f t="shared" si="228"/>
        <v>1328.2090699461953</v>
      </c>
      <c r="R629" s="28">
        <f t="shared" si="229"/>
        <v>0</v>
      </c>
      <c r="S629" s="28">
        <f t="shared" si="235"/>
        <v>225</v>
      </c>
      <c r="T629" s="28">
        <f t="shared" si="230"/>
        <v>626.88925925925912</v>
      </c>
      <c r="U629" s="28">
        <f t="shared" si="231"/>
        <v>851.88925925925912</v>
      </c>
      <c r="V629" s="29">
        <f t="shared" si="232"/>
        <v>476.31981068693619</v>
      </c>
      <c r="W629" s="35"/>
      <c r="X629" s="138">
        <f>IF($I629&lt;=TABELLER!$Z$68,IF($I628&gt;=TABELLER!$Z$68,$G629,0),0)</f>
        <v>0</v>
      </c>
      <c r="Y629" s="139">
        <f>IF($I629&gt;=TABELLER!$Z$68,IF($I628&lt;=TABELLER!$Z$68,$G629,0),0)</f>
        <v>0</v>
      </c>
      <c r="Z629" s="140">
        <f>IF($I629&gt;=TABELLER!$Z$68,IF($I628&lt;=TABELLER!$Z$68,$C629,0),0)</f>
        <v>0</v>
      </c>
      <c r="AA629" s="140">
        <f t="shared" si="238"/>
        <v>130.1</v>
      </c>
      <c r="AB629" s="106">
        <f t="shared" si="239"/>
        <v>0</v>
      </c>
    </row>
    <row r="630" spans="2:28" x14ac:dyDescent="0.2">
      <c r="B630" s="25">
        <v>582</v>
      </c>
      <c r="C630" s="26">
        <f t="shared" si="218"/>
        <v>23.279999999999681</v>
      </c>
      <c r="D630" s="26">
        <f t="shared" si="219"/>
        <v>3.9999999999999147E-2</v>
      </c>
      <c r="E630" s="27">
        <f t="shared" si="220"/>
        <v>1.4455555555555246</v>
      </c>
      <c r="F630" s="27">
        <f t="shared" si="221"/>
        <v>0</v>
      </c>
      <c r="G630" s="26">
        <f t="shared" si="222"/>
        <v>713.20018093064948</v>
      </c>
      <c r="H630" s="26">
        <f t="shared" si="223"/>
        <v>0</v>
      </c>
      <c r="I630" s="26">
        <f t="shared" si="224"/>
        <v>130.1</v>
      </c>
      <c r="J630" s="26">
        <f t="shared" si="225"/>
        <v>36.138888888888886</v>
      </c>
      <c r="K630" s="26">
        <f t="shared" si="233"/>
        <v>36.138888888888886</v>
      </c>
      <c r="L630" s="27">
        <f t="shared" si="226"/>
        <v>0.31754654045795744</v>
      </c>
      <c r="M630" s="27">
        <f t="shared" si="227"/>
        <v>0</v>
      </c>
      <c r="N630" s="26">
        <f t="shared" si="236"/>
        <v>0</v>
      </c>
      <c r="O630" s="141">
        <f t="shared" si="234"/>
        <v>80</v>
      </c>
      <c r="P630" s="28">
        <f t="shared" si="237"/>
        <v>48000</v>
      </c>
      <c r="Q630" s="28">
        <f t="shared" si="228"/>
        <v>1328.2090699461953</v>
      </c>
      <c r="R630" s="28">
        <f t="shared" si="229"/>
        <v>0</v>
      </c>
      <c r="S630" s="28">
        <f t="shared" si="235"/>
        <v>225</v>
      </c>
      <c r="T630" s="28">
        <f t="shared" si="230"/>
        <v>626.88925925925912</v>
      </c>
      <c r="U630" s="28">
        <f t="shared" si="231"/>
        <v>851.88925925925912</v>
      </c>
      <c r="V630" s="29">
        <f t="shared" si="232"/>
        <v>476.31981068693619</v>
      </c>
      <c r="W630" s="35"/>
      <c r="X630" s="138">
        <f>IF($I630&lt;=TABELLER!$Z$68,IF($I629&gt;=TABELLER!$Z$68,$G630,0),0)</f>
        <v>0</v>
      </c>
      <c r="Y630" s="139">
        <f>IF($I630&gt;=TABELLER!$Z$68,IF($I629&lt;=TABELLER!$Z$68,$G630,0),0)</f>
        <v>0</v>
      </c>
      <c r="Z630" s="140">
        <f>IF($I630&gt;=TABELLER!$Z$68,IF($I629&lt;=TABELLER!$Z$68,$C630,0),0)</f>
        <v>0</v>
      </c>
      <c r="AA630" s="140">
        <f t="shared" si="238"/>
        <v>130.1</v>
      </c>
      <c r="AB630" s="106">
        <f t="shared" si="239"/>
        <v>0</v>
      </c>
    </row>
    <row r="631" spans="2:28" x14ac:dyDescent="0.2">
      <c r="B631" s="25">
        <v>583</v>
      </c>
      <c r="C631" s="26">
        <f t="shared" si="218"/>
        <v>23.319999999999681</v>
      </c>
      <c r="D631" s="26">
        <f t="shared" si="219"/>
        <v>3.9999999999999147E-2</v>
      </c>
      <c r="E631" s="27">
        <f t="shared" si="220"/>
        <v>1.4455555555555246</v>
      </c>
      <c r="F631" s="27">
        <f t="shared" si="221"/>
        <v>0</v>
      </c>
      <c r="G631" s="26">
        <f t="shared" si="222"/>
        <v>714.64573648620501</v>
      </c>
      <c r="H631" s="26">
        <f t="shared" si="223"/>
        <v>0</v>
      </c>
      <c r="I631" s="26">
        <f t="shared" si="224"/>
        <v>130.1</v>
      </c>
      <c r="J631" s="26">
        <f t="shared" si="225"/>
        <v>36.138888888888886</v>
      </c>
      <c r="K631" s="26">
        <f t="shared" si="233"/>
        <v>36.138888888888886</v>
      </c>
      <c r="L631" s="27">
        <f t="shared" si="226"/>
        <v>0.31754654045795744</v>
      </c>
      <c r="M631" s="27">
        <f t="shared" si="227"/>
        <v>0</v>
      </c>
      <c r="N631" s="26">
        <f t="shared" si="236"/>
        <v>0</v>
      </c>
      <c r="O631" s="141">
        <f t="shared" si="234"/>
        <v>80</v>
      </c>
      <c r="P631" s="28">
        <f t="shared" si="237"/>
        <v>48000</v>
      </c>
      <c r="Q631" s="28">
        <f t="shared" si="228"/>
        <v>1328.2090699461953</v>
      </c>
      <c r="R631" s="28">
        <f t="shared" si="229"/>
        <v>0</v>
      </c>
      <c r="S631" s="28">
        <f t="shared" si="235"/>
        <v>225</v>
      </c>
      <c r="T631" s="28">
        <f t="shared" si="230"/>
        <v>626.88925925925912</v>
      </c>
      <c r="U631" s="28">
        <f t="shared" si="231"/>
        <v>851.88925925925912</v>
      </c>
      <c r="V631" s="29">
        <f t="shared" si="232"/>
        <v>476.31981068693619</v>
      </c>
      <c r="W631" s="35"/>
      <c r="X631" s="138">
        <f>IF($I631&lt;=TABELLER!$Z$68,IF($I630&gt;=TABELLER!$Z$68,$G631,0),0)</f>
        <v>0</v>
      </c>
      <c r="Y631" s="139">
        <f>IF($I631&gt;=TABELLER!$Z$68,IF($I630&lt;=TABELLER!$Z$68,$G631,0),0)</f>
        <v>0</v>
      </c>
      <c r="Z631" s="140">
        <f>IF($I631&gt;=TABELLER!$Z$68,IF($I630&lt;=TABELLER!$Z$68,$C631,0),0)</f>
        <v>0</v>
      </c>
      <c r="AA631" s="140">
        <f t="shared" si="238"/>
        <v>130.1</v>
      </c>
      <c r="AB631" s="106">
        <f t="shared" si="239"/>
        <v>0</v>
      </c>
    </row>
    <row r="632" spans="2:28" x14ac:dyDescent="0.2">
      <c r="B632" s="25">
        <v>584</v>
      </c>
      <c r="C632" s="26">
        <f t="shared" si="218"/>
        <v>23.35999999999968</v>
      </c>
      <c r="D632" s="26">
        <f t="shared" si="219"/>
        <v>3.9999999999999147E-2</v>
      </c>
      <c r="E632" s="27">
        <f t="shared" si="220"/>
        <v>1.4455555555555246</v>
      </c>
      <c r="F632" s="27">
        <f t="shared" si="221"/>
        <v>0</v>
      </c>
      <c r="G632" s="26">
        <f t="shared" si="222"/>
        <v>716.09129204176054</v>
      </c>
      <c r="H632" s="26">
        <f t="shared" si="223"/>
        <v>0</v>
      </c>
      <c r="I632" s="26">
        <f t="shared" si="224"/>
        <v>130.1</v>
      </c>
      <c r="J632" s="26">
        <f t="shared" si="225"/>
        <v>36.138888888888886</v>
      </c>
      <c r="K632" s="26">
        <f t="shared" si="233"/>
        <v>36.138888888888886</v>
      </c>
      <c r="L632" s="27">
        <f t="shared" si="226"/>
        <v>0.31754654045795744</v>
      </c>
      <c r="M632" s="27">
        <f t="shared" si="227"/>
        <v>0</v>
      </c>
      <c r="N632" s="26">
        <f t="shared" si="236"/>
        <v>0</v>
      </c>
      <c r="O632" s="141">
        <f t="shared" si="234"/>
        <v>80</v>
      </c>
      <c r="P632" s="28">
        <f t="shared" si="237"/>
        <v>48000</v>
      </c>
      <c r="Q632" s="28">
        <f t="shared" si="228"/>
        <v>1328.2090699461953</v>
      </c>
      <c r="R632" s="28">
        <f t="shared" si="229"/>
        <v>0</v>
      </c>
      <c r="S632" s="28">
        <f t="shared" si="235"/>
        <v>225</v>
      </c>
      <c r="T632" s="28">
        <f t="shared" si="230"/>
        <v>626.88925925925912</v>
      </c>
      <c r="U632" s="28">
        <f t="shared" si="231"/>
        <v>851.88925925925912</v>
      </c>
      <c r="V632" s="29">
        <f t="shared" si="232"/>
        <v>476.31981068693619</v>
      </c>
      <c r="W632" s="35"/>
      <c r="X632" s="138">
        <f>IF($I632&lt;=TABELLER!$Z$68,IF($I631&gt;=TABELLER!$Z$68,$G632,0),0)</f>
        <v>0</v>
      </c>
      <c r="Y632" s="139">
        <f>IF($I632&gt;=TABELLER!$Z$68,IF($I631&lt;=TABELLER!$Z$68,$G632,0),0)</f>
        <v>0</v>
      </c>
      <c r="Z632" s="140">
        <f>IF($I632&gt;=TABELLER!$Z$68,IF($I631&lt;=TABELLER!$Z$68,$C632,0),0)</f>
        <v>0</v>
      </c>
      <c r="AA632" s="140">
        <f t="shared" si="238"/>
        <v>130.1</v>
      </c>
      <c r="AB632" s="106">
        <f t="shared" si="239"/>
        <v>0</v>
      </c>
    </row>
    <row r="633" spans="2:28" x14ac:dyDescent="0.2">
      <c r="B633" s="25">
        <v>585</v>
      </c>
      <c r="C633" s="26">
        <f t="shared" si="218"/>
        <v>23.399999999999679</v>
      </c>
      <c r="D633" s="26">
        <f t="shared" si="219"/>
        <v>3.9999999999999147E-2</v>
      </c>
      <c r="E633" s="27">
        <f t="shared" si="220"/>
        <v>1.4455555555555246</v>
      </c>
      <c r="F633" s="27">
        <f t="shared" si="221"/>
        <v>0</v>
      </c>
      <c r="G633" s="26">
        <f t="shared" si="222"/>
        <v>717.53684759731607</v>
      </c>
      <c r="H633" s="26">
        <f t="shared" si="223"/>
        <v>0</v>
      </c>
      <c r="I633" s="26">
        <f t="shared" si="224"/>
        <v>130.1</v>
      </c>
      <c r="J633" s="26">
        <f t="shared" si="225"/>
        <v>36.138888888888886</v>
      </c>
      <c r="K633" s="26">
        <f t="shared" si="233"/>
        <v>36.138888888888886</v>
      </c>
      <c r="L633" s="27">
        <f t="shared" si="226"/>
        <v>0.31754654045795744</v>
      </c>
      <c r="M633" s="27">
        <f t="shared" si="227"/>
        <v>0</v>
      </c>
      <c r="N633" s="26">
        <f t="shared" si="236"/>
        <v>0</v>
      </c>
      <c r="O633" s="141">
        <f t="shared" si="234"/>
        <v>80</v>
      </c>
      <c r="P633" s="28">
        <f t="shared" si="237"/>
        <v>48000</v>
      </c>
      <c r="Q633" s="28">
        <f t="shared" si="228"/>
        <v>1328.2090699461953</v>
      </c>
      <c r="R633" s="28">
        <f t="shared" si="229"/>
        <v>0</v>
      </c>
      <c r="S633" s="28">
        <f t="shared" si="235"/>
        <v>225</v>
      </c>
      <c r="T633" s="28">
        <f t="shared" si="230"/>
        <v>626.88925925925912</v>
      </c>
      <c r="U633" s="28">
        <f t="shared" si="231"/>
        <v>851.88925925925912</v>
      </c>
      <c r="V633" s="29">
        <f t="shared" si="232"/>
        <v>476.31981068693619</v>
      </c>
      <c r="W633" s="35"/>
      <c r="X633" s="138">
        <f>IF($I633&lt;=TABELLER!$Z$68,IF($I632&gt;=TABELLER!$Z$68,$G633,0),0)</f>
        <v>0</v>
      </c>
      <c r="Y633" s="139">
        <f>IF($I633&gt;=TABELLER!$Z$68,IF($I632&lt;=TABELLER!$Z$68,$G633,0),0)</f>
        <v>0</v>
      </c>
      <c r="Z633" s="140">
        <f>IF($I633&gt;=TABELLER!$Z$68,IF($I632&lt;=TABELLER!$Z$68,$C633,0),0)</f>
        <v>0</v>
      </c>
      <c r="AA633" s="140">
        <f t="shared" si="238"/>
        <v>130.1</v>
      </c>
      <c r="AB633" s="106">
        <f t="shared" si="239"/>
        <v>0</v>
      </c>
    </row>
    <row r="634" spans="2:28" x14ac:dyDescent="0.2">
      <c r="B634" s="25">
        <v>586</v>
      </c>
      <c r="C634" s="26">
        <f t="shared" si="218"/>
        <v>23.439999999999678</v>
      </c>
      <c r="D634" s="26">
        <f t="shared" si="219"/>
        <v>3.9999999999999147E-2</v>
      </c>
      <c r="E634" s="27">
        <f t="shared" si="220"/>
        <v>1.4455555555555246</v>
      </c>
      <c r="F634" s="27">
        <f t="shared" si="221"/>
        <v>0</v>
      </c>
      <c r="G634" s="26">
        <f t="shared" si="222"/>
        <v>718.9824031528716</v>
      </c>
      <c r="H634" s="26">
        <f t="shared" si="223"/>
        <v>0</v>
      </c>
      <c r="I634" s="26">
        <f t="shared" si="224"/>
        <v>130.1</v>
      </c>
      <c r="J634" s="26">
        <f t="shared" si="225"/>
        <v>36.138888888888886</v>
      </c>
      <c r="K634" s="26">
        <f t="shared" si="233"/>
        <v>36.138888888888886</v>
      </c>
      <c r="L634" s="27">
        <f t="shared" si="226"/>
        <v>0.31754654045795744</v>
      </c>
      <c r="M634" s="27">
        <f t="shared" si="227"/>
        <v>0</v>
      </c>
      <c r="N634" s="26">
        <f t="shared" si="236"/>
        <v>0</v>
      </c>
      <c r="O634" s="141">
        <f t="shared" si="234"/>
        <v>80</v>
      </c>
      <c r="P634" s="28">
        <f t="shared" si="237"/>
        <v>48000</v>
      </c>
      <c r="Q634" s="28">
        <f t="shared" si="228"/>
        <v>1328.2090699461953</v>
      </c>
      <c r="R634" s="28">
        <f t="shared" si="229"/>
        <v>0</v>
      </c>
      <c r="S634" s="28">
        <f t="shared" si="235"/>
        <v>225</v>
      </c>
      <c r="T634" s="28">
        <f t="shared" si="230"/>
        <v>626.88925925925912</v>
      </c>
      <c r="U634" s="28">
        <f t="shared" si="231"/>
        <v>851.88925925925912</v>
      </c>
      <c r="V634" s="29">
        <f t="shared" si="232"/>
        <v>476.31981068693619</v>
      </c>
      <c r="W634" s="35"/>
      <c r="X634" s="138">
        <f>IF($I634&lt;=TABELLER!$Z$68,IF($I633&gt;=TABELLER!$Z$68,$G634,0),0)</f>
        <v>0</v>
      </c>
      <c r="Y634" s="139">
        <f>IF($I634&gt;=TABELLER!$Z$68,IF($I633&lt;=TABELLER!$Z$68,$G634,0),0)</f>
        <v>0</v>
      </c>
      <c r="Z634" s="140">
        <f>IF($I634&gt;=TABELLER!$Z$68,IF($I633&lt;=TABELLER!$Z$68,$C634,0),0)</f>
        <v>0</v>
      </c>
      <c r="AA634" s="140">
        <f t="shared" si="238"/>
        <v>130.1</v>
      </c>
      <c r="AB634" s="106">
        <f t="shared" si="239"/>
        <v>0</v>
      </c>
    </row>
    <row r="635" spans="2:28" x14ac:dyDescent="0.2">
      <c r="B635" s="25">
        <v>587</v>
      </c>
      <c r="C635" s="26">
        <f t="shared" si="218"/>
        <v>23.479999999999677</v>
      </c>
      <c r="D635" s="26">
        <f t="shared" si="219"/>
        <v>3.9999999999999147E-2</v>
      </c>
      <c r="E635" s="27">
        <f t="shared" si="220"/>
        <v>1.4455555555555246</v>
      </c>
      <c r="F635" s="27">
        <f t="shared" si="221"/>
        <v>0</v>
      </c>
      <c r="G635" s="26">
        <f t="shared" si="222"/>
        <v>720.42795870842713</v>
      </c>
      <c r="H635" s="26">
        <f t="shared" si="223"/>
        <v>0</v>
      </c>
      <c r="I635" s="26">
        <f t="shared" si="224"/>
        <v>130.1</v>
      </c>
      <c r="J635" s="26">
        <f t="shared" si="225"/>
        <v>36.138888888888886</v>
      </c>
      <c r="K635" s="26">
        <f t="shared" si="233"/>
        <v>36.138888888888886</v>
      </c>
      <c r="L635" s="27">
        <f t="shared" si="226"/>
        <v>0.31754654045795744</v>
      </c>
      <c r="M635" s="27">
        <f t="shared" si="227"/>
        <v>0</v>
      </c>
      <c r="N635" s="26">
        <f t="shared" si="236"/>
        <v>0</v>
      </c>
      <c r="O635" s="141">
        <f t="shared" si="234"/>
        <v>80</v>
      </c>
      <c r="P635" s="28">
        <f t="shared" si="237"/>
        <v>48000</v>
      </c>
      <c r="Q635" s="28">
        <f t="shared" si="228"/>
        <v>1328.2090699461953</v>
      </c>
      <c r="R635" s="28">
        <f t="shared" si="229"/>
        <v>0</v>
      </c>
      <c r="S635" s="28">
        <f t="shared" si="235"/>
        <v>225</v>
      </c>
      <c r="T635" s="28">
        <f t="shared" si="230"/>
        <v>626.88925925925912</v>
      </c>
      <c r="U635" s="28">
        <f t="shared" si="231"/>
        <v>851.88925925925912</v>
      </c>
      <c r="V635" s="29">
        <f t="shared" si="232"/>
        <v>476.31981068693619</v>
      </c>
      <c r="W635" s="35"/>
      <c r="X635" s="138">
        <f>IF($I635&lt;=TABELLER!$Z$68,IF($I634&gt;=TABELLER!$Z$68,$G635,0),0)</f>
        <v>0</v>
      </c>
      <c r="Y635" s="139">
        <f>IF($I635&gt;=TABELLER!$Z$68,IF($I634&lt;=TABELLER!$Z$68,$G635,0),0)</f>
        <v>0</v>
      </c>
      <c r="Z635" s="140">
        <f>IF($I635&gt;=TABELLER!$Z$68,IF($I634&lt;=TABELLER!$Z$68,$C635,0),0)</f>
        <v>0</v>
      </c>
      <c r="AA635" s="140">
        <f t="shared" si="238"/>
        <v>130.1</v>
      </c>
      <c r="AB635" s="106">
        <f t="shared" si="239"/>
        <v>0</v>
      </c>
    </row>
    <row r="636" spans="2:28" x14ac:dyDescent="0.2">
      <c r="B636" s="25">
        <v>588</v>
      </c>
      <c r="C636" s="26">
        <f t="shared" si="218"/>
        <v>23.519999999999676</v>
      </c>
      <c r="D636" s="26">
        <f t="shared" si="219"/>
        <v>3.9999999999999147E-2</v>
      </c>
      <c r="E636" s="27">
        <f t="shared" si="220"/>
        <v>1.4455555555555246</v>
      </c>
      <c r="F636" s="27">
        <f t="shared" si="221"/>
        <v>0</v>
      </c>
      <c r="G636" s="26">
        <f t="shared" si="222"/>
        <v>721.87351426398266</v>
      </c>
      <c r="H636" s="26">
        <f t="shared" si="223"/>
        <v>0</v>
      </c>
      <c r="I636" s="26">
        <f t="shared" si="224"/>
        <v>130.1</v>
      </c>
      <c r="J636" s="26">
        <f t="shared" si="225"/>
        <v>36.138888888888886</v>
      </c>
      <c r="K636" s="26">
        <f t="shared" si="233"/>
        <v>36.138888888888886</v>
      </c>
      <c r="L636" s="27">
        <f t="shared" si="226"/>
        <v>0.31754654045795744</v>
      </c>
      <c r="M636" s="27">
        <f t="shared" si="227"/>
        <v>0</v>
      </c>
      <c r="N636" s="26">
        <f t="shared" si="236"/>
        <v>0</v>
      </c>
      <c r="O636" s="141">
        <f t="shared" si="234"/>
        <v>80</v>
      </c>
      <c r="P636" s="28">
        <f t="shared" si="237"/>
        <v>48000</v>
      </c>
      <c r="Q636" s="28">
        <f t="shared" si="228"/>
        <v>1328.2090699461953</v>
      </c>
      <c r="R636" s="28">
        <f t="shared" si="229"/>
        <v>0</v>
      </c>
      <c r="S636" s="28">
        <f t="shared" si="235"/>
        <v>225</v>
      </c>
      <c r="T636" s="28">
        <f t="shared" si="230"/>
        <v>626.88925925925912</v>
      </c>
      <c r="U636" s="28">
        <f t="shared" si="231"/>
        <v>851.88925925925912</v>
      </c>
      <c r="V636" s="29">
        <f t="shared" si="232"/>
        <v>476.31981068693619</v>
      </c>
      <c r="W636" s="35"/>
      <c r="X636" s="138">
        <f>IF($I636&lt;=TABELLER!$Z$68,IF($I635&gt;=TABELLER!$Z$68,$G636,0),0)</f>
        <v>0</v>
      </c>
      <c r="Y636" s="139">
        <f>IF($I636&gt;=TABELLER!$Z$68,IF($I635&lt;=TABELLER!$Z$68,$G636,0),0)</f>
        <v>0</v>
      </c>
      <c r="Z636" s="140">
        <f>IF($I636&gt;=TABELLER!$Z$68,IF($I635&lt;=TABELLER!$Z$68,$C636,0),0)</f>
        <v>0</v>
      </c>
      <c r="AA636" s="140">
        <f t="shared" si="238"/>
        <v>130.1</v>
      </c>
      <c r="AB636" s="106">
        <f t="shared" si="239"/>
        <v>0</v>
      </c>
    </row>
    <row r="637" spans="2:28" x14ac:dyDescent="0.2">
      <c r="B637" s="25">
        <v>589</v>
      </c>
      <c r="C637" s="26">
        <f t="shared" si="218"/>
        <v>23.559999999999675</v>
      </c>
      <c r="D637" s="26">
        <f t="shared" si="219"/>
        <v>3.9999999999999147E-2</v>
      </c>
      <c r="E637" s="27">
        <f t="shared" si="220"/>
        <v>1.4455555555555246</v>
      </c>
      <c r="F637" s="27">
        <f t="shared" si="221"/>
        <v>0</v>
      </c>
      <c r="G637" s="26">
        <f t="shared" si="222"/>
        <v>723.31906981953819</v>
      </c>
      <c r="H637" s="26">
        <f t="shared" si="223"/>
        <v>0</v>
      </c>
      <c r="I637" s="26">
        <f t="shared" si="224"/>
        <v>130.1</v>
      </c>
      <c r="J637" s="26">
        <f t="shared" si="225"/>
        <v>36.138888888888886</v>
      </c>
      <c r="K637" s="26">
        <f t="shared" si="233"/>
        <v>36.138888888888886</v>
      </c>
      <c r="L637" s="27">
        <f t="shared" si="226"/>
        <v>0.31754654045795744</v>
      </c>
      <c r="M637" s="27">
        <f t="shared" si="227"/>
        <v>0</v>
      </c>
      <c r="N637" s="26">
        <f t="shared" si="236"/>
        <v>0</v>
      </c>
      <c r="O637" s="141">
        <f t="shared" si="234"/>
        <v>80</v>
      </c>
      <c r="P637" s="28">
        <f t="shared" si="237"/>
        <v>48000</v>
      </c>
      <c r="Q637" s="28">
        <f t="shared" si="228"/>
        <v>1328.2090699461953</v>
      </c>
      <c r="R637" s="28">
        <f t="shared" si="229"/>
        <v>0</v>
      </c>
      <c r="S637" s="28">
        <f t="shared" si="235"/>
        <v>225</v>
      </c>
      <c r="T637" s="28">
        <f t="shared" si="230"/>
        <v>626.88925925925912</v>
      </c>
      <c r="U637" s="28">
        <f t="shared" si="231"/>
        <v>851.88925925925912</v>
      </c>
      <c r="V637" s="29">
        <f t="shared" si="232"/>
        <v>476.31981068693619</v>
      </c>
      <c r="W637" s="35"/>
      <c r="X637" s="138">
        <f>IF($I637&lt;=TABELLER!$Z$68,IF($I636&gt;=TABELLER!$Z$68,$G637,0),0)</f>
        <v>0</v>
      </c>
      <c r="Y637" s="139">
        <f>IF($I637&gt;=TABELLER!$Z$68,IF($I636&lt;=TABELLER!$Z$68,$G637,0),0)</f>
        <v>0</v>
      </c>
      <c r="Z637" s="140">
        <f>IF($I637&gt;=TABELLER!$Z$68,IF($I636&lt;=TABELLER!$Z$68,$C637,0),0)</f>
        <v>0</v>
      </c>
      <c r="AA637" s="140">
        <f t="shared" si="238"/>
        <v>130.1</v>
      </c>
      <c r="AB637" s="106">
        <f t="shared" si="239"/>
        <v>0</v>
      </c>
    </row>
    <row r="638" spans="2:28" x14ac:dyDescent="0.2">
      <c r="B638" s="25">
        <v>590</v>
      </c>
      <c r="C638" s="26">
        <f t="shared" si="218"/>
        <v>23.599999999999675</v>
      </c>
      <c r="D638" s="26">
        <f t="shared" si="219"/>
        <v>3.9999999999999147E-2</v>
      </c>
      <c r="E638" s="27">
        <f t="shared" si="220"/>
        <v>1.4455555555555246</v>
      </c>
      <c r="F638" s="27">
        <f t="shared" si="221"/>
        <v>0</v>
      </c>
      <c r="G638" s="26">
        <f t="shared" si="222"/>
        <v>724.76462537509371</v>
      </c>
      <c r="H638" s="26">
        <f t="shared" si="223"/>
        <v>0</v>
      </c>
      <c r="I638" s="26">
        <f t="shared" si="224"/>
        <v>130.1</v>
      </c>
      <c r="J638" s="26">
        <f t="shared" si="225"/>
        <v>36.138888888888886</v>
      </c>
      <c r="K638" s="26">
        <f t="shared" si="233"/>
        <v>36.138888888888886</v>
      </c>
      <c r="L638" s="27">
        <f t="shared" si="226"/>
        <v>0.31754654045795744</v>
      </c>
      <c r="M638" s="27">
        <f t="shared" si="227"/>
        <v>0</v>
      </c>
      <c r="N638" s="26">
        <f t="shared" si="236"/>
        <v>0</v>
      </c>
      <c r="O638" s="141">
        <f t="shared" si="234"/>
        <v>80</v>
      </c>
      <c r="P638" s="28">
        <f t="shared" si="237"/>
        <v>48000</v>
      </c>
      <c r="Q638" s="28">
        <f t="shared" si="228"/>
        <v>1328.2090699461953</v>
      </c>
      <c r="R638" s="28">
        <f t="shared" si="229"/>
        <v>0</v>
      </c>
      <c r="S638" s="28">
        <f t="shared" si="235"/>
        <v>225</v>
      </c>
      <c r="T638" s="28">
        <f t="shared" si="230"/>
        <v>626.88925925925912</v>
      </c>
      <c r="U638" s="28">
        <f t="shared" si="231"/>
        <v>851.88925925925912</v>
      </c>
      <c r="V638" s="29">
        <f t="shared" si="232"/>
        <v>476.31981068693619</v>
      </c>
      <c r="W638" s="35"/>
      <c r="X638" s="138">
        <f>IF($I638&lt;=TABELLER!$Z$68,IF($I637&gt;=TABELLER!$Z$68,$G638,0),0)</f>
        <v>0</v>
      </c>
      <c r="Y638" s="139">
        <f>IF($I638&gt;=TABELLER!$Z$68,IF($I637&lt;=TABELLER!$Z$68,$G638,0),0)</f>
        <v>0</v>
      </c>
      <c r="Z638" s="140">
        <f>IF($I638&gt;=TABELLER!$Z$68,IF($I637&lt;=TABELLER!$Z$68,$C638,0),0)</f>
        <v>0</v>
      </c>
      <c r="AA638" s="140">
        <f t="shared" si="238"/>
        <v>130.1</v>
      </c>
      <c r="AB638" s="106">
        <f t="shared" si="239"/>
        <v>0</v>
      </c>
    </row>
    <row r="639" spans="2:28" x14ac:dyDescent="0.2">
      <c r="B639" s="25">
        <v>591</v>
      </c>
      <c r="C639" s="26">
        <f t="shared" si="218"/>
        <v>23.639999999999674</v>
      </c>
      <c r="D639" s="26">
        <f t="shared" si="219"/>
        <v>3.9999999999999147E-2</v>
      </c>
      <c r="E639" s="27">
        <f t="shared" si="220"/>
        <v>1.4455555555555246</v>
      </c>
      <c r="F639" s="27">
        <f t="shared" si="221"/>
        <v>0</v>
      </c>
      <c r="G639" s="26">
        <f t="shared" si="222"/>
        <v>726.21018093064924</v>
      </c>
      <c r="H639" s="26">
        <f t="shared" si="223"/>
        <v>0</v>
      </c>
      <c r="I639" s="26">
        <f t="shared" si="224"/>
        <v>130.1</v>
      </c>
      <c r="J639" s="26">
        <f t="shared" si="225"/>
        <v>36.138888888888886</v>
      </c>
      <c r="K639" s="26">
        <f t="shared" si="233"/>
        <v>36.138888888888886</v>
      </c>
      <c r="L639" s="27">
        <f t="shared" si="226"/>
        <v>0.31754654045795744</v>
      </c>
      <c r="M639" s="27">
        <f t="shared" si="227"/>
        <v>0</v>
      </c>
      <c r="N639" s="26">
        <f t="shared" si="236"/>
        <v>0</v>
      </c>
      <c r="O639" s="141">
        <f t="shared" si="234"/>
        <v>80</v>
      </c>
      <c r="P639" s="28">
        <f t="shared" si="237"/>
        <v>48000</v>
      </c>
      <c r="Q639" s="28">
        <f t="shared" si="228"/>
        <v>1328.2090699461953</v>
      </c>
      <c r="R639" s="28">
        <f t="shared" si="229"/>
        <v>0</v>
      </c>
      <c r="S639" s="28">
        <f t="shared" si="235"/>
        <v>225</v>
      </c>
      <c r="T639" s="28">
        <f t="shared" si="230"/>
        <v>626.88925925925912</v>
      </c>
      <c r="U639" s="28">
        <f t="shared" si="231"/>
        <v>851.88925925925912</v>
      </c>
      <c r="V639" s="29">
        <f t="shared" si="232"/>
        <v>476.31981068693619</v>
      </c>
      <c r="W639" s="35"/>
      <c r="X639" s="138">
        <f>IF($I639&lt;=TABELLER!$Z$68,IF($I638&gt;=TABELLER!$Z$68,$G639,0),0)</f>
        <v>0</v>
      </c>
      <c r="Y639" s="139">
        <f>IF($I639&gt;=TABELLER!$Z$68,IF($I638&lt;=TABELLER!$Z$68,$G639,0),0)</f>
        <v>0</v>
      </c>
      <c r="Z639" s="140">
        <f>IF($I639&gt;=TABELLER!$Z$68,IF($I638&lt;=TABELLER!$Z$68,$C639,0),0)</f>
        <v>0</v>
      </c>
      <c r="AA639" s="140">
        <f t="shared" si="238"/>
        <v>130.1</v>
      </c>
      <c r="AB639" s="106">
        <f t="shared" si="239"/>
        <v>0</v>
      </c>
    </row>
    <row r="640" spans="2:28" x14ac:dyDescent="0.2">
      <c r="B640" s="25">
        <v>592</v>
      </c>
      <c r="C640" s="26">
        <f t="shared" si="218"/>
        <v>23.679999999999673</v>
      </c>
      <c r="D640" s="26">
        <f t="shared" si="219"/>
        <v>3.9999999999999147E-2</v>
      </c>
      <c r="E640" s="27">
        <f t="shared" si="220"/>
        <v>1.4455555555555246</v>
      </c>
      <c r="F640" s="27">
        <f t="shared" si="221"/>
        <v>0</v>
      </c>
      <c r="G640" s="26">
        <f t="shared" si="222"/>
        <v>727.65573648620477</v>
      </c>
      <c r="H640" s="26">
        <f t="shared" si="223"/>
        <v>0</v>
      </c>
      <c r="I640" s="26">
        <f t="shared" si="224"/>
        <v>130.1</v>
      </c>
      <c r="J640" s="26">
        <f t="shared" si="225"/>
        <v>36.138888888888886</v>
      </c>
      <c r="K640" s="26">
        <f t="shared" si="233"/>
        <v>36.138888888888886</v>
      </c>
      <c r="L640" s="27">
        <f t="shared" si="226"/>
        <v>0.31754654045795744</v>
      </c>
      <c r="M640" s="27">
        <f t="shared" si="227"/>
        <v>0</v>
      </c>
      <c r="N640" s="26">
        <f t="shared" si="236"/>
        <v>0</v>
      </c>
      <c r="O640" s="141">
        <f t="shared" si="234"/>
        <v>80</v>
      </c>
      <c r="P640" s="28">
        <f t="shared" si="237"/>
        <v>48000</v>
      </c>
      <c r="Q640" s="28">
        <f t="shared" si="228"/>
        <v>1328.2090699461953</v>
      </c>
      <c r="R640" s="28">
        <f t="shared" si="229"/>
        <v>0</v>
      </c>
      <c r="S640" s="28">
        <f t="shared" si="235"/>
        <v>225</v>
      </c>
      <c r="T640" s="28">
        <f t="shared" si="230"/>
        <v>626.88925925925912</v>
      </c>
      <c r="U640" s="28">
        <f t="shared" si="231"/>
        <v>851.88925925925912</v>
      </c>
      <c r="V640" s="29">
        <f t="shared" si="232"/>
        <v>476.31981068693619</v>
      </c>
      <c r="W640" s="35"/>
      <c r="X640" s="138">
        <f>IF($I640&lt;=TABELLER!$Z$68,IF($I639&gt;=TABELLER!$Z$68,$G640,0),0)</f>
        <v>0</v>
      </c>
      <c r="Y640" s="139">
        <f>IF($I640&gt;=TABELLER!$Z$68,IF($I639&lt;=TABELLER!$Z$68,$G640,0),0)</f>
        <v>0</v>
      </c>
      <c r="Z640" s="140">
        <f>IF($I640&gt;=TABELLER!$Z$68,IF($I639&lt;=TABELLER!$Z$68,$C640,0),0)</f>
        <v>0</v>
      </c>
      <c r="AA640" s="140">
        <f t="shared" si="238"/>
        <v>130.1</v>
      </c>
      <c r="AB640" s="106">
        <f t="shared" si="239"/>
        <v>0</v>
      </c>
    </row>
    <row r="641" spans="2:28" x14ac:dyDescent="0.2">
      <c r="B641" s="25">
        <v>593</v>
      </c>
      <c r="C641" s="26">
        <f t="shared" si="218"/>
        <v>23.719999999999672</v>
      </c>
      <c r="D641" s="26">
        <f t="shared" si="219"/>
        <v>3.9999999999999147E-2</v>
      </c>
      <c r="E641" s="27">
        <f t="shared" si="220"/>
        <v>1.4455555555555246</v>
      </c>
      <c r="F641" s="27">
        <f t="shared" si="221"/>
        <v>0</v>
      </c>
      <c r="G641" s="26">
        <f t="shared" si="222"/>
        <v>729.1012920417603</v>
      </c>
      <c r="H641" s="26">
        <f t="shared" si="223"/>
        <v>0</v>
      </c>
      <c r="I641" s="26">
        <f t="shared" si="224"/>
        <v>130.1</v>
      </c>
      <c r="J641" s="26">
        <f t="shared" si="225"/>
        <v>36.138888888888886</v>
      </c>
      <c r="K641" s="26">
        <f t="shared" si="233"/>
        <v>36.138888888888886</v>
      </c>
      <c r="L641" s="27">
        <f t="shared" si="226"/>
        <v>0.31754654045795744</v>
      </c>
      <c r="M641" s="27">
        <f t="shared" si="227"/>
        <v>0</v>
      </c>
      <c r="N641" s="26">
        <f t="shared" si="236"/>
        <v>0</v>
      </c>
      <c r="O641" s="141">
        <f t="shared" si="234"/>
        <v>80</v>
      </c>
      <c r="P641" s="28">
        <f t="shared" si="237"/>
        <v>48000</v>
      </c>
      <c r="Q641" s="28">
        <f t="shared" si="228"/>
        <v>1328.2090699461953</v>
      </c>
      <c r="R641" s="28">
        <f t="shared" si="229"/>
        <v>0</v>
      </c>
      <c r="S641" s="28">
        <f t="shared" si="235"/>
        <v>225</v>
      </c>
      <c r="T641" s="28">
        <f t="shared" si="230"/>
        <v>626.88925925925912</v>
      </c>
      <c r="U641" s="28">
        <f t="shared" si="231"/>
        <v>851.88925925925912</v>
      </c>
      <c r="V641" s="29">
        <f t="shared" si="232"/>
        <v>476.31981068693619</v>
      </c>
      <c r="W641" s="35"/>
      <c r="X641" s="138">
        <f>IF($I641&lt;=TABELLER!$Z$68,IF($I640&gt;=TABELLER!$Z$68,$G641,0),0)</f>
        <v>0</v>
      </c>
      <c r="Y641" s="139">
        <f>IF($I641&gt;=TABELLER!$Z$68,IF($I640&lt;=TABELLER!$Z$68,$G641,0),0)</f>
        <v>0</v>
      </c>
      <c r="Z641" s="140">
        <f>IF($I641&gt;=TABELLER!$Z$68,IF($I640&lt;=TABELLER!$Z$68,$C641,0),0)</f>
        <v>0</v>
      </c>
      <c r="AA641" s="140">
        <f t="shared" si="238"/>
        <v>130.1</v>
      </c>
      <c r="AB641" s="106">
        <f t="shared" si="239"/>
        <v>0</v>
      </c>
    </row>
    <row r="642" spans="2:28" x14ac:dyDescent="0.2">
      <c r="B642" s="25">
        <v>594</v>
      </c>
      <c r="C642" s="26">
        <f t="shared" si="218"/>
        <v>23.759999999999671</v>
      </c>
      <c r="D642" s="26">
        <f t="shared" si="219"/>
        <v>3.9999999999999147E-2</v>
      </c>
      <c r="E642" s="27">
        <f t="shared" si="220"/>
        <v>1.4455555555555246</v>
      </c>
      <c r="F642" s="27">
        <f t="shared" si="221"/>
        <v>0</v>
      </c>
      <c r="G642" s="26">
        <f t="shared" si="222"/>
        <v>730.54684759731583</v>
      </c>
      <c r="H642" s="26">
        <f t="shared" si="223"/>
        <v>0</v>
      </c>
      <c r="I642" s="26">
        <f t="shared" si="224"/>
        <v>130.1</v>
      </c>
      <c r="J642" s="26">
        <f t="shared" si="225"/>
        <v>36.138888888888886</v>
      </c>
      <c r="K642" s="26">
        <f t="shared" si="233"/>
        <v>36.138888888888886</v>
      </c>
      <c r="L642" s="27">
        <f t="shared" si="226"/>
        <v>0.31754654045795744</v>
      </c>
      <c r="M642" s="27">
        <f t="shared" si="227"/>
        <v>0</v>
      </c>
      <c r="N642" s="26">
        <f t="shared" si="236"/>
        <v>0</v>
      </c>
      <c r="O642" s="141">
        <f t="shared" si="234"/>
        <v>80</v>
      </c>
      <c r="P642" s="28">
        <f t="shared" si="237"/>
        <v>48000</v>
      </c>
      <c r="Q642" s="28">
        <f t="shared" si="228"/>
        <v>1328.2090699461953</v>
      </c>
      <c r="R642" s="28">
        <f t="shared" si="229"/>
        <v>0</v>
      </c>
      <c r="S642" s="28">
        <f t="shared" si="235"/>
        <v>225</v>
      </c>
      <c r="T642" s="28">
        <f t="shared" si="230"/>
        <v>626.88925925925912</v>
      </c>
      <c r="U642" s="28">
        <f t="shared" si="231"/>
        <v>851.88925925925912</v>
      </c>
      <c r="V642" s="29">
        <f t="shared" si="232"/>
        <v>476.31981068693619</v>
      </c>
      <c r="W642" s="35"/>
      <c r="X642" s="138">
        <f>IF($I642&lt;=TABELLER!$Z$68,IF($I641&gt;=TABELLER!$Z$68,$G642,0),0)</f>
        <v>0</v>
      </c>
      <c r="Y642" s="139">
        <f>IF($I642&gt;=TABELLER!$Z$68,IF($I641&lt;=TABELLER!$Z$68,$G642,0),0)</f>
        <v>0</v>
      </c>
      <c r="Z642" s="140">
        <f>IF($I642&gt;=TABELLER!$Z$68,IF($I641&lt;=TABELLER!$Z$68,$C642,0),0)</f>
        <v>0</v>
      </c>
      <c r="AA642" s="140">
        <f t="shared" si="238"/>
        <v>130.1</v>
      </c>
      <c r="AB642" s="106">
        <f t="shared" si="239"/>
        <v>0</v>
      </c>
    </row>
    <row r="643" spans="2:28" x14ac:dyDescent="0.2">
      <c r="B643" s="25">
        <v>595</v>
      </c>
      <c r="C643" s="26">
        <f t="shared" si="218"/>
        <v>23.79999999999967</v>
      </c>
      <c r="D643" s="26">
        <f t="shared" si="219"/>
        <v>3.9999999999999147E-2</v>
      </c>
      <c r="E643" s="27">
        <f t="shared" si="220"/>
        <v>1.4455555555555246</v>
      </c>
      <c r="F643" s="27">
        <f t="shared" si="221"/>
        <v>0</v>
      </c>
      <c r="G643" s="26">
        <f t="shared" si="222"/>
        <v>731.99240315287136</v>
      </c>
      <c r="H643" s="26">
        <f t="shared" si="223"/>
        <v>0</v>
      </c>
      <c r="I643" s="26">
        <f t="shared" si="224"/>
        <v>130.1</v>
      </c>
      <c r="J643" s="26">
        <f t="shared" si="225"/>
        <v>36.138888888888886</v>
      </c>
      <c r="K643" s="26">
        <f t="shared" si="233"/>
        <v>36.138888888888886</v>
      </c>
      <c r="L643" s="27">
        <f t="shared" si="226"/>
        <v>0.31754654045795744</v>
      </c>
      <c r="M643" s="27">
        <f t="shared" si="227"/>
        <v>0</v>
      </c>
      <c r="N643" s="26">
        <f t="shared" si="236"/>
        <v>0</v>
      </c>
      <c r="O643" s="141">
        <f t="shared" si="234"/>
        <v>80</v>
      </c>
      <c r="P643" s="28">
        <f t="shared" si="237"/>
        <v>48000</v>
      </c>
      <c r="Q643" s="28">
        <f t="shared" si="228"/>
        <v>1328.2090699461953</v>
      </c>
      <c r="R643" s="28">
        <f t="shared" si="229"/>
        <v>0</v>
      </c>
      <c r="S643" s="28">
        <f t="shared" si="235"/>
        <v>225</v>
      </c>
      <c r="T643" s="28">
        <f t="shared" si="230"/>
        <v>626.88925925925912</v>
      </c>
      <c r="U643" s="28">
        <f t="shared" si="231"/>
        <v>851.88925925925912</v>
      </c>
      <c r="V643" s="29">
        <f t="shared" si="232"/>
        <v>476.31981068693619</v>
      </c>
      <c r="W643" s="35"/>
      <c r="X643" s="138">
        <f>IF($I643&lt;=TABELLER!$Z$68,IF($I642&gt;=TABELLER!$Z$68,$G643,0),0)</f>
        <v>0</v>
      </c>
      <c r="Y643" s="139">
        <f>IF($I643&gt;=TABELLER!$Z$68,IF($I642&lt;=TABELLER!$Z$68,$G643,0),0)</f>
        <v>0</v>
      </c>
      <c r="Z643" s="140">
        <f>IF($I643&gt;=TABELLER!$Z$68,IF($I642&lt;=TABELLER!$Z$68,$C643,0),0)</f>
        <v>0</v>
      </c>
      <c r="AA643" s="140">
        <f t="shared" si="238"/>
        <v>130.1</v>
      </c>
      <c r="AB643" s="106">
        <f t="shared" si="239"/>
        <v>0</v>
      </c>
    </row>
    <row r="644" spans="2:28" x14ac:dyDescent="0.2">
      <c r="B644" s="25">
        <v>596</v>
      </c>
      <c r="C644" s="26">
        <f t="shared" si="218"/>
        <v>23.839999999999669</v>
      </c>
      <c r="D644" s="26">
        <f t="shared" si="219"/>
        <v>3.9999999999999147E-2</v>
      </c>
      <c r="E644" s="27">
        <f t="shared" si="220"/>
        <v>1.4455555555555246</v>
      </c>
      <c r="F644" s="27">
        <f t="shared" si="221"/>
        <v>0</v>
      </c>
      <c r="G644" s="26">
        <f t="shared" si="222"/>
        <v>733.43795870842689</v>
      </c>
      <c r="H644" s="26">
        <f t="shared" si="223"/>
        <v>0</v>
      </c>
      <c r="I644" s="26">
        <f t="shared" si="224"/>
        <v>130.1</v>
      </c>
      <c r="J644" s="26">
        <f t="shared" si="225"/>
        <v>36.138888888888886</v>
      </c>
      <c r="K644" s="26">
        <f t="shared" si="233"/>
        <v>36.138888888888886</v>
      </c>
      <c r="L644" s="27">
        <f t="shared" si="226"/>
        <v>0.31754654045795744</v>
      </c>
      <c r="M644" s="27">
        <f t="shared" si="227"/>
        <v>0</v>
      </c>
      <c r="N644" s="26">
        <f t="shared" si="236"/>
        <v>0</v>
      </c>
      <c r="O644" s="141">
        <f t="shared" si="234"/>
        <v>80</v>
      </c>
      <c r="P644" s="28">
        <f t="shared" si="237"/>
        <v>48000</v>
      </c>
      <c r="Q644" s="28">
        <f t="shared" si="228"/>
        <v>1328.2090699461953</v>
      </c>
      <c r="R644" s="28">
        <f t="shared" si="229"/>
        <v>0</v>
      </c>
      <c r="S644" s="28">
        <f t="shared" si="235"/>
        <v>225</v>
      </c>
      <c r="T644" s="28">
        <f t="shared" si="230"/>
        <v>626.88925925925912</v>
      </c>
      <c r="U644" s="28">
        <f t="shared" si="231"/>
        <v>851.88925925925912</v>
      </c>
      <c r="V644" s="29">
        <f t="shared" si="232"/>
        <v>476.31981068693619</v>
      </c>
      <c r="W644" s="35"/>
      <c r="X644" s="138">
        <f>IF($I644&lt;=TABELLER!$Z$68,IF($I643&gt;=TABELLER!$Z$68,$G644,0),0)</f>
        <v>0</v>
      </c>
      <c r="Y644" s="139">
        <f>IF($I644&gt;=TABELLER!$Z$68,IF($I643&lt;=TABELLER!$Z$68,$G644,0),0)</f>
        <v>0</v>
      </c>
      <c r="Z644" s="140">
        <f>IF($I644&gt;=TABELLER!$Z$68,IF($I643&lt;=TABELLER!$Z$68,$C644,0),0)</f>
        <v>0</v>
      </c>
      <c r="AA644" s="140">
        <f t="shared" si="238"/>
        <v>130.1</v>
      </c>
      <c r="AB644" s="106">
        <f t="shared" si="239"/>
        <v>0</v>
      </c>
    </row>
    <row r="645" spans="2:28" x14ac:dyDescent="0.2">
      <c r="B645" s="25">
        <v>597</v>
      </c>
      <c r="C645" s="26">
        <f t="shared" si="218"/>
        <v>23.879999999999669</v>
      </c>
      <c r="D645" s="26">
        <f t="shared" si="219"/>
        <v>3.9999999999999147E-2</v>
      </c>
      <c r="E645" s="27">
        <f t="shared" si="220"/>
        <v>1.4455555555555246</v>
      </c>
      <c r="F645" s="27">
        <f t="shared" si="221"/>
        <v>0</v>
      </c>
      <c r="G645" s="26">
        <f t="shared" si="222"/>
        <v>734.88351426398242</v>
      </c>
      <c r="H645" s="26">
        <f t="shared" si="223"/>
        <v>0</v>
      </c>
      <c r="I645" s="26">
        <f t="shared" si="224"/>
        <v>130.1</v>
      </c>
      <c r="J645" s="26">
        <f t="shared" si="225"/>
        <v>36.138888888888886</v>
      </c>
      <c r="K645" s="26">
        <f t="shared" si="233"/>
        <v>36.138888888888886</v>
      </c>
      <c r="L645" s="27">
        <f t="shared" si="226"/>
        <v>0.31754654045795744</v>
      </c>
      <c r="M645" s="27">
        <f t="shared" si="227"/>
        <v>0</v>
      </c>
      <c r="N645" s="26">
        <f t="shared" si="236"/>
        <v>0</v>
      </c>
      <c r="O645" s="141">
        <f t="shared" si="234"/>
        <v>80</v>
      </c>
      <c r="P645" s="28">
        <f t="shared" si="237"/>
        <v>48000</v>
      </c>
      <c r="Q645" s="28">
        <f t="shared" si="228"/>
        <v>1328.2090699461953</v>
      </c>
      <c r="R645" s="28">
        <f t="shared" si="229"/>
        <v>0</v>
      </c>
      <c r="S645" s="28">
        <f t="shared" si="235"/>
        <v>225</v>
      </c>
      <c r="T645" s="28">
        <f t="shared" si="230"/>
        <v>626.88925925925912</v>
      </c>
      <c r="U645" s="28">
        <f t="shared" si="231"/>
        <v>851.88925925925912</v>
      </c>
      <c r="V645" s="29">
        <f t="shared" si="232"/>
        <v>476.31981068693619</v>
      </c>
      <c r="W645" s="35"/>
      <c r="X645" s="138">
        <f>IF($I645&lt;=TABELLER!$Z$68,IF($I644&gt;=TABELLER!$Z$68,$G645,0),0)</f>
        <v>0</v>
      </c>
      <c r="Y645" s="139">
        <f>IF($I645&gt;=TABELLER!$Z$68,IF($I644&lt;=TABELLER!$Z$68,$G645,0),0)</f>
        <v>0</v>
      </c>
      <c r="Z645" s="140">
        <f>IF($I645&gt;=TABELLER!$Z$68,IF($I644&lt;=TABELLER!$Z$68,$C645,0),0)</f>
        <v>0</v>
      </c>
      <c r="AA645" s="140">
        <f t="shared" si="238"/>
        <v>130.1</v>
      </c>
      <c r="AB645" s="106">
        <f t="shared" si="239"/>
        <v>0</v>
      </c>
    </row>
    <row r="646" spans="2:28" x14ac:dyDescent="0.2">
      <c r="B646" s="25">
        <v>598</v>
      </c>
      <c r="C646" s="26">
        <f t="shared" si="218"/>
        <v>23.919999999999668</v>
      </c>
      <c r="D646" s="26">
        <f t="shared" si="219"/>
        <v>3.9999999999999147E-2</v>
      </c>
      <c r="E646" s="27">
        <f t="shared" si="220"/>
        <v>1.4455555555555246</v>
      </c>
      <c r="F646" s="27">
        <f t="shared" si="221"/>
        <v>0</v>
      </c>
      <c r="G646" s="26">
        <f t="shared" si="222"/>
        <v>736.32906981953795</v>
      </c>
      <c r="H646" s="26">
        <f t="shared" si="223"/>
        <v>0</v>
      </c>
      <c r="I646" s="26">
        <f t="shared" si="224"/>
        <v>130.1</v>
      </c>
      <c r="J646" s="26">
        <f t="shared" si="225"/>
        <v>36.138888888888886</v>
      </c>
      <c r="K646" s="26">
        <f t="shared" si="233"/>
        <v>36.138888888888886</v>
      </c>
      <c r="L646" s="27">
        <f t="shared" si="226"/>
        <v>0.31754654045795744</v>
      </c>
      <c r="M646" s="27">
        <f t="shared" si="227"/>
        <v>0</v>
      </c>
      <c r="N646" s="26">
        <f t="shared" si="236"/>
        <v>0</v>
      </c>
      <c r="O646" s="141">
        <f t="shared" si="234"/>
        <v>80</v>
      </c>
      <c r="P646" s="28">
        <f t="shared" si="237"/>
        <v>48000</v>
      </c>
      <c r="Q646" s="28">
        <f t="shared" si="228"/>
        <v>1328.2090699461953</v>
      </c>
      <c r="R646" s="28">
        <f t="shared" si="229"/>
        <v>0</v>
      </c>
      <c r="S646" s="28">
        <f t="shared" si="235"/>
        <v>225</v>
      </c>
      <c r="T646" s="28">
        <f t="shared" si="230"/>
        <v>626.88925925925912</v>
      </c>
      <c r="U646" s="28">
        <f t="shared" si="231"/>
        <v>851.88925925925912</v>
      </c>
      <c r="V646" s="29">
        <f t="shared" si="232"/>
        <v>476.31981068693619</v>
      </c>
      <c r="W646" s="35"/>
      <c r="X646" s="138">
        <f>IF($I646&lt;=TABELLER!$Z$68,IF($I645&gt;=TABELLER!$Z$68,$G646,0),0)</f>
        <v>0</v>
      </c>
      <c r="Y646" s="139">
        <f>IF($I646&gt;=TABELLER!$Z$68,IF($I645&lt;=TABELLER!$Z$68,$G646,0),0)</f>
        <v>0</v>
      </c>
      <c r="Z646" s="140">
        <f>IF($I646&gt;=TABELLER!$Z$68,IF($I645&lt;=TABELLER!$Z$68,$C646,0),0)</f>
        <v>0</v>
      </c>
      <c r="AA646" s="140">
        <f t="shared" si="238"/>
        <v>130.1</v>
      </c>
      <c r="AB646" s="106">
        <f t="shared" si="239"/>
        <v>0</v>
      </c>
    </row>
    <row r="647" spans="2:28" x14ac:dyDescent="0.2">
      <c r="B647" s="25">
        <v>599</v>
      </c>
      <c r="C647" s="26">
        <f t="shared" si="218"/>
        <v>23.959999999999667</v>
      </c>
      <c r="D647" s="26">
        <f t="shared" si="219"/>
        <v>3.9999999999999147E-2</v>
      </c>
      <c r="E647" s="27">
        <f t="shared" si="220"/>
        <v>1.4455555555555246</v>
      </c>
      <c r="F647" s="27">
        <f t="shared" si="221"/>
        <v>0</v>
      </c>
      <c r="G647" s="26">
        <f t="shared" si="222"/>
        <v>737.77462537509348</v>
      </c>
      <c r="H647" s="26">
        <f t="shared" si="223"/>
        <v>0</v>
      </c>
      <c r="I647" s="26">
        <f t="shared" si="224"/>
        <v>130.1</v>
      </c>
      <c r="J647" s="26">
        <f t="shared" si="225"/>
        <v>36.138888888888886</v>
      </c>
      <c r="K647" s="26">
        <f t="shared" si="233"/>
        <v>36.138888888888886</v>
      </c>
      <c r="L647" s="27">
        <f t="shared" si="226"/>
        <v>0.31754654045795744</v>
      </c>
      <c r="M647" s="27">
        <f t="shared" si="227"/>
        <v>0</v>
      </c>
      <c r="N647" s="26">
        <f t="shared" si="236"/>
        <v>0</v>
      </c>
      <c r="O647" s="141">
        <f t="shared" si="234"/>
        <v>80</v>
      </c>
      <c r="P647" s="28">
        <f t="shared" si="237"/>
        <v>48000</v>
      </c>
      <c r="Q647" s="28">
        <f t="shared" si="228"/>
        <v>1328.2090699461953</v>
      </c>
      <c r="R647" s="28">
        <f t="shared" si="229"/>
        <v>0</v>
      </c>
      <c r="S647" s="28">
        <f t="shared" si="235"/>
        <v>225</v>
      </c>
      <c r="T647" s="28">
        <f t="shared" si="230"/>
        <v>626.88925925925912</v>
      </c>
      <c r="U647" s="28">
        <f t="shared" si="231"/>
        <v>851.88925925925912</v>
      </c>
      <c r="V647" s="29">
        <f t="shared" si="232"/>
        <v>476.31981068693619</v>
      </c>
      <c r="W647" s="35"/>
      <c r="X647" s="138">
        <f>IF($I647&lt;=TABELLER!$Z$68,IF($I646&gt;=TABELLER!$Z$68,$G647,0),0)</f>
        <v>0</v>
      </c>
      <c r="Y647" s="139">
        <f>IF($I647&gt;=TABELLER!$Z$68,IF($I646&lt;=TABELLER!$Z$68,$G647,0),0)</f>
        <v>0</v>
      </c>
      <c r="Z647" s="140">
        <f>IF($I647&gt;=TABELLER!$Z$68,IF($I646&lt;=TABELLER!$Z$68,$C647,0),0)</f>
        <v>0</v>
      </c>
      <c r="AA647" s="140">
        <f t="shared" si="238"/>
        <v>130.1</v>
      </c>
      <c r="AB647" s="106">
        <f t="shared" si="239"/>
        <v>0</v>
      </c>
    </row>
    <row r="648" spans="2:28" x14ac:dyDescent="0.2">
      <c r="B648" s="30">
        <v>600</v>
      </c>
      <c r="C648" s="31">
        <f t="shared" si="218"/>
        <v>23.999999999999666</v>
      </c>
      <c r="D648" s="31">
        <f t="shared" si="219"/>
        <v>3.9999999999999147E-2</v>
      </c>
      <c r="E648" s="32">
        <f t="shared" si="220"/>
        <v>1.4455555555555246</v>
      </c>
      <c r="F648" s="32">
        <f t="shared" si="221"/>
        <v>0</v>
      </c>
      <c r="G648" s="31">
        <f t="shared" si="222"/>
        <v>739.22018093064901</v>
      </c>
      <c r="H648" s="31">
        <f t="shared" si="223"/>
        <v>0</v>
      </c>
      <c r="I648" s="31">
        <f t="shared" si="224"/>
        <v>130.1</v>
      </c>
      <c r="J648" s="31">
        <f t="shared" si="225"/>
        <v>36.138888888888886</v>
      </c>
      <c r="K648" s="31">
        <f t="shared" si="233"/>
        <v>36.138888888888886</v>
      </c>
      <c r="L648" s="32">
        <f t="shared" si="226"/>
        <v>0.31754654045795744</v>
      </c>
      <c r="M648" s="32">
        <f>MIN(IF((J648+L648*D648)&gt;K648,+(K648-J648)/D648,L648),$E$21)</f>
        <v>0</v>
      </c>
      <c r="N648" s="26">
        <f t="shared" si="236"/>
        <v>0</v>
      </c>
      <c r="O648" s="141">
        <f t="shared" si="234"/>
        <v>80</v>
      </c>
      <c r="P648" s="28">
        <f t="shared" si="237"/>
        <v>48000</v>
      </c>
      <c r="Q648" s="33">
        <f t="shared" si="228"/>
        <v>1328.2090699461953</v>
      </c>
      <c r="R648" s="33">
        <f t="shared" si="229"/>
        <v>0</v>
      </c>
      <c r="S648" s="33">
        <f t="shared" si="235"/>
        <v>225</v>
      </c>
      <c r="T648" s="33">
        <f t="shared" si="230"/>
        <v>626.88925925925912</v>
      </c>
      <c r="U648" s="33">
        <f t="shared" si="231"/>
        <v>851.88925925925912</v>
      </c>
      <c r="V648" s="34">
        <f t="shared" si="232"/>
        <v>476.31981068693619</v>
      </c>
      <c r="W648" s="35"/>
      <c r="X648" s="138">
        <f>IF($I648&lt;=TABELLER!$Z$68,IF($I647&gt;=TABELLER!$Z$68,$G648,0),0)</f>
        <v>0</v>
      </c>
      <c r="Y648" s="139">
        <f>IF($I648&gt;=TABELLER!$Z$68,IF($I647&lt;=TABELLER!$Z$68,$G648,0),0)</f>
        <v>0</v>
      </c>
      <c r="Z648" s="140">
        <f>IF($I648&gt;=TABELLER!$Z$68,IF($I647&lt;=TABELLER!$Z$68,$C648,0),0)</f>
        <v>0</v>
      </c>
      <c r="AA648" s="140">
        <f t="shared" si="238"/>
        <v>130.1</v>
      </c>
      <c r="AB648" s="106">
        <f t="shared" si="239"/>
        <v>0</v>
      </c>
    </row>
  </sheetData>
  <sheetProtection password="EE63" sheet="1" objects="1" scenarios="1" selectLockedCells="1" selectUnlockedCells="1"/>
  <mergeCells count="3">
    <mergeCell ref="X2:X42"/>
    <mergeCell ref="Y2:Y42"/>
    <mergeCell ref="Z2:Z42"/>
  </mergeCells>
  <phoneticPr fontId="1" type="noConversion"/>
  <pageMargins left="0.59055118110236227" right="0.59055118110236227" top="0.59055118110236227" bottom="0.59055118110236227" header="0.51181102362204722" footer="0.51181102362204722"/>
  <pageSetup paperSize="9" scale="18" fitToHeight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AH157"/>
  <sheetViews>
    <sheetView topLeftCell="H25" zoomScale="85" zoomScaleNormal="85" workbookViewId="0">
      <selection activeCell="Z68" sqref="Z68"/>
    </sheetView>
  </sheetViews>
  <sheetFormatPr baseColWidth="10" defaultColWidth="11.42578125" defaultRowHeight="12.75" x14ac:dyDescent="0.2"/>
  <cols>
    <col min="1" max="1" width="16.140625" customWidth="1"/>
    <col min="2" max="2" width="13.140625" customWidth="1"/>
    <col min="15" max="15" width="12.7109375" bestFit="1" customWidth="1"/>
  </cols>
  <sheetData>
    <row r="1" spans="1:34" ht="15.75" x14ac:dyDescent="0.25">
      <c r="A1" s="147" t="s">
        <v>188</v>
      </c>
    </row>
    <row r="3" spans="1:34" x14ac:dyDescent="0.2">
      <c r="N3" s="46"/>
      <c r="O3" s="46"/>
      <c r="P3" s="46"/>
      <c r="Q3" s="45"/>
      <c r="R3" s="45"/>
      <c r="S3" s="45"/>
      <c r="T3" s="45"/>
      <c r="U3" s="45"/>
    </row>
    <row r="4" spans="1:34" ht="16.5" thickBot="1" x14ac:dyDescent="0.3">
      <c r="A4" s="119"/>
      <c r="B4" s="147" t="s">
        <v>121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45"/>
      <c r="R4" s="45"/>
      <c r="S4" s="45"/>
      <c r="T4" s="45"/>
      <c r="U4" s="45"/>
    </row>
    <row r="5" spans="1:34" x14ac:dyDescent="0.2">
      <c r="A5" s="119"/>
      <c r="B5" s="151">
        <v>1</v>
      </c>
      <c r="C5" s="145">
        <v>2</v>
      </c>
      <c r="D5" s="145">
        <v>3</v>
      </c>
      <c r="E5" s="145">
        <v>4</v>
      </c>
      <c r="F5" s="145">
        <v>5</v>
      </c>
      <c r="G5" s="145">
        <v>6</v>
      </c>
      <c r="H5" s="145">
        <v>7</v>
      </c>
      <c r="I5" s="145">
        <v>8</v>
      </c>
      <c r="J5" s="145">
        <v>9</v>
      </c>
      <c r="K5" s="145">
        <v>10</v>
      </c>
      <c r="L5" s="145">
        <v>11</v>
      </c>
      <c r="M5" s="145">
        <v>12</v>
      </c>
      <c r="N5" s="145">
        <v>13</v>
      </c>
      <c r="O5" s="145">
        <v>14</v>
      </c>
      <c r="P5" s="145">
        <v>15</v>
      </c>
      <c r="Q5" s="149">
        <v>16</v>
      </c>
      <c r="R5" s="238"/>
      <c r="S5" s="238"/>
      <c r="T5" s="238"/>
      <c r="U5" s="238"/>
      <c r="W5" s="144"/>
      <c r="X5" s="232"/>
      <c r="Y5" s="232"/>
      <c r="Z5" s="232"/>
      <c r="AA5" s="232"/>
      <c r="AB5" s="232"/>
      <c r="AC5" s="232"/>
      <c r="AD5" s="232"/>
      <c r="AE5" s="232"/>
      <c r="AF5" s="232"/>
      <c r="AG5" s="59"/>
      <c r="AH5" s="59"/>
    </row>
    <row r="6" spans="1:34" x14ac:dyDescent="0.2">
      <c r="A6" s="119"/>
      <c r="B6" s="68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59"/>
      <c r="P6" s="127"/>
      <c r="Q6" s="69"/>
      <c r="R6" s="238"/>
      <c r="S6" s="238"/>
      <c r="T6" s="238"/>
      <c r="U6" s="238"/>
      <c r="X6" s="233" t="s">
        <v>195</v>
      </c>
      <c r="Y6" s="234"/>
      <c r="Z6" s="235" t="s">
        <v>205</v>
      </c>
      <c r="AA6" s="232"/>
      <c r="AB6" s="233" t="s">
        <v>196</v>
      </c>
      <c r="AC6" s="234"/>
      <c r="AD6" s="235" t="s">
        <v>202</v>
      </c>
      <c r="AE6" s="234"/>
      <c r="AF6" s="232"/>
      <c r="AG6" s="59"/>
      <c r="AH6" s="59"/>
    </row>
    <row r="7" spans="1:34" x14ac:dyDescent="0.2">
      <c r="B7" s="68" t="s">
        <v>120</v>
      </c>
      <c r="C7" s="196" t="s">
        <v>118</v>
      </c>
      <c r="D7" s="196" t="s">
        <v>119</v>
      </c>
      <c r="E7" s="196" t="s">
        <v>16</v>
      </c>
      <c r="F7" s="196" t="s">
        <v>17</v>
      </c>
      <c r="G7" s="132" t="s">
        <v>129</v>
      </c>
      <c r="H7" s="132" t="s">
        <v>163</v>
      </c>
      <c r="I7" s="262" t="s">
        <v>153</v>
      </c>
      <c r="J7" s="262"/>
      <c r="K7" s="262"/>
      <c r="L7" s="262"/>
      <c r="M7" s="196" t="s">
        <v>150</v>
      </c>
      <c r="N7" s="150" t="s">
        <v>150</v>
      </c>
      <c r="O7" s="262" t="s">
        <v>152</v>
      </c>
      <c r="P7" s="262"/>
      <c r="Q7" s="152" t="s">
        <v>140</v>
      </c>
      <c r="R7" s="150"/>
      <c r="S7" s="150"/>
      <c r="T7" s="150"/>
      <c r="U7" s="150"/>
      <c r="W7" s="196"/>
      <c r="X7" s="232"/>
      <c r="Y7" s="232"/>
      <c r="Z7" s="232"/>
      <c r="AA7" s="232"/>
      <c r="AB7" s="232"/>
      <c r="AC7" s="232"/>
      <c r="AD7" s="232"/>
      <c r="AE7" s="232"/>
      <c r="AF7" s="232"/>
      <c r="AG7" s="59"/>
      <c r="AH7" s="59"/>
    </row>
    <row r="8" spans="1:34" x14ac:dyDescent="0.2">
      <c r="A8" s="119"/>
      <c r="B8" s="68"/>
      <c r="C8" s="196" t="s">
        <v>30</v>
      </c>
      <c r="D8" s="196" t="s">
        <v>5</v>
      </c>
      <c r="E8" s="196" t="s">
        <v>84</v>
      </c>
      <c r="F8" s="196" t="s">
        <v>128</v>
      </c>
      <c r="G8" s="132" t="s">
        <v>130</v>
      </c>
      <c r="H8" s="132" t="s">
        <v>22</v>
      </c>
      <c r="I8" s="196" t="s">
        <v>142</v>
      </c>
      <c r="J8" s="132" t="s">
        <v>148</v>
      </c>
      <c r="K8" s="132" t="s">
        <v>143</v>
      </c>
      <c r="L8" s="132" t="s">
        <v>149</v>
      </c>
      <c r="M8" s="132" t="s">
        <v>32</v>
      </c>
      <c r="N8" s="132" t="s">
        <v>32</v>
      </c>
      <c r="O8" s="132" t="s">
        <v>135</v>
      </c>
      <c r="P8" s="132" t="s">
        <v>136</v>
      </c>
      <c r="Q8" s="69" t="s">
        <v>151</v>
      </c>
      <c r="R8" s="238"/>
      <c r="S8" s="238"/>
      <c r="T8" s="238"/>
      <c r="U8" s="238"/>
      <c r="W8" s="132"/>
      <c r="X8" s="232"/>
      <c r="Y8" s="232"/>
      <c r="Z8" s="232"/>
      <c r="AA8" s="232"/>
      <c r="AB8" s="232"/>
      <c r="AC8" s="232"/>
      <c r="AD8" s="232"/>
      <c r="AE8" s="232"/>
      <c r="AF8" s="232"/>
      <c r="AG8" s="59"/>
      <c r="AH8" s="59"/>
    </row>
    <row r="9" spans="1:34" x14ac:dyDescent="0.2">
      <c r="A9" s="119"/>
      <c r="B9" s="68"/>
      <c r="C9" s="196"/>
      <c r="D9" s="196"/>
      <c r="E9" s="196"/>
      <c r="F9" s="196"/>
      <c r="G9" s="132"/>
      <c r="H9" s="132"/>
      <c r="I9" s="196"/>
      <c r="J9" s="196"/>
      <c r="K9" s="196"/>
      <c r="L9" s="196"/>
      <c r="M9" s="196" t="s">
        <v>154</v>
      </c>
      <c r="N9" s="196" t="s">
        <v>155</v>
      </c>
      <c r="O9" s="126"/>
      <c r="P9" s="146"/>
      <c r="Q9" s="69" t="s">
        <v>144</v>
      </c>
      <c r="R9" s="238"/>
      <c r="S9" s="238"/>
      <c r="T9" s="238"/>
      <c r="U9" s="238"/>
      <c r="W9" s="59"/>
      <c r="X9" s="233" t="s">
        <v>194</v>
      </c>
      <c r="Y9" s="234"/>
      <c r="Z9" s="234"/>
      <c r="AA9" s="234"/>
      <c r="AB9" s="234"/>
      <c r="AC9" s="234"/>
      <c r="AD9" s="232"/>
      <c r="AE9" s="234"/>
      <c r="AF9" s="232"/>
      <c r="AG9" s="59"/>
      <c r="AH9" s="59"/>
    </row>
    <row r="10" spans="1:34" x14ac:dyDescent="0.2">
      <c r="A10" s="119" t="s">
        <v>145</v>
      </c>
      <c r="B10" s="153" t="s">
        <v>94</v>
      </c>
      <c r="C10" s="199">
        <v>60</v>
      </c>
      <c r="D10" s="199">
        <v>1500</v>
      </c>
      <c r="E10" s="200">
        <v>0.4</v>
      </c>
      <c r="F10" s="201">
        <v>2</v>
      </c>
      <c r="G10" s="201">
        <v>2.2000000000000002</v>
      </c>
      <c r="H10" s="202">
        <v>130</v>
      </c>
      <c r="I10" s="202">
        <v>30</v>
      </c>
      <c r="J10" s="202">
        <v>40</v>
      </c>
      <c r="K10" s="202">
        <v>90</v>
      </c>
      <c r="L10" s="202">
        <v>80</v>
      </c>
      <c r="M10" s="200">
        <v>1</v>
      </c>
      <c r="N10" s="200">
        <v>2</v>
      </c>
      <c r="O10" s="126">
        <f>+J10+M10*$X$93</f>
        <v>40</v>
      </c>
      <c r="P10" s="146">
        <f>+L10+N10*$X$93</f>
        <v>80</v>
      </c>
      <c r="Q10" s="148">
        <f>+(P10-O10)/(K10-I10)</f>
        <v>0.66666666666666663</v>
      </c>
      <c r="R10" s="239"/>
      <c r="S10" s="239"/>
      <c r="T10" s="239"/>
      <c r="U10" s="239"/>
      <c r="W10" s="59"/>
      <c r="X10" s="236" t="s">
        <v>169</v>
      </c>
      <c r="Y10" s="233" t="s">
        <v>197</v>
      </c>
      <c r="Z10" s="233" t="s">
        <v>198</v>
      </c>
      <c r="AA10" s="233"/>
      <c r="AB10" s="234"/>
      <c r="AC10" s="234"/>
      <c r="AD10" s="233" t="s">
        <v>199</v>
      </c>
      <c r="AE10" s="234"/>
      <c r="AF10" s="234"/>
      <c r="AG10" s="59"/>
      <c r="AH10" s="59"/>
    </row>
    <row r="11" spans="1:34" x14ac:dyDescent="0.2">
      <c r="A11" s="119"/>
      <c r="B11" s="153" t="s">
        <v>95</v>
      </c>
      <c r="C11" s="199">
        <v>180</v>
      </c>
      <c r="D11" s="199">
        <v>10000</v>
      </c>
      <c r="E11" s="200">
        <v>0.5</v>
      </c>
      <c r="F11" s="201">
        <v>8</v>
      </c>
      <c r="G11" s="201">
        <v>2</v>
      </c>
      <c r="H11" s="202">
        <v>90</v>
      </c>
      <c r="I11" s="202">
        <v>30</v>
      </c>
      <c r="J11" s="202">
        <v>85</v>
      </c>
      <c r="K11" s="202">
        <v>90</v>
      </c>
      <c r="L11" s="202">
        <v>95</v>
      </c>
      <c r="M11" s="200">
        <v>0</v>
      </c>
      <c r="N11" s="200">
        <v>0</v>
      </c>
      <c r="O11" s="126">
        <f>+J11+M11*$X$93</f>
        <v>85</v>
      </c>
      <c r="P11" s="146">
        <f>+L11+N11*$X$93</f>
        <v>95</v>
      </c>
      <c r="Q11" s="148">
        <f>+(P11-O11)/(K11-I11)</f>
        <v>0.16666666666666666</v>
      </c>
      <c r="R11" s="239"/>
      <c r="S11" s="239"/>
      <c r="T11" s="239"/>
      <c r="U11" s="239"/>
      <c r="W11" s="59"/>
      <c r="X11" s="231" t="s">
        <v>204</v>
      </c>
      <c r="Y11" s="231" t="s">
        <v>200</v>
      </c>
      <c r="Z11" s="231" t="s">
        <v>122</v>
      </c>
      <c r="AA11" s="231"/>
      <c r="AB11" s="231"/>
      <c r="AC11" s="231"/>
      <c r="AD11" s="231" t="s">
        <v>201</v>
      </c>
      <c r="AE11" s="231"/>
      <c r="AF11" s="231"/>
      <c r="AG11" s="59"/>
      <c r="AH11" s="59"/>
    </row>
    <row r="12" spans="1:34" x14ac:dyDescent="0.2">
      <c r="A12" s="119"/>
      <c r="B12" s="153" t="s">
        <v>96</v>
      </c>
      <c r="C12" s="199">
        <v>360</v>
      </c>
      <c r="D12" s="199">
        <v>40000</v>
      </c>
      <c r="E12" s="200">
        <v>0.6</v>
      </c>
      <c r="F12" s="201">
        <v>8</v>
      </c>
      <c r="G12" s="201">
        <v>1.5</v>
      </c>
      <c r="H12" s="202">
        <v>90</v>
      </c>
      <c r="I12" s="202">
        <v>30</v>
      </c>
      <c r="J12" s="202">
        <v>85</v>
      </c>
      <c r="K12" s="202">
        <v>90</v>
      </c>
      <c r="L12" s="202">
        <v>95</v>
      </c>
      <c r="M12" s="200">
        <v>0</v>
      </c>
      <c r="N12" s="200">
        <v>0</v>
      </c>
      <c r="O12" s="126">
        <f>+J12+M12*$X$93</f>
        <v>85</v>
      </c>
      <c r="P12" s="146">
        <f>+L12+N12*$X$93</f>
        <v>95</v>
      </c>
      <c r="Q12" s="148">
        <f>+(P12-O12)/(K12-I12)</f>
        <v>0.16666666666666666</v>
      </c>
      <c r="R12" s="239"/>
      <c r="S12" s="239"/>
      <c r="T12" s="239"/>
      <c r="U12" s="239"/>
      <c r="W12" s="59"/>
      <c r="X12" s="237">
        <v>1.1000000000000001</v>
      </c>
      <c r="Y12" s="231" t="s">
        <v>203</v>
      </c>
      <c r="Z12" s="231" t="s">
        <v>206</v>
      </c>
      <c r="AA12" s="237"/>
      <c r="AB12" s="231"/>
      <c r="AC12" s="231"/>
      <c r="AD12" s="231" t="s">
        <v>125</v>
      </c>
      <c r="AE12" s="237"/>
      <c r="AF12" s="237"/>
      <c r="AG12" s="59"/>
      <c r="AH12" s="59"/>
    </row>
    <row r="13" spans="1:34" x14ac:dyDescent="0.2">
      <c r="A13" s="119"/>
      <c r="B13" s="68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26"/>
      <c r="P13" s="146"/>
      <c r="Q13" s="69"/>
      <c r="R13" s="238"/>
      <c r="S13" s="238"/>
      <c r="T13" s="238"/>
      <c r="U13" s="238"/>
      <c r="W13" s="59"/>
      <c r="X13" s="237" t="s">
        <v>205</v>
      </c>
      <c r="Y13" s="231" t="s">
        <v>202</v>
      </c>
      <c r="Z13" s="231" t="s">
        <v>126</v>
      </c>
      <c r="AA13" s="237"/>
      <c r="AB13" s="231"/>
      <c r="AC13" s="231"/>
      <c r="AD13" s="231" t="s">
        <v>201</v>
      </c>
      <c r="AE13" s="237"/>
      <c r="AF13" s="237"/>
      <c r="AG13" s="59"/>
      <c r="AH13" s="59"/>
    </row>
    <row r="14" spans="1:34" ht="16.5" thickBot="1" x14ac:dyDescent="0.3">
      <c r="A14" s="147" t="s">
        <v>146</v>
      </c>
      <c r="B14" s="154" t="str">
        <f>AKSELERASJONSFELT!C4</f>
        <v>Personbil</v>
      </c>
      <c r="C14" s="155">
        <f t="shared" ref="C14:Q14" si="0">VLOOKUP($B$14,$B$10:$Q$12,C5,FALSE)</f>
        <v>60</v>
      </c>
      <c r="D14" s="155">
        <f t="shared" si="0"/>
        <v>1500</v>
      </c>
      <c r="E14" s="156">
        <f t="shared" si="0"/>
        <v>0.4</v>
      </c>
      <c r="F14" s="157">
        <f t="shared" si="0"/>
        <v>2</v>
      </c>
      <c r="G14" s="157">
        <f t="shared" si="0"/>
        <v>2.2000000000000002</v>
      </c>
      <c r="H14" s="155">
        <f t="shared" si="0"/>
        <v>130</v>
      </c>
      <c r="I14" s="155">
        <f t="shared" si="0"/>
        <v>30</v>
      </c>
      <c r="J14" s="155">
        <f t="shared" si="0"/>
        <v>40</v>
      </c>
      <c r="K14" s="155">
        <f t="shared" si="0"/>
        <v>90</v>
      </c>
      <c r="L14" s="155">
        <f t="shared" si="0"/>
        <v>80</v>
      </c>
      <c r="M14" s="156">
        <f t="shared" si="0"/>
        <v>1</v>
      </c>
      <c r="N14" s="156">
        <f t="shared" si="0"/>
        <v>2</v>
      </c>
      <c r="O14" s="157">
        <f t="shared" si="0"/>
        <v>40</v>
      </c>
      <c r="P14" s="157">
        <f t="shared" si="0"/>
        <v>80</v>
      </c>
      <c r="Q14" s="158">
        <f t="shared" si="0"/>
        <v>0.66666666666666663</v>
      </c>
      <c r="R14" s="240"/>
      <c r="S14" s="240"/>
      <c r="T14" s="240"/>
      <c r="U14" s="240"/>
      <c r="W14" s="59"/>
      <c r="X14" s="237" t="s">
        <v>219</v>
      </c>
      <c r="Y14" s="237" t="s">
        <v>220</v>
      </c>
      <c r="Z14" s="237" t="s">
        <v>221</v>
      </c>
      <c r="AA14" s="237"/>
      <c r="AB14" s="237"/>
      <c r="AC14" s="237"/>
      <c r="AD14" s="237" t="s">
        <v>125</v>
      </c>
      <c r="AE14" s="237"/>
      <c r="AF14" s="237"/>
      <c r="AG14" s="59"/>
      <c r="AH14" s="59"/>
    </row>
    <row r="15" spans="1:34" x14ac:dyDescent="0.2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45"/>
      <c r="R15" s="45"/>
      <c r="S15" s="45"/>
      <c r="T15" s="45"/>
      <c r="U15" s="45"/>
      <c r="X15" s="237"/>
      <c r="Y15" s="237"/>
      <c r="Z15" s="237"/>
      <c r="AA15" s="237"/>
      <c r="AB15" s="237"/>
      <c r="AC15" s="237"/>
      <c r="AD15" s="237"/>
      <c r="AE15" s="237"/>
      <c r="AF15" s="237"/>
      <c r="AG15" s="59"/>
      <c r="AH15" s="59"/>
    </row>
    <row r="16" spans="1:34" x14ac:dyDescent="0.2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45"/>
      <c r="R16" s="45"/>
      <c r="S16" s="45"/>
      <c r="T16" s="45"/>
      <c r="U16" s="45"/>
      <c r="X16" s="237"/>
      <c r="Y16" s="237"/>
      <c r="Z16" s="237"/>
      <c r="AA16" s="237"/>
      <c r="AB16" s="237"/>
      <c r="AC16" s="237"/>
      <c r="AD16" s="237"/>
      <c r="AE16" s="237"/>
      <c r="AF16" s="237"/>
      <c r="AG16" s="59"/>
      <c r="AH16" s="59"/>
    </row>
    <row r="17" spans="1:34" x14ac:dyDescent="0.2">
      <c r="A17" s="119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45"/>
      <c r="R17" s="45"/>
      <c r="S17" s="45"/>
      <c r="T17" s="45"/>
      <c r="U17" s="45"/>
      <c r="X17" s="237"/>
      <c r="Y17" s="237"/>
      <c r="Z17" s="237"/>
      <c r="AA17" s="237"/>
      <c r="AB17" s="237"/>
      <c r="AC17" s="237"/>
      <c r="AD17" s="237"/>
      <c r="AE17" s="237"/>
      <c r="AF17" s="237"/>
      <c r="AG17" s="59"/>
      <c r="AH17" s="59"/>
    </row>
    <row r="18" spans="1:34" x14ac:dyDescent="0.2">
      <c r="A18" s="119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45"/>
      <c r="R18" s="45"/>
      <c r="S18" s="45"/>
      <c r="T18" s="45"/>
      <c r="U18" s="45"/>
      <c r="X18" s="237"/>
      <c r="Y18" s="237"/>
      <c r="Z18" s="237"/>
      <c r="AA18" s="237"/>
      <c r="AB18" s="237"/>
      <c r="AC18" s="237"/>
      <c r="AD18" s="237"/>
      <c r="AE18" s="237"/>
      <c r="AF18" s="237"/>
      <c r="AG18" s="59"/>
      <c r="AH18" s="59"/>
    </row>
    <row r="19" spans="1:34" x14ac:dyDescent="0.2">
      <c r="B19" s="46" t="s">
        <v>147</v>
      </c>
      <c r="M19" s="46"/>
      <c r="N19" s="46"/>
      <c r="O19" s="46"/>
      <c r="P19" s="46"/>
      <c r="Q19" s="45"/>
      <c r="R19" s="45"/>
      <c r="S19" s="45"/>
      <c r="T19" s="45"/>
      <c r="U19" s="45"/>
      <c r="X19" s="237"/>
      <c r="Y19" s="237"/>
      <c r="Z19" s="237"/>
      <c r="AA19" s="237"/>
      <c r="AB19" s="237"/>
      <c r="AC19" s="237"/>
      <c r="AD19" s="237"/>
      <c r="AE19" s="237"/>
      <c r="AF19" s="237"/>
      <c r="AG19" s="59"/>
      <c r="AH19" s="59"/>
    </row>
    <row r="20" spans="1:34" x14ac:dyDescent="0.2">
      <c r="M20" s="46"/>
      <c r="N20" s="46"/>
      <c r="O20" s="46"/>
      <c r="P20" s="46"/>
      <c r="Q20" s="45"/>
      <c r="R20" s="45"/>
      <c r="S20" s="45"/>
      <c r="T20" s="45"/>
      <c r="U20" s="45"/>
      <c r="X20" s="237"/>
      <c r="Y20" s="237"/>
      <c r="Z20" s="237"/>
      <c r="AA20" s="237"/>
      <c r="AB20" s="237"/>
      <c r="AC20" s="237"/>
      <c r="AD20" s="237"/>
      <c r="AE20" s="237"/>
      <c r="AF20" s="237"/>
      <c r="AG20" s="59"/>
      <c r="AH20" s="59"/>
    </row>
    <row r="21" spans="1:34" x14ac:dyDescent="0.2">
      <c r="B21" s="144" t="s">
        <v>137</v>
      </c>
      <c r="C21" s="144" t="s">
        <v>34</v>
      </c>
      <c r="D21" s="119"/>
      <c r="E21" s="119"/>
      <c r="M21" s="46"/>
      <c r="N21" s="46"/>
      <c r="O21" s="46"/>
      <c r="P21" s="46"/>
      <c r="Q21" s="45"/>
      <c r="R21" s="45"/>
      <c r="S21" s="45"/>
      <c r="T21" s="45"/>
      <c r="U21" s="45"/>
      <c r="X21" s="237"/>
      <c r="Y21" s="237"/>
      <c r="Z21" s="237"/>
      <c r="AA21" s="237"/>
      <c r="AB21" s="237"/>
      <c r="AC21" s="237"/>
      <c r="AD21" s="237"/>
      <c r="AE21" s="237"/>
      <c r="AF21" s="237"/>
      <c r="AG21" s="59"/>
      <c r="AH21" s="59"/>
    </row>
    <row r="22" spans="1:34" x14ac:dyDescent="0.2">
      <c r="B22" s="143">
        <v>0</v>
      </c>
      <c r="C22" s="165">
        <f t="shared" ref="C22:C34" si="1">IF(B22&lt;$I$14,$O$14,IF(B22&lt;$K$14,+$O$14+($Q$14*(B22-$I$14)),$P$14))</f>
        <v>40</v>
      </c>
      <c r="M22" s="46"/>
      <c r="N22" s="46"/>
      <c r="O22" s="46"/>
      <c r="P22" s="46"/>
      <c r="Q22" s="45"/>
      <c r="R22" s="45"/>
      <c r="S22" s="45"/>
      <c r="T22" s="45"/>
      <c r="U22" s="45"/>
      <c r="X22" s="237"/>
      <c r="Y22" s="237"/>
      <c r="Z22" s="237"/>
      <c r="AA22" s="237"/>
      <c r="AB22" s="237"/>
      <c r="AC22" s="237"/>
      <c r="AD22" s="237"/>
      <c r="AE22" s="237"/>
      <c r="AF22" s="237"/>
      <c r="AG22" s="59"/>
      <c r="AH22" s="59"/>
    </row>
    <row r="23" spans="1:34" x14ac:dyDescent="0.2">
      <c r="B23" s="143">
        <v>10</v>
      </c>
      <c r="C23" s="165">
        <f t="shared" si="1"/>
        <v>40</v>
      </c>
      <c r="M23" s="46"/>
      <c r="N23" s="46"/>
      <c r="O23" s="46"/>
      <c r="P23" s="46"/>
      <c r="Q23" s="45"/>
      <c r="R23" s="45"/>
      <c r="S23" s="45"/>
      <c r="T23" s="45"/>
      <c r="U23" s="45"/>
      <c r="X23" s="237"/>
      <c r="Y23" s="237"/>
      <c r="Z23" s="237"/>
      <c r="AA23" s="237"/>
      <c r="AB23" s="237"/>
      <c r="AC23" s="237"/>
      <c r="AD23" s="237"/>
      <c r="AE23" s="237"/>
      <c r="AF23" s="237"/>
      <c r="AG23" s="59"/>
      <c r="AH23" s="59"/>
    </row>
    <row r="24" spans="1:34" x14ac:dyDescent="0.2">
      <c r="B24" s="143">
        <v>20</v>
      </c>
      <c r="C24" s="165">
        <f t="shared" si="1"/>
        <v>40</v>
      </c>
      <c r="M24" s="46"/>
      <c r="N24" s="46"/>
      <c r="O24" s="46"/>
      <c r="P24" s="46"/>
      <c r="Q24" s="45"/>
      <c r="R24" s="45"/>
      <c r="S24" s="45"/>
      <c r="T24" s="45"/>
      <c r="U24" s="45"/>
      <c r="X24" s="237"/>
      <c r="Y24" s="237"/>
      <c r="Z24" s="237"/>
      <c r="AA24" s="237"/>
      <c r="AB24" s="237"/>
      <c r="AC24" s="237"/>
      <c r="AD24" s="237"/>
      <c r="AE24" s="237"/>
      <c r="AF24" s="237"/>
      <c r="AG24" s="59"/>
      <c r="AH24" s="59"/>
    </row>
    <row r="25" spans="1:34" x14ac:dyDescent="0.2">
      <c r="B25" s="143">
        <v>30</v>
      </c>
      <c r="C25" s="165">
        <f t="shared" si="1"/>
        <v>40</v>
      </c>
      <c r="M25" s="46"/>
      <c r="N25" s="46"/>
      <c r="O25" s="46"/>
      <c r="P25" s="46"/>
      <c r="Q25" s="45"/>
      <c r="R25" s="45"/>
      <c r="S25" s="45"/>
      <c r="T25" s="45"/>
      <c r="U25" s="45"/>
      <c r="X25" s="237"/>
      <c r="Y25" s="237"/>
      <c r="Z25" s="237"/>
      <c r="AA25" s="237"/>
      <c r="AB25" s="237"/>
      <c r="AC25" s="237"/>
      <c r="AD25" s="237"/>
      <c r="AE25" s="237"/>
      <c r="AF25" s="237"/>
      <c r="AG25" s="59"/>
      <c r="AH25" s="59"/>
    </row>
    <row r="26" spans="1:34" x14ac:dyDescent="0.2">
      <c r="B26" s="143">
        <v>40</v>
      </c>
      <c r="C26" s="165">
        <f t="shared" si="1"/>
        <v>46.666666666666664</v>
      </c>
      <c r="M26" s="46"/>
      <c r="N26" s="46"/>
      <c r="O26" s="46"/>
      <c r="P26" s="46"/>
      <c r="Q26" s="45"/>
      <c r="R26" s="45"/>
      <c r="S26" s="45"/>
      <c r="T26" s="45"/>
      <c r="U26" s="45"/>
      <c r="X26" s="237"/>
      <c r="Y26" s="237"/>
      <c r="Z26" s="237"/>
      <c r="AA26" s="237"/>
      <c r="AB26" s="237"/>
      <c r="AC26" s="237"/>
      <c r="AD26" s="237"/>
      <c r="AE26" s="237"/>
      <c r="AF26" s="237"/>
      <c r="AG26" s="59"/>
      <c r="AH26" s="59"/>
    </row>
    <row r="27" spans="1:34" x14ac:dyDescent="0.2">
      <c r="B27" s="143">
        <v>50</v>
      </c>
      <c r="C27" s="165">
        <f t="shared" si="1"/>
        <v>53.333333333333329</v>
      </c>
      <c r="M27" s="46"/>
      <c r="N27" s="46"/>
      <c r="O27" s="46"/>
      <c r="P27" s="46"/>
      <c r="Q27" s="45"/>
      <c r="R27" s="45"/>
      <c r="S27" s="45"/>
      <c r="T27" s="45"/>
      <c r="U27" s="45"/>
      <c r="X27" s="237"/>
      <c r="Y27" s="237"/>
      <c r="Z27" s="237"/>
      <c r="AA27" s="237"/>
      <c r="AB27" s="237"/>
      <c r="AC27" s="237"/>
      <c r="AD27" s="237"/>
      <c r="AE27" s="237"/>
      <c r="AF27" s="237"/>
      <c r="AG27" s="59"/>
      <c r="AH27" s="59"/>
    </row>
    <row r="28" spans="1:34" x14ac:dyDescent="0.2">
      <c r="B28" s="143">
        <v>60</v>
      </c>
      <c r="C28" s="165">
        <f t="shared" si="1"/>
        <v>60</v>
      </c>
      <c r="M28" s="46"/>
      <c r="N28" s="46"/>
      <c r="O28" s="46"/>
      <c r="P28" s="46"/>
      <c r="Q28" s="45"/>
      <c r="R28" s="45"/>
      <c r="S28" s="45"/>
      <c r="T28" s="45"/>
      <c r="U28" s="45"/>
      <c r="X28" s="237"/>
      <c r="Y28" s="237"/>
      <c r="Z28" s="237"/>
      <c r="AA28" s="237"/>
      <c r="AB28" s="237"/>
      <c r="AC28" s="237"/>
      <c r="AD28" s="237"/>
      <c r="AE28" s="237"/>
      <c r="AF28" s="237"/>
      <c r="AG28" s="59"/>
      <c r="AH28" s="59"/>
    </row>
    <row r="29" spans="1:34" x14ac:dyDescent="0.2">
      <c r="B29" s="143">
        <v>70</v>
      </c>
      <c r="C29" s="165">
        <f t="shared" si="1"/>
        <v>66.666666666666657</v>
      </c>
      <c r="M29" s="46"/>
      <c r="N29" s="46"/>
      <c r="O29" s="46"/>
      <c r="P29" s="46"/>
      <c r="Q29" s="45"/>
      <c r="R29" s="45"/>
      <c r="S29" s="45"/>
      <c r="T29" s="45"/>
      <c r="U29" s="45"/>
      <c r="X29" s="237"/>
      <c r="Y29" s="237"/>
      <c r="Z29" s="237"/>
      <c r="AA29" s="237"/>
      <c r="AB29" s="237"/>
      <c r="AC29" s="237"/>
      <c r="AD29" s="237"/>
      <c r="AE29" s="237"/>
      <c r="AF29" s="237"/>
      <c r="AG29" s="59"/>
      <c r="AH29" s="59"/>
    </row>
    <row r="30" spans="1:34" x14ac:dyDescent="0.2">
      <c r="B30" s="143">
        <v>80</v>
      </c>
      <c r="C30" s="165">
        <f t="shared" si="1"/>
        <v>73.333333333333329</v>
      </c>
      <c r="M30" s="46"/>
      <c r="N30" s="46"/>
      <c r="O30" s="46"/>
      <c r="P30" s="46"/>
      <c r="Q30" s="45"/>
      <c r="R30" s="45"/>
      <c r="S30" s="45"/>
      <c r="T30" s="45"/>
      <c r="U30" s="45"/>
      <c r="X30" s="237"/>
      <c r="Y30" s="237"/>
      <c r="Z30" s="237"/>
      <c r="AA30" s="237"/>
      <c r="AB30" s="237"/>
      <c r="AC30" s="237"/>
      <c r="AD30" s="237"/>
      <c r="AE30" s="237"/>
      <c r="AF30" s="237"/>
      <c r="AG30" s="59"/>
      <c r="AH30" s="59"/>
    </row>
    <row r="31" spans="1:34" x14ac:dyDescent="0.2">
      <c r="B31" s="143">
        <v>90</v>
      </c>
      <c r="C31" s="165">
        <f t="shared" si="1"/>
        <v>80</v>
      </c>
      <c r="M31" s="46"/>
      <c r="N31" s="46"/>
      <c r="O31" s="46"/>
      <c r="P31" s="46"/>
      <c r="Q31" s="45"/>
      <c r="R31" s="45"/>
      <c r="S31" s="45"/>
      <c r="T31" s="45"/>
      <c r="U31" s="45"/>
      <c r="X31" s="237"/>
      <c r="Y31" s="237"/>
      <c r="Z31" s="237"/>
      <c r="AA31" s="237"/>
      <c r="AB31" s="237"/>
      <c r="AC31" s="237"/>
      <c r="AD31" s="237"/>
      <c r="AE31" s="237"/>
      <c r="AF31" s="237"/>
      <c r="AG31" s="59"/>
      <c r="AH31" s="59"/>
    </row>
    <row r="32" spans="1:34" x14ac:dyDescent="0.2">
      <c r="B32" s="143">
        <v>100</v>
      </c>
      <c r="C32" s="165">
        <f t="shared" si="1"/>
        <v>80</v>
      </c>
      <c r="M32" s="46"/>
      <c r="N32" s="46"/>
      <c r="O32" s="46"/>
      <c r="P32" s="46"/>
      <c r="Q32" s="45"/>
      <c r="R32" s="45"/>
      <c r="S32" s="45"/>
      <c r="T32" s="45"/>
      <c r="U32" s="45"/>
      <c r="X32" s="237"/>
      <c r="Y32" s="237"/>
      <c r="Z32" s="237"/>
      <c r="AA32" s="237"/>
      <c r="AB32" s="237"/>
      <c r="AC32" s="237"/>
      <c r="AD32" s="237"/>
      <c r="AE32" s="237"/>
      <c r="AF32" s="237"/>
      <c r="AG32" s="59"/>
      <c r="AH32" s="59"/>
    </row>
    <row r="33" spans="2:34" x14ac:dyDescent="0.2">
      <c r="B33" s="143">
        <v>105</v>
      </c>
      <c r="C33" s="165">
        <f t="shared" si="1"/>
        <v>80</v>
      </c>
      <c r="M33" s="46"/>
      <c r="N33" s="46"/>
      <c r="O33" s="46"/>
      <c r="P33" s="46"/>
      <c r="Q33" s="45"/>
      <c r="R33" s="45"/>
      <c r="S33" s="45"/>
      <c r="T33" s="45"/>
      <c r="U33" s="45"/>
      <c r="X33" s="237"/>
      <c r="Y33" s="237"/>
      <c r="Z33" s="237"/>
      <c r="AA33" s="237"/>
      <c r="AB33" s="237"/>
      <c r="AC33" s="237"/>
      <c r="AD33" s="237"/>
      <c r="AE33" s="237"/>
      <c r="AF33" s="237"/>
      <c r="AG33" s="59"/>
      <c r="AH33" s="59"/>
    </row>
    <row r="34" spans="2:34" x14ac:dyDescent="0.2">
      <c r="B34" s="143">
        <v>120</v>
      </c>
      <c r="C34" s="165">
        <f t="shared" si="1"/>
        <v>80</v>
      </c>
      <c r="M34" s="46"/>
      <c r="N34" s="46"/>
      <c r="O34" s="46"/>
      <c r="P34" s="46"/>
      <c r="Q34" s="45"/>
      <c r="R34" s="45"/>
      <c r="S34" s="45"/>
      <c r="T34" s="45"/>
      <c r="U34" s="45"/>
      <c r="X34" s="237"/>
      <c r="Y34" s="237"/>
      <c r="Z34" s="237"/>
      <c r="AA34" s="237"/>
      <c r="AB34" s="237"/>
      <c r="AC34" s="237"/>
      <c r="AD34" s="237"/>
      <c r="AE34" s="237"/>
      <c r="AF34" s="237"/>
      <c r="AG34" s="59"/>
      <c r="AH34" s="59"/>
    </row>
    <row r="35" spans="2:34" x14ac:dyDescent="0.2">
      <c r="B35" s="246"/>
      <c r="M35" s="46"/>
      <c r="N35" s="46"/>
      <c r="O35" s="46"/>
      <c r="P35" s="46"/>
      <c r="Q35" s="45"/>
      <c r="R35" s="45"/>
      <c r="S35" s="45"/>
      <c r="T35" s="45"/>
      <c r="U35" s="45"/>
      <c r="X35" s="72"/>
      <c r="Y35" s="72"/>
      <c r="Z35" s="72"/>
      <c r="AA35" s="72"/>
    </row>
    <row r="36" spans="2:34" x14ac:dyDescent="0.2">
      <c r="M36" s="46"/>
      <c r="N36" s="46"/>
      <c r="O36" s="46"/>
      <c r="P36" s="46"/>
      <c r="Q36" s="45"/>
      <c r="R36" s="45"/>
      <c r="S36" s="45"/>
      <c r="T36" s="45"/>
      <c r="U36" s="45"/>
      <c r="X36" s="72"/>
      <c r="Y36" s="72"/>
      <c r="Z36" s="72"/>
      <c r="AA36" s="72"/>
    </row>
    <row r="37" spans="2:34" x14ac:dyDescent="0.2">
      <c r="M37" s="46"/>
      <c r="N37" s="46"/>
      <c r="O37" s="46"/>
      <c r="P37" s="46"/>
      <c r="Q37" s="45"/>
      <c r="R37" s="45"/>
      <c r="S37" s="45"/>
      <c r="T37" s="45"/>
      <c r="U37" s="45"/>
      <c r="X37" s="72"/>
      <c r="Y37" s="72"/>
      <c r="Z37" s="72"/>
      <c r="AA37" s="72"/>
    </row>
    <row r="38" spans="2:34" x14ac:dyDescent="0.2">
      <c r="M38" s="46"/>
      <c r="N38" s="46"/>
      <c r="O38" s="46"/>
      <c r="P38" s="46"/>
      <c r="Q38" s="45"/>
      <c r="R38" s="45"/>
      <c r="S38" s="45"/>
      <c r="T38" s="45"/>
      <c r="U38" s="45"/>
      <c r="X38" s="72"/>
      <c r="Y38" s="72"/>
      <c r="Z38" s="72"/>
      <c r="AA38" s="72"/>
    </row>
    <row r="39" spans="2:34" x14ac:dyDescent="0.2">
      <c r="M39" s="46"/>
      <c r="N39" s="46"/>
      <c r="O39" s="46"/>
      <c r="P39" s="46"/>
      <c r="Q39" s="45"/>
      <c r="R39" s="45"/>
      <c r="S39" s="45"/>
      <c r="T39" s="45"/>
      <c r="U39" s="45"/>
      <c r="X39" s="72"/>
      <c r="Y39" s="72"/>
      <c r="Z39" s="72"/>
      <c r="AA39" s="72"/>
    </row>
    <row r="40" spans="2:34" x14ac:dyDescent="0.2">
      <c r="M40" s="46"/>
      <c r="N40" s="46"/>
      <c r="O40" s="46"/>
      <c r="P40" s="46"/>
      <c r="Q40" s="45"/>
      <c r="R40" s="45"/>
      <c r="S40" s="45"/>
      <c r="T40" s="45"/>
      <c r="U40" s="45"/>
      <c r="X40" s="72"/>
      <c r="Y40" s="72"/>
      <c r="Z40" s="72"/>
      <c r="AA40" s="72"/>
    </row>
    <row r="41" spans="2:34" x14ac:dyDescent="0.2">
      <c r="M41" s="46"/>
      <c r="N41" s="46"/>
      <c r="O41" s="46"/>
      <c r="P41" s="46"/>
      <c r="Q41" s="45"/>
      <c r="R41" s="45"/>
      <c r="S41" s="45"/>
      <c r="T41" s="45"/>
      <c r="U41" s="45"/>
      <c r="X41" s="72"/>
      <c r="Y41" s="72"/>
      <c r="Z41" s="72"/>
      <c r="AA41" s="72"/>
    </row>
    <row r="42" spans="2:34" x14ac:dyDescent="0.2">
      <c r="M42" s="46"/>
      <c r="N42" s="46"/>
      <c r="O42" s="46"/>
      <c r="P42" s="46"/>
      <c r="Q42" s="45"/>
      <c r="R42" s="45"/>
      <c r="S42" s="45"/>
      <c r="T42" s="45"/>
      <c r="U42" s="45"/>
      <c r="X42" s="72"/>
      <c r="Y42" s="72"/>
      <c r="Z42" s="72"/>
      <c r="AA42" s="72"/>
    </row>
    <row r="43" spans="2:34" x14ac:dyDescent="0.2">
      <c r="M43" s="46"/>
      <c r="N43" s="46"/>
      <c r="O43" s="46"/>
      <c r="P43" s="46"/>
      <c r="Q43" s="45"/>
      <c r="R43" s="45"/>
      <c r="S43" s="45"/>
      <c r="T43" s="45"/>
      <c r="U43" s="45"/>
      <c r="X43" s="72"/>
      <c r="Y43" s="72"/>
      <c r="Z43" s="72"/>
      <c r="AA43" s="72"/>
    </row>
    <row r="44" spans="2:34" x14ac:dyDescent="0.2">
      <c r="M44" s="46"/>
      <c r="N44" s="46"/>
      <c r="O44" s="46"/>
      <c r="P44" s="46"/>
      <c r="Q44" s="45"/>
      <c r="R44" s="45"/>
      <c r="S44" s="45"/>
      <c r="T44" s="45"/>
      <c r="U44" s="45"/>
      <c r="X44" s="72"/>
      <c r="Y44" s="72"/>
      <c r="Z44" s="72"/>
      <c r="AA44" s="72"/>
    </row>
    <row r="45" spans="2:34" x14ac:dyDescent="0.2">
      <c r="M45" s="46"/>
      <c r="N45" s="46"/>
      <c r="O45" s="46"/>
      <c r="P45" s="46"/>
      <c r="Q45" s="45"/>
      <c r="R45" s="45"/>
      <c r="S45" s="45"/>
      <c r="T45" s="45"/>
      <c r="U45" s="45"/>
      <c r="X45" s="72"/>
      <c r="Y45" s="72"/>
      <c r="Z45" s="72"/>
      <c r="AA45" s="72"/>
    </row>
    <row r="46" spans="2:34" x14ac:dyDescent="0.2">
      <c r="M46" s="46"/>
      <c r="N46" s="46"/>
      <c r="O46" s="46"/>
      <c r="P46" s="46"/>
      <c r="Q46" s="45"/>
      <c r="R46" s="45"/>
      <c r="S46" s="45"/>
      <c r="T46" s="45"/>
      <c r="U46" s="45"/>
      <c r="X46" s="72"/>
      <c r="Y46" s="72"/>
      <c r="Z46" s="72"/>
      <c r="AA46" s="72"/>
    </row>
    <row r="49" spans="2:32" x14ac:dyDescent="0.2">
      <c r="B49" s="46" t="s">
        <v>166</v>
      </c>
    </row>
    <row r="50" spans="2:32" ht="13.5" thickBot="1" x14ac:dyDescent="0.25">
      <c r="B50" s="242" t="s">
        <v>94</v>
      </c>
      <c r="C50" s="242"/>
      <c r="D50" s="242"/>
      <c r="E50" s="242"/>
      <c r="F50" s="242"/>
      <c r="G50" s="242"/>
      <c r="H50" s="242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W50" s="103"/>
      <c r="X50" s="103"/>
      <c r="Y50" s="265"/>
      <c r="Z50" s="265"/>
      <c r="AA50" s="265"/>
      <c r="AB50" s="265"/>
      <c r="AC50" s="265"/>
      <c r="AD50" s="265"/>
      <c r="AE50" s="265"/>
      <c r="AF50" s="265"/>
    </row>
    <row r="51" spans="2:32" ht="14.25" thickTop="1" thickBot="1" x14ac:dyDescent="0.25">
      <c r="B51" s="151">
        <v>1</v>
      </c>
      <c r="C51" s="145">
        <v>2</v>
      </c>
      <c r="D51" s="145">
        <v>3</v>
      </c>
      <c r="E51" s="145">
        <v>4</v>
      </c>
      <c r="F51" s="145">
        <v>5</v>
      </c>
      <c r="G51" s="145">
        <v>6</v>
      </c>
      <c r="H51" s="145">
        <v>7</v>
      </c>
      <c r="I51" s="145">
        <v>8</v>
      </c>
      <c r="J51" s="145">
        <v>9</v>
      </c>
      <c r="K51" s="145">
        <v>10</v>
      </c>
      <c r="L51" s="145">
        <v>11</v>
      </c>
      <c r="M51" s="145">
        <v>12</v>
      </c>
      <c r="N51" s="145">
        <v>13</v>
      </c>
      <c r="O51" s="145">
        <v>14</v>
      </c>
      <c r="P51" s="145">
        <v>15</v>
      </c>
      <c r="Q51" s="145">
        <v>16</v>
      </c>
      <c r="R51" s="145">
        <v>17</v>
      </c>
      <c r="S51" s="145">
        <v>18</v>
      </c>
      <c r="T51" s="145">
        <v>19</v>
      </c>
      <c r="U51" s="149">
        <v>20</v>
      </c>
      <c r="W51" s="93"/>
      <c r="X51" s="94"/>
      <c r="Y51" s="266" t="s">
        <v>104</v>
      </c>
      <c r="Z51" s="267"/>
      <c r="AA51" s="267"/>
      <c r="AB51" s="268"/>
      <c r="AC51" s="266" t="s">
        <v>105</v>
      </c>
      <c r="AD51" s="267"/>
      <c r="AE51" s="267"/>
      <c r="AF51" s="268"/>
    </row>
    <row r="52" spans="2:32" ht="12.75" customHeight="1" thickBot="1" x14ac:dyDescent="0.25">
      <c r="B52" s="64"/>
      <c r="C52" s="65">
        <v>30</v>
      </c>
      <c r="D52" s="65">
        <v>35</v>
      </c>
      <c r="E52" s="65">
        <v>40</v>
      </c>
      <c r="F52" s="65">
        <v>45</v>
      </c>
      <c r="G52" s="65">
        <v>50</v>
      </c>
      <c r="H52" s="65">
        <v>55</v>
      </c>
      <c r="I52" s="65">
        <v>60</v>
      </c>
      <c r="J52" s="65">
        <v>65</v>
      </c>
      <c r="K52" s="65">
        <v>70</v>
      </c>
      <c r="L52" s="65">
        <v>75</v>
      </c>
      <c r="M52" s="65">
        <v>80</v>
      </c>
      <c r="N52" s="65">
        <v>85</v>
      </c>
      <c r="O52" s="65">
        <v>90</v>
      </c>
      <c r="P52" s="65">
        <v>95</v>
      </c>
      <c r="Q52" s="65">
        <v>100</v>
      </c>
      <c r="R52" s="65">
        <v>105</v>
      </c>
      <c r="S52" s="65">
        <v>110</v>
      </c>
      <c r="T52" s="65">
        <v>115</v>
      </c>
      <c r="U52" s="66">
        <v>120</v>
      </c>
      <c r="W52" s="269" t="s">
        <v>106</v>
      </c>
      <c r="X52" s="270"/>
      <c r="Y52" s="95">
        <v>60</v>
      </c>
      <c r="Z52" s="95">
        <v>80</v>
      </c>
      <c r="AA52" s="95">
        <v>90</v>
      </c>
      <c r="AB52" s="96">
        <v>100</v>
      </c>
      <c r="AC52" s="95">
        <v>60</v>
      </c>
      <c r="AD52" s="95">
        <v>80</v>
      </c>
      <c r="AE52" s="95">
        <v>90</v>
      </c>
      <c r="AF52" s="96">
        <v>100</v>
      </c>
    </row>
    <row r="53" spans="2:32" ht="12.75" customHeight="1" thickTop="1" thickBot="1" x14ac:dyDescent="0.25">
      <c r="B53" s="164">
        <v>-6</v>
      </c>
      <c r="C53" s="50">
        <v>12</v>
      </c>
      <c r="D53" s="50">
        <v>12</v>
      </c>
      <c r="E53" s="50">
        <v>12</v>
      </c>
      <c r="F53" s="50">
        <v>12</v>
      </c>
      <c r="G53" s="50">
        <v>12</v>
      </c>
      <c r="H53" s="50">
        <v>12</v>
      </c>
      <c r="I53" s="50">
        <v>12</v>
      </c>
      <c r="J53" s="50">
        <v>12</v>
      </c>
      <c r="K53" s="50">
        <v>12</v>
      </c>
      <c r="L53" s="50">
        <v>13</v>
      </c>
      <c r="M53" s="50">
        <v>14</v>
      </c>
      <c r="N53" s="50">
        <v>15</v>
      </c>
      <c r="O53" s="50">
        <v>16</v>
      </c>
      <c r="P53" s="50">
        <v>17</v>
      </c>
      <c r="Q53" s="50">
        <v>18</v>
      </c>
      <c r="R53" s="50">
        <v>40</v>
      </c>
      <c r="S53" s="50">
        <v>40</v>
      </c>
      <c r="T53" s="50">
        <v>40</v>
      </c>
      <c r="U53" s="50">
        <v>40</v>
      </c>
      <c r="W53" s="271" t="s">
        <v>91</v>
      </c>
      <c r="X53" s="97">
        <v>-5</v>
      </c>
      <c r="Y53" s="98">
        <v>70</v>
      </c>
      <c r="Z53" s="98">
        <v>110</v>
      </c>
      <c r="AA53" s="98">
        <v>140</v>
      </c>
      <c r="AB53" s="99">
        <v>180</v>
      </c>
      <c r="AC53" s="98">
        <v>50</v>
      </c>
      <c r="AD53" s="98">
        <v>90</v>
      </c>
      <c r="AE53" s="98">
        <v>120</v>
      </c>
      <c r="AF53" s="99">
        <v>150</v>
      </c>
    </row>
    <row r="54" spans="2:32" ht="13.5" thickBot="1" x14ac:dyDescent="0.25">
      <c r="B54" s="164">
        <v>-5</v>
      </c>
      <c r="C54" s="50">
        <v>12</v>
      </c>
      <c r="D54" s="50">
        <v>12</v>
      </c>
      <c r="E54" s="50">
        <v>12</v>
      </c>
      <c r="F54" s="50">
        <v>12</v>
      </c>
      <c r="G54" s="50">
        <v>12</v>
      </c>
      <c r="H54" s="50">
        <v>12</v>
      </c>
      <c r="I54" s="50">
        <v>12</v>
      </c>
      <c r="J54" s="50">
        <v>12</v>
      </c>
      <c r="K54" s="50">
        <v>12</v>
      </c>
      <c r="L54" s="50">
        <v>14</v>
      </c>
      <c r="M54" s="50">
        <v>15</v>
      </c>
      <c r="N54" s="50">
        <v>16</v>
      </c>
      <c r="O54" s="50">
        <v>17</v>
      </c>
      <c r="P54" s="50">
        <v>18</v>
      </c>
      <c r="Q54" s="50">
        <v>19</v>
      </c>
      <c r="R54" s="50">
        <v>40</v>
      </c>
      <c r="S54" s="50">
        <v>40</v>
      </c>
      <c r="T54" s="50">
        <v>40</v>
      </c>
      <c r="U54" s="50">
        <v>40</v>
      </c>
      <c r="W54" s="272"/>
      <c r="X54" s="97">
        <v>-3</v>
      </c>
      <c r="Y54" s="98">
        <v>70</v>
      </c>
      <c r="Z54" s="98">
        <v>120</v>
      </c>
      <c r="AA54" s="98">
        <v>150</v>
      </c>
      <c r="AB54" s="99">
        <v>200</v>
      </c>
      <c r="AC54" s="98">
        <v>50</v>
      </c>
      <c r="AD54" s="98">
        <v>100</v>
      </c>
      <c r="AE54" s="98">
        <v>120</v>
      </c>
      <c r="AF54" s="99">
        <v>150</v>
      </c>
    </row>
    <row r="55" spans="2:32" ht="13.5" thickBot="1" x14ac:dyDescent="0.25">
      <c r="B55" s="164">
        <v>-4</v>
      </c>
      <c r="C55" s="50">
        <v>12</v>
      </c>
      <c r="D55" s="50">
        <v>12</v>
      </c>
      <c r="E55" s="50">
        <v>12</v>
      </c>
      <c r="F55" s="50">
        <v>12</v>
      </c>
      <c r="G55" s="50">
        <v>12</v>
      </c>
      <c r="H55" s="50">
        <v>12</v>
      </c>
      <c r="I55" s="50">
        <v>12</v>
      </c>
      <c r="J55" s="50">
        <v>12</v>
      </c>
      <c r="K55" s="50">
        <v>14</v>
      </c>
      <c r="L55" s="50">
        <v>15</v>
      </c>
      <c r="M55" s="50">
        <v>16</v>
      </c>
      <c r="N55" s="50">
        <v>17</v>
      </c>
      <c r="O55" s="50">
        <v>18</v>
      </c>
      <c r="P55" s="50">
        <v>19</v>
      </c>
      <c r="Q55" s="50">
        <v>20</v>
      </c>
      <c r="R55" s="50">
        <v>40</v>
      </c>
      <c r="S55" s="50">
        <v>40</v>
      </c>
      <c r="T55" s="50">
        <v>40</v>
      </c>
      <c r="U55" s="50">
        <v>40</v>
      </c>
      <c r="W55" s="272"/>
      <c r="X55" s="97">
        <v>0</v>
      </c>
      <c r="Y55" s="98">
        <v>80</v>
      </c>
      <c r="Z55" s="98">
        <v>150</v>
      </c>
      <c r="AA55" s="98">
        <v>180</v>
      </c>
      <c r="AB55" s="99">
        <v>230</v>
      </c>
      <c r="AC55" s="98">
        <v>50</v>
      </c>
      <c r="AD55" s="98">
        <v>110</v>
      </c>
      <c r="AE55" s="98">
        <v>130</v>
      </c>
      <c r="AF55" s="99">
        <v>180</v>
      </c>
    </row>
    <row r="56" spans="2:32" ht="13.5" thickBot="1" x14ac:dyDescent="0.25">
      <c r="B56" s="164">
        <v>-3</v>
      </c>
      <c r="C56" s="50">
        <v>12</v>
      </c>
      <c r="D56" s="50">
        <v>12</v>
      </c>
      <c r="E56" s="50">
        <v>12</v>
      </c>
      <c r="F56" s="50">
        <v>12</v>
      </c>
      <c r="G56" s="50">
        <v>12</v>
      </c>
      <c r="H56" s="50">
        <v>12</v>
      </c>
      <c r="I56" s="50">
        <v>12</v>
      </c>
      <c r="J56" s="50">
        <v>12</v>
      </c>
      <c r="K56" s="50">
        <v>14</v>
      </c>
      <c r="L56" s="50">
        <v>16</v>
      </c>
      <c r="M56" s="50">
        <v>17</v>
      </c>
      <c r="N56" s="50">
        <v>18</v>
      </c>
      <c r="O56" s="50">
        <v>19</v>
      </c>
      <c r="P56" s="50">
        <v>20</v>
      </c>
      <c r="Q56" s="50">
        <v>21</v>
      </c>
      <c r="R56" s="50">
        <v>40</v>
      </c>
      <c r="S56" s="50">
        <v>40</v>
      </c>
      <c r="T56" s="50">
        <v>50</v>
      </c>
      <c r="U56" s="50">
        <v>50</v>
      </c>
      <c r="W56" s="272"/>
      <c r="X56" s="97">
        <v>3</v>
      </c>
      <c r="Y56" s="98">
        <v>80</v>
      </c>
      <c r="Z56" s="98">
        <v>180</v>
      </c>
      <c r="AA56" s="98">
        <v>220</v>
      </c>
      <c r="AB56" s="99">
        <v>290</v>
      </c>
      <c r="AC56" s="98">
        <v>50</v>
      </c>
      <c r="AD56" s="98">
        <v>110</v>
      </c>
      <c r="AE56" s="98">
        <v>150</v>
      </c>
      <c r="AF56" s="99">
        <v>230</v>
      </c>
    </row>
    <row r="57" spans="2:32" ht="13.5" thickBot="1" x14ac:dyDescent="0.25">
      <c r="B57" s="164">
        <v>-2</v>
      </c>
      <c r="C57" s="50">
        <v>12</v>
      </c>
      <c r="D57" s="50">
        <v>12</v>
      </c>
      <c r="E57" s="50">
        <v>12</v>
      </c>
      <c r="F57" s="50">
        <v>12</v>
      </c>
      <c r="G57" s="50">
        <v>12</v>
      </c>
      <c r="H57" s="50">
        <v>12</v>
      </c>
      <c r="I57" s="50">
        <v>12</v>
      </c>
      <c r="J57" s="50">
        <v>12</v>
      </c>
      <c r="K57" s="50">
        <v>14</v>
      </c>
      <c r="L57" s="50">
        <v>17</v>
      </c>
      <c r="M57" s="50">
        <v>18</v>
      </c>
      <c r="N57" s="50">
        <v>19</v>
      </c>
      <c r="O57" s="50">
        <v>20</v>
      </c>
      <c r="P57" s="50">
        <v>21</v>
      </c>
      <c r="Q57" s="50">
        <v>22</v>
      </c>
      <c r="R57" s="50">
        <v>40</v>
      </c>
      <c r="S57" s="50">
        <v>40</v>
      </c>
      <c r="T57" s="50">
        <v>50</v>
      </c>
      <c r="U57" s="50">
        <v>50</v>
      </c>
      <c r="W57" s="273"/>
      <c r="X57" s="100">
        <v>5</v>
      </c>
      <c r="Y57" s="101">
        <v>90</v>
      </c>
      <c r="Z57" s="101">
        <v>210</v>
      </c>
      <c r="AA57" s="101">
        <v>250</v>
      </c>
      <c r="AB57" s="102">
        <v>330</v>
      </c>
      <c r="AC57" s="101">
        <v>50</v>
      </c>
      <c r="AD57" s="101">
        <v>120</v>
      </c>
      <c r="AE57" s="101">
        <v>180</v>
      </c>
      <c r="AF57" s="102">
        <v>270</v>
      </c>
    </row>
    <row r="58" spans="2:32" ht="15" thickTop="1" thickBot="1" x14ac:dyDescent="0.3">
      <c r="B58" s="164">
        <v>-1</v>
      </c>
      <c r="C58" s="50">
        <v>12</v>
      </c>
      <c r="D58" s="50">
        <v>12</v>
      </c>
      <c r="E58" s="50">
        <v>12</v>
      </c>
      <c r="F58" s="50">
        <v>12</v>
      </c>
      <c r="G58" s="50">
        <v>12</v>
      </c>
      <c r="H58" s="50">
        <v>12</v>
      </c>
      <c r="I58" s="50">
        <v>12</v>
      </c>
      <c r="J58" s="50">
        <v>15</v>
      </c>
      <c r="K58" s="50">
        <v>17</v>
      </c>
      <c r="L58" s="50">
        <v>18</v>
      </c>
      <c r="M58" s="50">
        <v>19</v>
      </c>
      <c r="N58" s="50">
        <v>20</v>
      </c>
      <c r="O58" s="50">
        <v>21</v>
      </c>
      <c r="P58" s="50">
        <v>22</v>
      </c>
      <c r="Q58" s="50">
        <v>23</v>
      </c>
      <c r="R58" s="50">
        <v>40</v>
      </c>
      <c r="S58" s="50">
        <v>40</v>
      </c>
      <c r="T58" s="50">
        <v>50</v>
      </c>
      <c r="U58" s="50">
        <v>50</v>
      </c>
      <c r="W58" s="263" t="s">
        <v>107</v>
      </c>
      <c r="X58" s="264"/>
      <c r="Y58" s="101" t="s">
        <v>108</v>
      </c>
      <c r="Z58" s="101" t="s">
        <v>109</v>
      </c>
      <c r="AA58" s="101" t="s">
        <v>110</v>
      </c>
      <c r="AB58" s="102" t="s">
        <v>111</v>
      </c>
      <c r="AC58" s="101" t="s">
        <v>108</v>
      </c>
      <c r="AD58" s="101" t="s">
        <v>111</v>
      </c>
      <c r="AE58" s="101" t="s">
        <v>112</v>
      </c>
      <c r="AF58" s="102" t="s">
        <v>113</v>
      </c>
    </row>
    <row r="59" spans="2:32" ht="13.5" thickTop="1" x14ac:dyDescent="0.2">
      <c r="B59" s="164">
        <v>0</v>
      </c>
      <c r="C59" s="50">
        <v>12</v>
      </c>
      <c r="D59" s="50">
        <v>12</v>
      </c>
      <c r="E59" s="50">
        <v>12</v>
      </c>
      <c r="F59" s="50">
        <v>12</v>
      </c>
      <c r="G59" s="50">
        <v>12</v>
      </c>
      <c r="H59" s="50">
        <v>12</v>
      </c>
      <c r="I59" s="50">
        <v>12</v>
      </c>
      <c r="J59" s="50">
        <v>15</v>
      </c>
      <c r="K59" s="50">
        <v>17</v>
      </c>
      <c r="L59" s="50">
        <v>19</v>
      </c>
      <c r="M59" s="50">
        <v>20</v>
      </c>
      <c r="N59" s="50">
        <v>21</v>
      </c>
      <c r="O59" s="50">
        <v>22</v>
      </c>
      <c r="P59" s="50">
        <v>23</v>
      </c>
      <c r="Q59" s="50">
        <v>24</v>
      </c>
      <c r="R59" s="50">
        <v>40</v>
      </c>
      <c r="S59" s="50">
        <v>40</v>
      </c>
      <c r="T59" s="50">
        <v>50</v>
      </c>
      <c r="U59" s="50">
        <v>50</v>
      </c>
    </row>
    <row r="60" spans="2:32" x14ac:dyDescent="0.2">
      <c r="B60" s="164">
        <v>1</v>
      </c>
      <c r="C60" s="50">
        <v>12</v>
      </c>
      <c r="D60" s="50">
        <v>12</v>
      </c>
      <c r="E60" s="50">
        <v>12</v>
      </c>
      <c r="F60" s="50">
        <v>12</v>
      </c>
      <c r="G60" s="50">
        <v>12</v>
      </c>
      <c r="H60" s="50">
        <v>12</v>
      </c>
      <c r="I60" s="50">
        <v>12</v>
      </c>
      <c r="J60" s="50">
        <v>15</v>
      </c>
      <c r="K60" s="50">
        <v>17</v>
      </c>
      <c r="L60" s="50">
        <v>20</v>
      </c>
      <c r="M60" s="50">
        <v>21</v>
      </c>
      <c r="N60" s="50">
        <v>22</v>
      </c>
      <c r="O60" s="50">
        <v>23</v>
      </c>
      <c r="P60" s="50">
        <v>24</v>
      </c>
      <c r="Q60" s="50">
        <v>25</v>
      </c>
      <c r="R60" s="50">
        <v>40</v>
      </c>
      <c r="S60" s="50">
        <v>40</v>
      </c>
      <c r="T60" s="50">
        <v>50</v>
      </c>
      <c r="U60" s="50">
        <v>50</v>
      </c>
    </row>
    <row r="61" spans="2:32" ht="13.5" thickBot="1" x14ac:dyDescent="0.25">
      <c r="B61" s="164">
        <v>2</v>
      </c>
      <c r="C61" s="50">
        <v>12</v>
      </c>
      <c r="D61" s="50">
        <v>12</v>
      </c>
      <c r="E61" s="50">
        <v>12</v>
      </c>
      <c r="F61" s="50">
        <v>12</v>
      </c>
      <c r="G61" s="50">
        <v>12</v>
      </c>
      <c r="H61" s="50">
        <v>12</v>
      </c>
      <c r="I61" s="50">
        <v>12</v>
      </c>
      <c r="J61" s="50">
        <v>15</v>
      </c>
      <c r="K61" s="50">
        <v>19</v>
      </c>
      <c r="L61" s="50">
        <v>21</v>
      </c>
      <c r="M61" s="50">
        <v>22</v>
      </c>
      <c r="N61" s="50">
        <v>23</v>
      </c>
      <c r="O61" s="50">
        <v>24</v>
      </c>
      <c r="P61" s="50">
        <v>25</v>
      </c>
      <c r="Q61" s="50">
        <v>26</v>
      </c>
      <c r="R61" s="50">
        <v>50</v>
      </c>
      <c r="S61" s="50">
        <v>50</v>
      </c>
      <c r="T61" s="50">
        <v>60</v>
      </c>
      <c r="U61" s="50">
        <v>60</v>
      </c>
      <c r="W61" s="46" t="s">
        <v>97</v>
      </c>
    </row>
    <row r="62" spans="2:32" x14ac:dyDescent="0.2">
      <c r="B62" s="164">
        <v>3</v>
      </c>
      <c r="C62" s="50">
        <v>15</v>
      </c>
      <c r="D62" s="50">
        <v>15</v>
      </c>
      <c r="E62" s="50">
        <v>15</v>
      </c>
      <c r="F62" s="50">
        <v>15</v>
      </c>
      <c r="G62" s="50">
        <v>15</v>
      </c>
      <c r="H62" s="50">
        <v>15</v>
      </c>
      <c r="I62" s="50">
        <v>15</v>
      </c>
      <c r="J62" s="50">
        <v>15</v>
      </c>
      <c r="K62" s="50">
        <v>19</v>
      </c>
      <c r="L62" s="50">
        <v>22</v>
      </c>
      <c r="M62" s="50">
        <v>23</v>
      </c>
      <c r="N62" s="50">
        <v>24</v>
      </c>
      <c r="O62" s="50">
        <v>25</v>
      </c>
      <c r="P62" s="50">
        <v>26</v>
      </c>
      <c r="Q62" s="50">
        <v>27</v>
      </c>
      <c r="R62" s="50">
        <v>50</v>
      </c>
      <c r="S62" s="50">
        <v>50</v>
      </c>
      <c r="T62" s="50">
        <v>60</v>
      </c>
      <c r="U62" s="50">
        <v>60</v>
      </c>
      <c r="W62" s="121">
        <f>AKSELERASJONSFELT!C17</f>
        <v>155.91369950248358</v>
      </c>
      <c r="X62" s="122">
        <v>0</v>
      </c>
    </row>
    <row r="63" spans="2:32" ht="13.5" thickBot="1" x14ac:dyDescent="0.25">
      <c r="B63" s="164">
        <v>4</v>
      </c>
      <c r="C63" s="50">
        <v>15</v>
      </c>
      <c r="D63" s="50">
        <v>15</v>
      </c>
      <c r="E63" s="50">
        <v>15</v>
      </c>
      <c r="F63" s="50">
        <v>15</v>
      </c>
      <c r="G63" s="50">
        <v>15</v>
      </c>
      <c r="H63" s="50">
        <v>15</v>
      </c>
      <c r="I63" s="50">
        <v>15</v>
      </c>
      <c r="J63" s="50">
        <v>15</v>
      </c>
      <c r="K63" s="50">
        <v>20</v>
      </c>
      <c r="L63" s="50">
        <v>23</v>
      </c>
      <c r="M63" s="50">
        <v>24</v>
      </c>
      <c r="N63" s="50">
        <v>25</v>
      </c>
      <c r="O63" s="50">
        <v>26</v>
      </c>
      <c r="P63" s="50">
        <v>27</v>
      </c>
      <c r="Q63" s="50">
        <v>28</v>
      </c>
      <c r="R63" s="50">
        <v>50</v>
      </c>
      <c r="S63" s="50">
        <v>50</v>
      </c>
      <c r="T63" s="50">
        <v>60</v>
      </c>
      <c r="U63" s="50">
        <v>60</v>
      </c>
      <c r="W63" s="123">
        <f>AKSELERASJONSFELT!C17</f>
        <v>155.91369950248358</v>
      </c>
      <c r="X63" s="124">
        <f>BEREGNINGER!$E$20</f>
        <v>130.1</v>
      </c>
    </row>
    <row r="64" spans="2:32" x14ac:dyDescent="0.2">
      <c r="B64" s="164">
        <v>5</v>
      </c>
      <c r="C64" s="50">
        <v>15</v>
      </c>
      <c r="D64" s="50">
        <v>15</v>
      </c>
      <c r="E64" s="50">
        <v>15</v>
      </c>
      <c r="F64" s="50">
        <v>15</v>
      </c>
      <c r="G64" s="50">
        <v>15</v>
      </c>
      <c r="H64" s="50">
        <v>15</v>
      </c>
      <c r="I64" s="50">
        <v>15</v>
      </c>
      <c r="J64" s="50">
        <v>15</v>
      </c>
      <c r="K64" s="50">
        <v>20</v>
      </c>
      <c r="L64" s="50">
        <v>24</v>
      </c>
      <c r="M64" s="50">
        <v>25</v>
      </c>
      <c r="N64" s="50">
        <v>26</v>
      </c>
      <c r="O64" s="50">
        <v>27</v>
      </c>
      <c r="P64" s="50">
        <v>28</v>
      </c>
      <c r="Q64" s="50">
        <v>29</v>
      </c>
      <c r="R64" s="50">
        <v>50</v>
      </c>
      <c r="S64" s="50">
        <v>50</v>
      </c>
      <c r="T64" s="50">
        <v>60</v>
      </c>
      <c r="U64" s="50">
        <v>60</v>
      </c>
    </row>
    <row r="65" spans="2:26" ht="13.5" thickBot="1" x14ac:dyDescent="0.25">
      <c r="B65" s="164">
        <v>6</v>
      </c>
      <c r="C65" s="50">
        <v>15</v>
      </c>
      <c r="D65" s="50">
        <v>15</v>
      </c>
      <c r="E65" s="50">
        <v>15</v>
      </c>
      <c r="F65" s="50">
        <v>15</v>
      </c>
      <c r="G65" s="50">
        <v>15</v>
      </c>
      <c r="H65" s="50">
        <v>15</v>
      </c>
      <c r="I65" s="50">
        <v>15</v>
      </c>
      <c r="J65" s="50">
        <v>20</v>
      </c>
      <c r="K65" s="50">
        <v>22</v>
      </c>
      <c r="L65" s="50">
        <v>25</v>
      </c>
      <c r="M65" s="50">
        <v>26</v>
      </c>
      <c r="N65" s="50">
        <v>27</v>
      </c>
      <c r="O65" s="50">
        <v>28</v>
      </c>
      <c r="P65" s="50">
        <v>29</v>
      </c>
      <c r="Q65" s="50">
        <v>30</v>
      </c>
      <c r="R65" s="50">
        <v>50</v>
      </c>
      <c r="S65" s="50">
        <v>50</v>
      </c>
      <c r="T65" s="50">
        <v>60</v>
      </c>
      <c r="U65" s="50">
        <v>60</v>
      </c>
    </row>
    <row r="66" spans="2:26" ht="15.75" x14ac:dyDescent="0.25">
      <c r="B66" s="64"/>
      <c r="C66" s="65">
        <v>30</v>
      </c>
      <c r="D66" s="65">
        <v>35</v>
      </c>
      <c r="E66" s="65">
        <v>40</v>
      </c>
      <c r="F66" s="65">
        <v>45</v>
      </c>
      <c r="G66" s="65">
        <v>50</v>
      </c>
      <c r="H66" s="65">
        <v>55</v>
      </c>
      <c r="I66" s="65">
        <v>60</v>
      </c>
      <c r="J66" s="65">
        <v>65</v>
      </c>
      <c r="K66" s="65">
        <v>70</v>
      </c>
      <c r="L66" s="65">
        <v>75</v>
      </c>
      <c r="M66" s="65">
        <v>80</v>
      </c>
      <c r="N66" s="65">
        <v>85</v>
      </c>
      <c r="O66" s="65">
        <v>90</v>
      </c>
      <c r="P66" s="65">
        <v>95</v>
      </c>
      <c r="Q66" s="65">
        <v>100</v>
      </c>
      <c r="R66" s="65">
        <v>105</v>
      </c>
      <c r="S66" s="65">
        <v>110</v>
      </c>
      <c r="T66" s="65">
        <v>115</v>
      </c>
      <c r="U66" s="66">
        <v>120</v>
      </c>
      <c r="W66" s="73" t="s">
        <v>99</v>
      </c>
      <c r="X66" s="79"/>
      <c r="Y66" s="80" t="s">
        <v>102</v>
      </c>
      <c r="Z66" s="161" t="s">
        <v>100</v>
      </c>
    </row>
    <row r="67" spans="2:26" ht="16.5" thickBot="1" x14ac:dyDescent="0.3">
      <c r="B67" s="54">
        <f>AKSELERASJONSFELT!$C$7</f>
        <v>0</v>
      </c>
      <c r="C67" s="52">
        <f t="shared" ref="C67:R67" si="2">VLOOKUP($B67,$B53:$U65,C51,FALSE)</f>
        <v>12</v>
      </c>
      <c r="D67" s="52">
        <f t="shared" si="2"/>
        <v>12</v>
      </c>
      <c r="E67" s="52">
        <f t="shared" si="2"/>
        <v>12</v>
      </c>
      <c r="F67" s="52">
        <f t="shared" si="2"/>
        <v>12</v>
      </c>
      <c r="G67" s="52">
        <f t="shared" si="2"/>
        <v>12</v>
      </c>
      <c r="H67" s="52">
        <f t="shared" si="2"/>
        <v>12</v>
      </c>
      <c r="I67" s="52">
        <f t="shared" si="2"/>
        <v>12</v>
      </c>
      <c r="J67" s="52">
        <f t="shared" si="2"/>
        <v>15</v>
      </c>
      <c r="K67" s="52">
        <f t="shared" si="2"/>
        <v>17</v>
      </c>
      <c r="L67" s="52">
        <f t="shared" si="2"/>
        <v>19</v>
      </c>
      <c r="M67" s="52">
        <f t="shared" si="2"/>
        <v>20</v>
      </c>
      <c r="N67" s="52">
        <f t="shared" si="2"/>
        <v>21</v>
      </c>
      <c r="O67" s="52">
        <f t="shared" si="2"/>
        <v>22</v>
      </c>
      <c r="P67" s="52">
        <f t="shared" si="2"/>
        <v>23</v>
      </c>
      <c r="Q67" s="52">
        <f t="shared" si="2"/>
        <v>24</v>
      </c>
      <c r="R67" s="52">
        <f t="shared" si="2"/>
        <v>40</v>
      </c>
      <c r="S67" s="52">
        <f>VLOOKUP($B67,$B53:$U65,S51,FALSE)</f>
        <v>40</v>
      </c>
      <c r="T67" s="52">
        <f>VLOOKUP($B67,$B53:$U65,T51,FALSE)</f>
        <v>50</v>
      </c>
      <c r="U67" s="53">
        <f>VLOOKUP($B67,$B53:$U65,U51,FALSE)</f>
        <v>50</v>
      </c>
      <c r="W67" s="76"/>
      <c r="X67" s="71"/>
      <c r="Y67" s="70"/>
      <c r="Z67" s="162"/>
    </row>
    <row r="68" spans="2:26" ht="16.5" thickBot="1" x14ac:dyDescent="0.3">
      <c r="B68" s="55">
        <f>Z68</f>
        <v>100</v>
      </c>
      <c r="C68" s="63"/>
      <c r="D68" s="63"/>
      <c r="E68" s="63"/>
      <c r="F68" s="63"/>
      <c r="G68" s="63"/>
      <c r="H68" s="63"/>
      <c r="I68" s="56"/>
      <c r="J68" s="56"/>
      <c r="K68" s="56"/>
      <c r="L68" s="56"/>
      <c r="M68" s="56"/>
      <c r="N68" s="56"/>
      <c r="O68" s="56"/>
      <c r="P68" s="56"/>
      <c r="Q68" s="245">
        <f>HLOOKUP(B68,C66:U67,2,)</f>
        <v>24</v>
      </c>
      <c r="R68" s="245"/>
      <c r="S68" s="245"/>
      <c r="T68" s="245"/>
      <c r="U68" s="57">
        <f>HLOOKUP(B68,C66:U67,2,)</f>
        <v>24</v>
      </c>
      <c r="W68" s="84">
        <v>0</v>
      </c>
      <c r="X68" s="71"/>
      <c r="Y68" s="71"/>
      <c r="Z68" s="162">
        <f>IF(AKSELERASJONSFELT!C13="100/110",100,AKSELERASJONSFELT!C13)</f>
        <v>100</v>
      </c>
    </row>
    <row r="69" spans="2:26" x14ac:dyDescent="0.2">
      <c r="B69" s="243" t="s">
        <v>95</v>
      </c>
      <c r="C69" s="242"/>
      <c r="D69" s="242"/>
      <c r="E69" s="242"/>
      <c r="F69" s="242"/>
      <c r="G69" s="242"/>
      <c r="H69" s="242"/>
      <c r="I69" s="59"/>
      <c r="J69" s="59"/>
      <c r="K69" s="59"/>
      <c r="L69" s="59"/>
      <c r="M69" s="59"/>
      <c r="N69" s="59"/>
      <c r="O69" s="59"/>
      <c r="P69" s="59"/>
      <c r="Q69" s="244"/>
      <c r="R69" s="59"/>
      <c r="S69" s="59"/>
      <c r="T69" s="59"/>
      <c r="U69" s="59"/>
      <c r="W69" s="87">
        <v>5</v>
      </c>
      <c r="X69" s="71"/>
      <c r="Y69" s="71"/>
      <c r="Z69" s="75"/>
    </row>
    <row r="70" spans="2:26" x14ac:dyDescent="0.2">
      <c r="B70" s="68">
        <v>1</v>
      </c>
      <c r="C70" s="196">
        <v>2</v>
      </c>
      <c r="D70" s="196">
        <v>3</v>
      </c>
      <c r="E70" s="196">
        <v>4</v>
      </c>
      <c r="F70" s="196">
        <v>5</v>
      </c>
      <c r="G70" s="196">
        <v>6</v>
      </c>
      <c r="H70" s="196">
        <v>7</v>
      </c>
      <c r="I70" s="196">
        <v>8</v>
      </c>
      <c r="J70" s="196">
        <v>9</v>
      </c>
      <c r="K70" s="196">
        <v>10</v>
      </c>
      <c r="L70" s="196">
        <v>11</v>
      </c>
      <c r="M70" s="196">
        <v>12</v>
      </c>
      <c r="N70" s="196">
        <v>13</v>
      </c>
      <c r="O70" s="196">
        <v>14</v>
      </c>
      <c r="P70" s="196">
        <v>15</v>
      </c>
      <c r="Q70" s="69">
        <v>16</v>
      </c>
      <c r="R70" s="238"/>
      <c r="S70" s="238"/>
      <c r="T70" s="238"/>
      <c r="U70" s="238"/>
      <c r="W70" s="85">
        <v>10</v>
      </c>
      <c r="X70" s="71"/>
      <c r="Y70" s="71"/>
      <c r="Z70" s="75"/>
    </row>
    <row r="71" spans="2:26" x14ac:dyDescent="0.2">
      <c r="B71" s="64"/>
      <c r="C71" s="65">
        <v>30</v>
      </c>
      <c r="D71" s="65">
        <v>35</v>
      </c>
      <c r="E71" s="65">
        <v>40</v>
      </c>
      <c r="F71" s="65">
        <v>45</v>
      </c>
      <c r="G71" s="65">
        <v>50</v>
      </c>
      <c r="H71" s="65">
        <v>55</v>
      </c>
      <c r="I71" s="65">
        <v>60</v>
      </c>
      <c r="J71" s="65">
        <v>65</v>
      </c>
      <c r="K71" s="65">
        <v>70</v>
      </c>
      <c r="L71" s="65">
        <v>75</v>
      </c>
      <c r="M71" s="65">
        <v>80</v>
      </c>
      <c r="N71" s="65">
        <v>85</v>
      </c>
      <c r="O71" s="65">
        <v>90</v>
      </c>
      <c r="P71" s="65">
        <v>95</v>
      </c>
      <c r="Q71" s="66">
        <v>100</v>
      </c>
      <c r="R71" s="65"/>
      <c r="S71" s="65"/>
      <c r="T71" s="65"/>
      <c r="U71" s="65"/>
      <c r="W71" s="85">
        <v>15</v>
      </c>
      <c r="X71" s="71"/>
      <c r="Y71" s="71"/>
      <c r="Z71" s="75"/>
    </row>
    <row r="72" spans="2:26" x14ac:dyDescent="0.2">
      <c r="B72" s="164">
        <v>-6</v>
      </c>
      <c r="C72" s="50">
        <v>12</v>
      </c>
      <c r="D72" s="50">
        <v>12</v>
      </c>
      <c r="E72" s="50">
        <v>12</v>
      </c>
      <c r="F72" s="50">
        <v>12</v>
      </c>
      <c r="G72" s="50">
        <v>12</v>
      </c>
      <c r="H72" s="50">
        <v>12</v>
      </c>
      <c r="I72" s="50">
        <v>12</v>
      </c>
      <c r="J72" s="50">
        <v>15</v>
      </c>
      <c r="K72" s="50">
        <v>15</v>
      </c>
      <c r="L72" s="50">
        <v>20</v>
      </c>
      <c r="M72" s="50">
        <v>20</v>
      </c>
      <c r="N72" s="50">
        <v>20</v>
      </c>
      <c r="O72" s="50">
        <v>20</v>
      </c>
      <c r="P72" s="50">
        <v>25</v>
      </c>
      <c r="Q72" s="51">
        <v>25</v>
      </c>
      <c r="R72" s="50"/>
      <c r="S72" s="50"/>
      <c r="T72" s="50"/>
      <c r="U72" s="50"/>
      <c r="W72" s="85">
        <v>20</v>
      </c>
      <c r="X72" s="71"/>
      <c r="Y72" s="71"/>
      <c r="Z72" s="75"/>
    </row>
    <row r="73" spans="2:26" ht="13.5" thickBot="1" x14ac:dyDescent="0.25">
      <c r="B73" s="164">
        <v>-5</v>
      </c>
      <c r="C73" s="50">
        <v>12</v>
      </c>
      <c r="D73" s="50">
        <v>12</v>
      </c>
      <c r="E73" s="50">
        <v>12</v>
      </c>
      <c r="F73" s="50">
        <v>12</v>
      </c>
      <c r="G73" s="50">
        <v>12</v>
      </c>
      <c r="H73" s="50">
        <v>12</v>
      </c>
      <c r="I73" s="50">
        <v>12</v>
      </c>
      <c r="J73" s="50">
        <v>15</v>
      </c>
      <c r="K73" s="50">
        <v>15</v>
      </c>
      <c r="L73" s="50">
        <v>20</v>
      </c>
      <c r="M73" s="50">
        <v>20</v>
      </c>
      <c r="N73" s="50">
        <v>20</v>
      </c>
      <c r="O73" s="50">
        <v>20</v>
      </c>
      <c r="P73" s="50">
        <v>25</v>
      </c>
      <c r="Q73" s="51">
        <v>25</v>
      </c>
      <c r="R73" s="50"/>
      <c r="S73" s="50"/>
      <c r="T73" s="50"/>
      <c r="U73" s="50"/>
      <c r="W73" s="85">
        <v>25</v>
      </c>
      <c r="X73" s="71"/>
      <c r="Y73" s="71"/>
      <c r="Z73" s="78"/>
    </row>
    <row r="74" spans="2:26" x14ac:dyDescent="0.2">
      <c r="B74" s="164">
        <v>-4</v>
      </c>
      <c r="C74" s="50">
        <v>12</v>
      </c>
      <c r="D74" s="50">
        <v>12</v>
      </c>
      <c r="E74" s="50">
        <v>12</v>
      </c>
      <c r="F74" s="50">
        <v>12</v>
      </c>
      <c r="G74" s="50">
        <v>12</v>
      </c>
      <c r="H74" s="50">
        <v>12</v>
      </c>
      <c r="I74" s="50">
        <v>12</v>
      </c>
      <c r="J74" s="50">
        <v>15</v>
      </c>
      <c r="K74" s="50">
        <v>15</v>
      </c>
      <c r="L74" s="50">
        <v>20</v>
      </c>
      <c r="M74" s="50">
        <v>20</v>
      </c>
      <c r="N74" s="50">
        <v>25</v>
      </c>
      <c r="O74" s="50">
        <v>25</v>
      </c>
      <c r="P74" s="50">
        <v>25</v>
      </c>
      <c r="Q74" s="51">
        <v>25</v>
      </c>
      <c r="R74" s="50"/>
      <c r="S74" s="50"/>
      <c r="T74" s="50"/>
      <c r="U74" s="50"/>
      <c r="W74" s="87">
        <v>30</v>
      </c>
      <c r="X74" s="71"/>
      <c r="Y74" s="84">
        <v>30</v>
      </c>
      <c r="Z74" s="78">
        <v>20</v>
      </c>
    </row>
    <row r="75" spans="2:26" x14ac:dyDescent="0.2">
      <c r="B75" s="164">
        <v>-3</v>
      </c>
      <c r="C75" s="50">
        <v>12</v>
      </c>
      <c r="D75" s="50">
        <v>12</v>
      </c>
      <c r="E75" s="50">
        <v>12</v>
      </c>
      <c r="F75" s="50">
        <v>12</v>
      </c>
      <c r="G75" s="50">
        <v>12</v>
      </c>
      <c r="H75" s="50">
        <v>12</v>
      </c>
      <c r="I75" s="50">
        <v>12</v>
      </c>
      <c r="J75" s="50">
        <v>15</v>
      </c>
      <c r="K75" s="50">
        <v>15</v>
      </c>
      <c r="L75" s="50">
        <v>20</v>
      </c>
      <c r="M75" s="50">
        <v>20</v>
      </c>
      <c r="N75" s="50">
        <v>25</v>
      </c>
      <c r="O75" s="50">
        <v>25</v>
      </c>
      <c r="P75" s="50">
        <v>25</v>
      </c>
      <c r="Q75" s="51">
        <v>25</v>
      </c>
      <c r="R75" s="50"/>
      <c r="S75" s="50"/>
      <c r="T75" s="50"/>
      <c r="U75" s="50"/>
      <c r="W75" s="85">
        <v>35</v>
      </c>
      <c r="X75" s="71"/>
      <c r="Y75" s="85">
        <v>40</v>
      </c>
      <c r="Z75" s="78">
        <v>20</v>
      </c>
    </row>
    <row r="76" spans="2:26" x14ac:dyDescent="0.2">
      <c r="B76" s="164">
        <v>-2</v>
      </c>
      <c r="C76" s="50">
        <v>15</v>
      </c>
      <c r="D76" s="50">
        <v>15</v>
      </c>
      <c r="E76" s="50">
        <v>15</v>
      </c>
      <c r="F76" s="50">
        <v>15</v>
      </c>
      <c r="G76" s="50">
        <v>15</v>
      </c>
      <c r="H76" s="50">
        <v>15</v>
      </c>
      <c r="I76" s="50">
        <v>15</v>
      </c>
      <c r="J76" s="50">
        <v>20</v>
      </c>
      <c r="K76" s="50">
        <v>20</v>
      </c>
      <c r="L76" s="50">
        <v>20</v>
      </c>
      <c r="M76" s="50">
        <v>20</v>
      </c>
      <c r="N76" s="50">
        <v>25</v>
      </c>
      <c r="O76" s="50">
        <v>25</v>
      </c>
      <c r="P76" s="50">
        <v>50</v>
      </c>
      <c r="Q76" s="51">
        <v>50</v>
      </c>
      <c r="R76" s="50"/>
      <c r="S76" s="50"/>
      <c r="T76" s="50"/>
      <c r="U76" s="50"/>
      <c r="W76" s="85">
        <v>40</v>
      </c>
      <c r="X76" s="71"/>
      <c r="Y76" s="85">
        <v>50</v>
      </c>
      <c r="Z76" s="78">
        <v>20</v>
      </c>
    </row>
    <row r="77" spans="2:26" x14ac:dyDescent="0.2">
      <c r="B77" s="164">
        <v>-1</v>
      </c>
      <c r="C77" s="50">
        <v>15</v>
      </c>
      <c r="D77" s="50">
        <v>15</v>
      </c>
      <c r="E77" s="50">
        <v>15</v>
      </c>
      <c r="F77" s="50">
        <v>15</v>
      </c>
      <c r="G77" s="50">
        <v>15</v>
      </c>
      <c r="H77" s="50">
        <v>15</v>
      </c>
      <c r="I77" s="50">
        <v>15</v>
      </c>
      <c r="J77" s="50">
        <v>20</v>
      </c>
      <c r="K77" s="50">
        <v>20</v>
      </c>
      <c r="L77" s="50">
        <v>20</v>
      </c>
      <c r="M77" s="50">
        <v>20</v>
      </c>
      <c r="N77" s="50">
        <v>50</v>
      </c>
      <c r="O77" s="50">
        <v>50</v>
      </c>
      <c r="P77" s="50">
        <v>50</v>
      </c>
      <c r="Q77" s="51">
        <v>50</v>
      </c>
      <c r="R77" s="50"/>
      <c r="S77" s="50"/>
      <c r="T77" s="50"/>
      <c r="U77" s="50"/>
      <c r="W77" s="85">
        <v>45</v>
      </c>
      <c r="X77" s="71"/>
      <c r="Y77" s="85">
        <v>60</v>
      </c>
      <c r="Z77" s="78">
        <v>20</v>
      </c>
    </row>
    <row r="78" spans="2:26" x14ac:dyDescent="0.2">
      <c r="B78" s="164">
        <v>0</v>
      </c>
      <c r="C78" s="50">
        <v>15</v>
      </c>
      <c r="D78" s="50">
        <v>15</v>
      </c>
      <c r="E78" s="50">
        <v>15</v>
      </c>
      <c r="F78" s="50">
        <v>15</v>
      </c>
      <c r="G78" s="50">
        <v>15</v>
      </c>
      <c r="H78" s="50">
        <v>15</v>
      </c>
      <c r="I78" s="50">
        <v>15</v>
      </c>
      <c r="J78" s="50">
        <v>20</v>
      </c>
      <c r="K78" s="50">
        <v>20</v>
      </c>
      <c r="L78" s="50">
        <v>25</v>
      </c>
      <c r="M78" s="50">
        <v>25</v>
      </c>
      <c r="N78" s="50">
        <v>50</v>
      </c>
      <c r="O78" s="50">
        <v>50</v>
      </c>
      <c r="P78" s="50">
        <v>50</v>
      </c>
      <c r="Q78" s="51">
        <v>50</v>
      </c>
      <c r="R78" s="50"/>
      <c r="S78" s="50"/>
      <c r="T78" s="50"/>
      <c r="U78" s="50"/>
      <c r="W78" s="85">
        <v>50</v>
      </c>
      <c r="X78" s="71"/>
      <c r="Y78" s="85">
        <v>70</v>
      </c>
      <c r="Z78" s="78">
        <v>30</v>
      </c>
    </row>
    <row r="79" spans="2:26" x14ac:dyDescent="0.2">
      <c r="B79" s="164">
        <v>1</v>
      </c>
      <c r="C79" s="50">
        <v>20</v>
      </c>
      <c r="D79" s="50">
        <v>20</v>
      </c>
      <c r="E79" s="50">
        <v>20</v>
      </c>
      <c r="F79" s="50">
        <v>20</v>
      </c>
      <c r="G79" s="50">
        <v>20</v>
      </c>
      <c r="H79" s="50">
        <v>20</v>
      </c>
      <c r="I79" s="50">
        <v>20</v>
      </c>
      <c r="J79" s="50">
        <v>25</v>
      </c>
      <c r="K79" s="50">
        <v>25</v>
      </c>
      <c r="L79" s="50">
        <v>25</v>
      </c>
      <c r="M79" s="50">
        <v>25</v>
      </c>
      <c r="N79" s="50">
        <v>50</v>
      </c>
      <c r="O79" s="50">
        <v>50</v>
      </c>
      <c r="P79" s="50">
        <v>75</v>
      </c>
      <c r="Q79" s="51">
        <v>75</v>
      </c>
      <c r="R79" s="50"/>
      <c r="S79" s="50"/>
      <c r="T79" s="50"/>
      <c r="U79" s="50"/>
      <c r="W79" s="87">
        <v>55</v>
      </c>
      <c r="X79" s="71"/>
      <c r="Y79" s="85">
        <v>80</v>
      </c>
      <c r="Z79" s="78">
        <v>30</v>
      </c>
    </row>
    <row r="80" spans="2:26" x14ac:dyDescent="0.2">
      <c r="B80" s="164">
        <v>2</v>
      </c>
      <c r="C80" s="50">
        <v>20</v>
      </c>
      <c r="D80" s="50">
        <v>20</v>
      </c>
      <c r="E80" s="50">
        <v>20</v>
      </c>
      <c r="F80" s="50">
        <v>20</v>
      </c>
      <c r="G80" s="50">
        <v>20</v>
      </c>
      <c r="H80" s="50">
        <v>20</v>
      </c>
      <c r="I80" s="50">
        <v>20</v>
      </c>
      <c r="J80" s="50">
        <v>25</v>
      </c>
      <c r="K80" s="50">
        <v>25</v>
      </c>
      <c r="L80" s="50">
        <v>50</v>
      </c>
      <c r="M80" s="50">
        <v>50</v>
      </c>
      <c r="N80" s="50">
        <v>75</v>
      </c>
      <c r="O80" s="50">
        <v>75</v>
      </c>
      <c r="P80" s="50">
        <v>75</v>
      </c>
      <c r="Q80" s="51">
        <v>75</v>
      </c>
      <c r="R80" s="50"/>
      <c r="S80" s="50"/>
      <c r="T80" s="50"/>
      <c r="U80" s="50"/>
      <c r="W80" s="85">
        <v>60</v>
      </c>
      <c r="X80" s="71"/>
      <c r="Y80" s="85">
        <v>90</v>
      </c>
      <c r="Z80" s="78">
        <v>40</v>
      </c>
    </row>
    <row r="81" spans="2:27" x14ac:dyDescent="0.2">
      <c r="B81" s="164">
        <v>3</v>
      </c>
      <c r="C81" s="50">
        <v>30</v>
      </c>
      <c r="D81" s="50">
        <v>30</v>
      </c>
      <c r="E81" s="50">
        <v>30</v>
      </c>
      <c r="F81" s="50">
        <v>30</v>
      </c>
      <c r="G81" s="50">
        <v>30</v>
      </c>
      <c r="H81" s="50">
        <v>30</v>
      </c>
      <c r="I81" s="50">
        <v>30</v>
      </c>
      <c r="J81" s="50">
        <v>50</v>
      </c>
      <c r="K81" s="50">
        <v>50</v>
      </c>
      <c r="L81" s="50">
        <v>50</v>
      </c>
      <c r="M81" s="50">
        <v>50</v>
      </c>
      <c r="N81" s="50">
        <v>75</v>
      </c>
      <c r="O81" s="50">
        <v>75</v>
      </c>
      <c r="P81" s="50">
        <v>100</v>
      </c>
      <c r="Q81" s="51">
        <v>100</v>
      </c>
      <c r="R81" s="50"/>
      <c r="S81" s="50"/>
      <c r="T81" s="50"/>
      <c r="U81" s="50"/>
      <c r="W81" s="85">
        <v>65</v>
      </c>
      <c r="X81" s="71"/>
      <c r="Y81" s="85" t="s">
        <v>222</v>
      </c>
      <c r="Z81" s="78">
        <v>60</v>
      </c>
    </row>
    <row r="82" spans="2:27" x14ac:dyDescent="0.2">
      <c r="B82" s="164">
        <v>4</v>
      </c>
      <c r="C82" s="50">
        <v>30</v>
      </c>
      <c r="D82" s="50">
        <v>30</v>
      </c>
      <c r="E82" s="50">
        <v>30</v>
      </c>
      <c r="F82" s="50">
        <v>30</v>
      </c>
      <c r="G82" s="50">
        <v>30</v>
      </c>
      <c r="H82" s="50">
        <v>30</v>
      </c>
      <c r="I82" s="50">
        <v>30</v>
      </c>
      <c r="J82" s="50">
        <v>50</v>
      </c>
      <c r="K82" s="50">
        <v>50</v>
      </c>
      <c r="L82" s="50">
        <v>75</v>
      </c>
      <c r="M82" s="50">
        <v>75</v>
      </c>
      <c r="N82" s="50">
        <v>100</v>
      </c>
      <c r="O82" s="50">
        <v>100</v>
      </c>
      <c r="P82" s="50">
        <v>100</v>
      </c>
      <c r="Q82" s="51">
        <v>100</v>
      </c>
      <c r="R82" s="50"/>
      <c r="S82" s="50"/>
      <c r="T82" s="50"/>
      <c r="U82" s="50"/>
      <c r="W82" s="85">
        <v>70</v>
      </c>
      <c r="X82" s="71"/>
      <c r="Y82" s="85">
        <v>110</v>
      </c>
      <c r="Z82" s="78">
        <v>60</v>
      </c>
    </row>
    <row r="83" spans="2:27" x14ac:dyDescent="0.2">
      <c r="B83" s="164">
        <v>5</v>
      </c>
      <c r="C83" s="50">
        <v>30</v>
      </c>
      <c r="D83" s="50">
        <v>30</v>
      </c>
      <c r="E83" s="50">
        <v>30</v>
      </c>
      <c r="F83" s="50">
        <v>30</v>
      </c>
      <c r="G83" s="50">
        <v>30</v>
      </c>
      <c r="H83" s="50">
        <v>30</v>
      </c>
      <c r="I83" s="50">
        <v>30</v>
      </c>
      <c r="J83" s="50">
        <v>75</v>
      </c>
      <c r="K83" s="50">
        <v>75</v>
      </c>
      <c r="L83" s="50">
        <v>100</v>
      </c>
      <c r="M83" s="50">
        <v>100</v>
      </c>
      <c r="N83" s="50">
        <v>100</v>
      </c>
      <c r="O83" s="50">
        <v>100</v>
      </c>
      <c r="P83" s="50">
        <v>100</v>
      </c>
      <c r="Q83" s="51">
        <v>100</v>
      </c>
      <c r="R83" s="50"/>
      <c r="S83" s="50"/>
      <c r="T83" s="50"/>
      <c r="U83" s="50"/>
      <c r="W83" s="85">
        <v>75</v>
      </c>
      <c r="X83" s="71"/>
      <c r="Y83" s="85">
        <v>120</v>
      </c>
      <c r="Z83" s="78">
        <v>60</v>
      </c>
      <c r="AA83" s="72"/>
    </row>
    <row r="84" spans="2:27" x14ac:dyDescent="0.2">
      <c r="B84" s="164">
        <v>6</v>
      </c>
      <c r="C84" s="50">
        <v>50</v>
      </c>
      <c r="D84" s="50">
        <v>50</v>
      </c>
      <c r="E84" s="50">
        <v>50</v>
      </c>
      <c r="F84" s="50">
        <v>50</v>
      </c>
      <c r="G84" s="50">
        <v>50</v>
      </c>
      <c r="H84" s="50">
        <v>50</v>
      </c>
      <c r="I84" s="50">
        <v>50</v>
      </c>
      <c r="J84" s="50">
        <v>100</v>
      </c>
      <c r="K84" s="50">
        <v>100</v>
      </c>
      <c r="L84" s="50">
        <v>100</v>
      </c>
      <c r="M84" s="50">
        <v>100</v>
      </c>
      <c r="N84" s="50">
        <v>100</v>
      </c>
      <c r="O84" s="50">
        <v>100</v>
      </c>
      <c r="P84" s="50">
        <v>100</v>
      </c>
      <c r="Q84" s="51">
        <v>100</v>
      </c>
      <c r="R84" s="50"/>
      <c r="S84" s="50"/>
      <c r="T84" s="50"/>
      <c r="U84" s="50"/>
      <c r="W84" s="87">
        <v>80</v>
      </c>
      <c r="X84" s="71"/>
      <c r="Y84" s="85"/>
      <c r="Z84" s="78"/>
      <c r="AA84" s="72"/>
    </row>
    <row r="85" spans="2:27" x14ac:dyDescent="0.2">
      <c r="B85" s="64"/>
      <c r="C85" s="65">
        <v>30</v>
      </c>
      <c r="D85" s="65">
        <v>35</v>
      </c>
      <c r="E85" s="65">
        <v>40</v>
      </c>
      <c r="F85" s="65">
        <v>45</v>
      </c>
      <c r="G85" s="65">
        <v>50</v>
      </c>
      <c r="H85" s="65">
        <v>55</v>
      </c>
      <c r="I85" s="65">
        <v>60</v>
      </c>
      <c r="J85" s="65">
        <v>65</v>
      </c>
      <c r="K85" s="65">
        <v>70</v>
      </c>
      <c r="L85" s="65">
        <v>75</v>
      </c>
      <c r="M85" s="65">
        <v>80</v>
      </c>
      <c r="N85" s="65">
        <v>85</v>
      </c>
      <c r="O85" s="65">
        <v>90</v>
      </c>
      <c r="P85" s="65">
        <v>95</v>
      </c>
      <c r="Q85" s="66">
        <v>100</v>
      </c>
      <c r="R85" s="65"/>
      <c r="S85" s="65"/>
      <c r="T85" s="65"/>
      <c r="U85" s="65"/>
      <c r="W85" s="85">
        <v>85</v>
      </c>
      <c r="X85" s="71"/>
      <c r="Y85" s="85"/>
      <c r="Z85" s="78"/>
      <c r="AA85" s="72"/>
    </row>
    <row r="86" spans="2:27" x14ac:dyDescent="0.2">
      <c r="B86" s="54">
        <f>AKSELERASJONSFELT!$C$7</f>
        <v>0</v>
      </c>
      <c r="C86" s="67">
        <f t="shared" ref="C86:Q86" si="3">VLOOKUP($B86,$B72:$Q84,C70,FALSE)</f>
        <v>15</v>
      </c>
      <c r="D86" s="67">
        <f t="shared" si="3"/>
        <v>15</v>
      </c>
      <c r="E86" s="67">
        <f t="shared" si="3"/>
        <v>15</v>
      </c>
      <c r="F86" s="67">
        <f t="shared" si="3"/>
        <v>15</v>
      </c>
      <c r="G86" s="67">
        <f t="shared" si="3"/>
        <v>15</v>
      </c>
      <c r="H86" s="67">
        <f t="shared" si="3"/>
        <v>15</v>
      </c>
      <c r="I86" s="52">
        <f t="shared" si="3"/>
        <v>15</v>
      </c>
      <c r="J86" s="52">
        <f t="shared" si="3"/>
        <v>20</v>
      </c>
      <c r="K86" s="52">
        <f t="shared" si="3"/>
        <v>20</v>
      </c>
      <c r="L86" s="52">
        <f t="shared" si="3"/>
        <v>25</v>
      </c>
      <c r="M86" s="52">
        <f t="shared" si="3"/>
        <v>25</v>
      </c>
      <c r="N86" s="52">
        <f t="shared" si="3"/>
        <v>50</v>
      </c>
      <c r="O86" s="52">
        <f t="shared" si="3"/>
        <v>50</v>
      </c>
      <c r="P86" s="52">
        <f t="shared" si="3"/>
        <v>50</v>
      </c>
      <c r="Q86" s="53">
        <f t="shared" si="3"/>
        <v>50</v>
      </c>
      <c r="R86" s="52"/>
      <c r="S86" s="52"/>
      <c r="T86" s="52"/>
      <c r="U86" s="52"/>
      <c r="W86" s="85">
        <v>90</v>
      </c>
      <c r="X86" s="71"/>
      <c r="Y86" s="85"/>
      <c r="Z86" s="78"/>
      <c r="AA86" s="72"/>
    </row>
    <row r="87" spans="2:27" ht="13.5" thickBot="1" x14ac:dyDescent="0.25">
      <c r="B87" s="58">
        <f>Z68</f>
        <v>100</v>
      </c>
      <c r="C87" s="62"/>
      <c r="D87" s="62"/>
      <c r="E87" s="62"/>
      <c r="F87" s="62"/>
      <c r="G87" s="62"/>
      <c r="H87" s="62"/>
      <c r="I87" s="59"/>
      <c r="J87" s="59"/>
      <c r="K87" s="59"/>
      <c r="L87" s="59"/>
      <c r="M87" s="59"/>
      <c r="N87" s="59"/>
      <c r="O87" s="59"/>
      <c r="P87" s="59"/>
      <c r="Q87" s="60">
        <f>HLOOKUP(B87,C85:Q86,2,)</f>
        <v>50</v>
      </c>
      <c r="R87" s="241"/>
      <c r="S87" s="241"/>
      <c r="T87" s="241"/>
      <c r="U87" s="241"/>
      <c r="W87" s="86">
        <v>95</v>
      </c>
      <c r="X87" s="71"/>
      <c r="Y87" s="85"/>
      <c r="Z87" s="78"/>
      <c r="AA87" s="72"/>
    </row>
    <row r="88" spans="2:27" ht="13.5" thickBot="1" x14ac:dyDescent="0.25">
      <c r="B88" s="47" t="s">
        <v>96</v>
      </c>
      <c r="C88" s="61"/>
      <c r="D88" s="61"/>
      <c r="E88" s="61"/>
      <c r="F88" s="61"/>
      <c r="G88" s="61"/>
      <c r="H88" s="61"/>
      <c r="I88" s="48"/>
      <c r="J88" s="48"/>
      <c r="K88" s="48"/>
      <c r="L88" s="48"/>
      <c r="M88" s="48"/>
      <c r="N88" s="48"/>
      <c r="O88" s="48"/>
      <c r="P88" s="48"/>
      <c r="Q88" s="49"/>
      <c r="R88" s="59"/>
      <c r="S88" s="59"/>
      <c r="T88" s="59"/>
      <c r="U88" s="59"/>
      <c r="W88" s="81"/>
      <c r="X88" s="82"/>
      <c r="Y88" s="86"/>
      <c r="Z88" s="83"/>
      <c r="AA88" s="72"/>
    </row>
    <row r="89" spans="2:27" x14ac:dyDescent="0.2">
      <c r="B89" s="68">
        <v>1</v>
      </c>
      <c r="C89" s="196">
        <v>2</v>
      </c>
      <c r="D89" s="196">
        <v>3</v>
      </c>
      <c r="E89" s="196">
        <v>4</v>
      </c>
      <c r="F89" s="196">
        <v>5</v>
      </c>
      <c r="G89" s="196">
        <v>6</v>
      </c>
      <c r="H89" s="196">
        <v>7</v>
      </c>
      <c r="I89" s="196">
        <v>8</v>
      </c>
      <c r="J89" s="196">
        <v>9</v>
      </c>
      <c r="K89" s="196">
        <v>10</v>
      </c>
      <c r="L89" s="196">
        <v>11</v>
      </c>
      <c r="M89" s="196">
        <v>12</v>
      </c>
      <c r="N89" s="196">
        <v>13</v>
      </c>
      <c r="O89" s="196">
        <v>14</v>
      </c>
      <c r="P89" s="196">
        <v>15</v>
      </c>
      <c r="Q89" s="69">
        <v>16</v>
      </c>
      <c r="R89" s="238"/>
      <c r="S89" s="238"/>
      <c r="T89" s="238"/>
      <c r="U89" s="238"/>
      <c r="AA89" s="72"/>
    </row>
    <row r="90" spans="2:27" ht="13.5" thickBot="1" x14ac:dyDescent="0.25">
      <c r="B90" s="64"/>
      <c r="C90" s="65">
        <v>30</v>
      </c>
      <c r="D90" s="65">
        <v>35</v>
      </c>
      <c r="E90" s="65">
        <v>40</v>
      </c>
      <c r="F90" s="65">
        <v>45</v>
      </c>
      <c r="G90" s="65">
        <v>50</v>
      </c>
      <c r="H90" s="65">
        <v>55</v>
      </c>
      <c r="I90" s="65">
        <v>60</v>
      </c>
      <c r="J90" s="65">
        <v>65</v>
      </c>
      <c r="K90" s="65">
        <v>70</v>
      </c>
      <c r="L90" s="65">
        <v>75</v>
      </c>
      <c r="M90" s="65">
        <v>80</v>
      </c>
      <c r="N90" s="65">
        <v>85</v>
      </c>
      <c r="O90" s="65">
        <v>90</v>
      </c>
      <c r="P90" s="65">
        <v>95</v>
      </c>
      <c r="Q90" s="66">
        <v>100</v>
      </c>
      <c r="R90" s="65"/>
      <c r="S90" s="65"/>
      <c r="T90" s="65"/>
      <c r="U90" s="65"/>
      <c r="AA90" s="72"/>
    </row>
    <row r="91" spans="2:27" ht="15.75" x14ac:dyDescent="0.25">
      <c r="B91" s="164">
        <v>-6</v>
      </c>
      <c r="C91" s="50">
        <v>15</v>
      </c>
      <c r="D91" s="50">
        <v>15</v>
      </c>
      <c r="E91" s="50">
        <v>15</v>
      </c>
      <c r="F91" s="50">
        <v>15</v>
      </c>
      <c r="G91" s="50">
        <v>15</v>
      </c>
      <c r="H91" s="50">
        <v>15</v>
      </c>
      <c r="I91" s="50">
        <v>15</v>
      </c>
      <c r="J91" s="50">
        <v>20</v>
      </c>
      <c r="K91" s="50">
        <v>20</v>
      </c>
      <c r="L91" s="50">
        <v>20</v>
      </c>
      <c r="M91" s="50">
        <v>20</v>
      </c>
      <c r="N91" s="50">
        <v>25</v>
      </c>
      <c r="O91" s="50">
        <v>25</v>
      </c>
      <c r="P91" s="50">
        <v>50</v>
      </c>
      <c r="Q91" s="51">
        <v>50</v>
      </c>
      <c r="R91" s="50"/>
      <c r="S91" s="50"/>
      <c r="T91" s="50"/>
      <c r="U91" s="50"/>
      <c r="W91" s="73" t="s">
        <v>91</v>
      </c>
      <c r="X91" s="159" t="s">
        <v>101</v>
      </c>
      <c r="AA91" s="72"/>
    </row>
    <row r="92" spans="2:27" ht="15.75" thickBot="1" x14ac:dyDescent="0.25">
      <c r="B92" s="164">
        <v>-5</v>
      </c>
      <c r="C92" s="50">
        <v>15</v>
      </c>
      <c r="D92" s="50">
        <v>15</v>
      </c>
      <c r="E92" s="50">
        <v>15</v>
      </c>
      <c r="F92" s="50">
        <v>15</v>
      </c>
      <c r="G92" s="50">
        <v>15</v>
      </c>
      <c r="H92" s="50">
        <v>15</v>
      </c>
      <c r="I92" s="50">
        <v>15</v>
      </c>
      <c r="J92" s="50">
        <v>20</v>
      </c>
      <c r="K92" s="50">
        <v>20</v>
      </c>
      <c r="L92" s="50">
        <v>20</v>
      </c>
      <c r="M92" s="50">
        <v>20</v>
      </c>
      <c r="N92" s="50">
        <v>25</v>
      </c>
      <c r="O92" s="50">
        <v>25</v>
      </c>
      <c r="P92" s="50">
        <v>50</v>
      </c>
      <c r="Q92" s="51">
        <v>50</v>
      </c>
      <c r="R92" s="50"/>
      <c r="S92" s="50"/>
      <c r="T92" s="50"/>
      <c r="U92" s="50"/>
      <c r="W92" s="74"/>
      <c r="X92" s="160"/>
      <c r="AA92" s="72"/>
    </row>
    <row r="93" spans="2:27" ht="15.75" x14ac:dyDescent="0.25">
      <c r="B93" s="164">
        <v>-4</v>
      </c>
      <c r="C93" s="50">
        <v>15</v>
      </c>
      <c r="D93" s="50">
        <v>15</v>
      </c>
      <c r="E93" s="50">
        <v>15</v>
      </c>
      <c r="F93" s="50">
        <v>15</v>
      </c>
      <c r="G93" s="50">
        <v>15</v>
      </c>
      <c r="H93" s="50">
        <v>15</v>
      </c>
      <c r="I93" s="50">
        <v>15</v>
      </c>
      <c r="J93" s="50">
        <v>25</v>
      </c>
      <c r="K93" s="50">
        <v>25</v>
      </c>
      <c r="L93" s="50">
        <v>25</v>
      </c>
      <c r="M93" s="50">
        <v>25</v>
      </c>
      <c r="N93" s="50">
        <v>50</v>
      </c>
      <c r="O93" s="50">
        <v>50</v>
      </c>
      <c r="P93" s="50">
        <v>50</v>
      </c>
      <c r="Q93" s="51">
        <v>50</v>
      </c>
      <c r="R93" s="50"/>
      <c r="S93" s="50"/>
      <c r="T93" s="50"/>
      <c r="U93" s="50"/>
      <c r="W93" s="88">
        <v>-6</v>
      </c>
      <c r="X93" s="188">
        <f>AKSELERASJONSFELT!$C$7</f>
        <v>0</v>
      </c>
      <c r="AA93" s="72"/>
    </row>
    <row r="94" spans="2:27" x14ac:dyDescent="0.2">
      <c r="B94" s="164">
        <v>-3</v>
      </c>
      <c r="C94" s="50">
        <v>20</v>
      </c>
      <c r="D94" s="50">
        <v>20</v>
      </c>
      <c r="E94" s="50">
        <v>20</v>
      </c>
      <c r="F94" s="50">
        <v>20</v>
      </c>
      <c r="G94" s="50">
        <v>20</v>
      </c>
      <c r="H94" s="50">
        <v>20</v>
      </c>
      <c r="I94" s="50">
        <v>20</v>
      </c>
      <c r="J94" s="50">
        <v>25</v>
      </c>
      <c r="K94" s="50">
        <v>25</v>
      </c>
      <c r="L94" s="50">
        <v>25</v>
      </c>
      <c r="M94" s="50">
        <v>25</v>
      </c>
      <c r="N94" s="50">
        <v>50</v>
      </c>
      <c r="O94" s="50">
        <v>50</v>
      </c>
      <c r="P94" s="50">
        <v>50</v>
      </c>
      <c r="Q94" s="51">
        <v>50</v>
      </c>
      <c r="R94" s="50"/>
      <c r="S94" s="50"/>
      <c r="T94" s="50"/>
      <c r="U94" s="50"/>
      <c r="W94" s="89">
        <v>-5</v>
      </c>
      <c r="X94" s="78"/>
      <c r="AA94" s="72"/>
    </row>
    <row r="95" spans="2:27" x14ac:dyDescent="0.2">
      <c r="B95" s="164">
        <v>-2</v>
      </c>
      <c r="C95" s="50">
        <v>20</v>
      </c>
      <c r="D95" s="50">
        <v>20</v>
      </c>
      <c r="E95" s="50">
        <v>20</v>
      </c>
      <c r="F95" s="50">
        <v>20</v>
      </c>
      <c r="G95" s="50">
        <v>20</v>
      </c>
      <c r="H95" s="50">
        <v>20</v>
      </c>
      <c r="I95" s="50">
        <v>20</v>
      </c>
      <c r="J95" s="50">
        <v>50</v>
      </c>
      <c r="K95" s="50">
        <v>50</v>
      </c>
      <c r="L95" s="50">
        <v>50</v>
      </c>
      <c r="M95" s="50">
        <v>50</v>
      </c>
      <c r="N95" s="50">
        <v>50</v>
      </c>
      <c r="O95" s="50">
        <v>50</v>
      </c>
      <c r="P95" s="50">
        <v>50</v>
      </c>
      <c r="Q95" s="51">
        <v>50</v>
      </c>
      <c r="R95" s="50"/>
      <c r="S95" s="50"/>
      <c r="T95" s="50"/>
      <c r="U95" s="50"/>
      <c r="W95" s="87">
        <v>-4</v>
      </c>
      <c r="X95" s="78"/>
      <c r="AA95" s="72"/>
    </row>
    <row r="96" spans="2:27" x14ac:dyDescent="0.2">
      <c r="B96" s="164">
        <v>-1</v>
      </c>
      <c r="C96" s="50">
        <v>25</v>
      </c>
      <c r="D96" s="50">
        <v>25</v>
      </c>
      <c r="E96" s="50">
        <v>25</v>
      </c>
      <c r="F96" s="50">
        <v>25</v>
      </c>
      <c r="G96" s="50">
        <v>25</v>
      </c>
      <c r="H96" s="50">
        <v>25</v>
      </c>
      <c r="I96" s="50">
        <v>25</v>
      </c>
      <c r="J96" s="50">
        <v>50</v>
      </c>
      <c r="K96" s="50">
        <v>50</v>
      </c>
      <c r="L96" s="50">
        <v>50</v>
      </c>
      <c r="M96" s="50">
        <v>50</v>
      </c>
      <c r="N96" s="50">
        <v>50</v>
      </c>
      <c r="O96" s="50">
        <v>50</v>
      </c>
      <c r="P96" s="50">
        <v>75</v>
      </c>
      <c r="Q96" s="51">
        <v>75</v>
      </c>
      <c r="R96" s="50"/>
      <c r="S96" s="50"/>
      <c r="T96" s="50"/>
      <c r="U96" s="50"/>
      <c r="W96" s="87">
        <v>-3</v>
      </c>
      <c r="X96" s="78"/>
    </row>
    <row r="97" spans="2:27" x14ac:dyDescent="0.2">
      <c r="B97" s="164">
        <v>0</v>
      </c>
      <c r="C97" s="50">
        <v>25</v>
      </c>
      <c r="D97" s="50">
        <v>25</v>
      </c>
      <c r="E97" s="50">
        <v>25</v>
      </c>
      <c r="F97" s="50">
        <v>25</v>
      </c>
      <c r="G97" s="50">
        <v>25</v>
      </c>
      <c r="H97" s="50">
        <v>25</v>
      </c>
      <c r="I97" s="50">
        <v>25</v>
      </c>
      <c r="J97" s="50">
        <v>50</v>
      </c>
      <c r="K97" s="50">
        <v>50</v>
      </c>
      <c r="L97" s="50">
        <v>50</v>
      </c>
      <c r="M97" s="50">
        <v>50</v>
      </c>
      <c r="N97" s="50">
        <v>75</v>
      </c>
      <c r="O97" s="50">
        <v>75</v>
      </c>
      <c r="P97" s="50">
        <v>100</v>
      </c>
      <c r="Q97" s="51">
        <v>100</v>
      </c>
      <c r="R97" s="50"/>
      <c r="S97" s="50"/>
      <c r="T97" s="50"/>
      <c r="U97" s="50"/>
      <c r="W97" s="87">
        <v>-2</v>
      </c>
      <c r="X97" s="78"/>
    </row>
    <row r="98" spans="2:27" x14ac:dyDescent="0.2">
      <c r="B98" s="164">
        <v>1</v>
      </c>
      <c r="C98" s="50">
        <v>50</v>
      </c>
      <c r="D98" s="50">
        <v>50</v>
      </c>
      <c r="E98" s="50">
        <v>50</v>
      </c>
      <c r="F98" s="50">
        <v>50</v>
      </c>
      <c r="G98" s="50">
        <v>50</v>
      </c>
      <c r="H98" s="50">
        <v>50</v>
      </c>
      <c r="I98" s="50">
        <v>50</v>
      </c>
      <c r="J98" s="50">
        <v>75</v>
      </c>
      <c r="K98" s="50">
        <v>75</v>
      </c>
      <c r="L98" s="50">
        <v>75</v>
      </c>
      <c r="M98" s="50">
        <v>75</v>
      </c>
      <c r="N98" s="50">
        <v>100</v>
      </c>
      <c r="O98" s="50">
        <v>100</v>
      </c>
      <c r="P98" s="50">
        <v>200</v>
      </c>
      <c r="Q98" s="51">
        <v>200</v>
      </c>
      <c r="R98" s="50"/>
      <c r="S98" s="50"/>
      <c r="T98" s="50"/>
      <c r="U98" s="50"/>
      <c r="W98" s="87">
        <v>-1</v>
      </c>
      <c r="X98" s="78"/>
    </row>
    <row r="99" spans="2:27" x14ac:dyDescent="0.2">
      <c r="B99" s="164">
        <v>2</v>
      </c>
      <c r="C99" s="50">
        <v>75</v>
      </c>
      <c r="D99" s="50">
        <v>75</v>
      </c>
      <c r="E99" s="50">
        <v>75</v>
      </c>
      <c r="F99" s="50">
        <v>75</v>
      </c>
      <c r="G99" s="50">
        <v>75</v>
      </c>
      <c r="H99" s="50">
        <v>75</v>
      </c>
      <c r="I99" s="50">
        <v>75</v>
      </c>
      <c r="J99" s="50">
        <v>75</v>
      </c>
      <c r="K99" s="50">
        <v>75</v>
      </c>
      <c r="L99" s="50">
        <v>300</v>
      </c>
      <c r="M99" s="50">
        <v>300</v>
      </c>
      <c r="N99" s="50">
        <v>300</v>
      </c>
      <c r="O99" s="50">
        <v>300</v>
      </c>
      <c r="P99" s="50">
        <v>300</v>
      </c>
      <c r="Q99" s="51">
        <v>300</v>
      </c>
      <c r="R99" s="50"/>
      <c r="S99" s="50"/>
      <c r="T99" s="50"/>
      <c r="U99" s="50"/>
      <c r="W99" s="87">
        <v>0</v>
      </c>
      <c r="X99" s="78"/>
    </row>
    <row r="100" spans="2:27" x14ac:dyDescent="0.2">
      <c r="B100" s="164">
        <v>3</v>
      </c>
      <c r="C100" s="50">
        <v>75</v>
      </c>
      <c r="D100" s="50">
        <v>75</v>
      </c>
      <c r="E100" s="50">
        <v>75</v>
      </c>
      <c r="F100" s="50">
        <v>75</v>
      </c>
      <c r="G100" s="50">
        <v>75</v>
      </c>
      <c r="H100" s="50">
        <v>75</v>
      </c>
      <c r="I100" s="50">
        <v>75</v>
      </c>
      <c r="J100" s="50">
        <v>100</v>
      </c>
      <c r="K100" s="50">
        <v>100</v>
      </c>
      <c r="L100" s="50">
        <v>300</v>
      </c>
      <c r="M100" s="50">
        <v>300</v>
      </c>
      <c r="N100" s="50">
        <v>300</v>
      </c>
      <c r="O100" s="50">
        <v>300</v>
      </c>
      <c r="P100" s="50">
        <v>300</v>
      </c>
      <c r="Q100" s="51">
        <v>300</v>
      </c>
      <c r="R100" s="50"/>
      <c r="S100" s="50"/>
      <c r="T100" s="50"/>
      <c r="U100" s="50"/>
      <c r="W100" s="87">
        <v>1</v>
      </c>
      <c r="X100" s="75"/>
    </row>
    <row r="101" spans="2:27" x14ac:dyDescent="0.2">
      <c r="B101" s="164">
        <v>4</v>
      </c>
      <c r="C101" s="50">
        <v>100</v>
      </c>
      <c r="D101" s="50">
        <v>100</v>
      </c>
      <c r="E101" s="50">
        <v>100</v>
      </c>
      <c r="F101" s="50">
        <v>100</v>
      </c>
      <c r="G101" s="50">
        <v>100</v>
      </c>
      <c r="H101" s="50">
        <v>100</v>
      </c>
      <c r="I101" s="50">
        <v>100</v>
      </c>
      <c r="J101" s="50">
        <v>100</v>
      </c>
      <c r="K101" s="50">
        <v>100</v>
      </c>
      <c r="L101" s="50">
        <v>300</v>
      </c>
      <c r="M101" s="50">
        <v>300</v>
      </c>
      <c r="N101" s="50">
        <v>300</v>
      </c>
      <c r="O101" s="50">
        <v>300</v>
      </c>
      <c r="P101" s="50">
        <v>300</v>
      </c>
      <c r="Q101" s="51">
        <v>300</v>
      </c>
      <c r="R101" s="50"/>
      <c r="S101" s="50"/>
      <c r="T101" s="50"/>
      <c r="U101" s="50"/>
      <c r="W101" s="85">
        <v>2</v>
      </c>
      <c r="X101" s="75"/>
    </row>
    <row r="102" spans="2:27" x14ac:dyDescent="0.2">
      <c r="B102" s="164">
        <v>5</v>
      </c>
      <c r="C102" s="50">
        <v>100</v>
      </c>
      <c r="D102" s="50">
        <v>100</v>
      </c>
      <c r="E102" s="50">
        <v>100</v>
      </c>
      <c r="F102" s="50">
        <v>100</v>
      </c>
      <c r="G102" s="50">
        <v>100</v>
      </c>
      <c r="H102" s="50">
        <v>100</v>
      </c>
      <c r="I102" s="50">
        <v>100</v>
      </c>
      <c r="J102" s="50">
        <v>100</v>
      </c>
      <c r="K102" s="50">
        <v>100</v>
      </c>
      <c r="L102" s="50">
        <v>300</v>
      </c>
      <c r="M102" s="50">
        <v>300</v>
      </c>
      <c r="N102" s="50">
        <v>300</v>
      </c>
      <c r="O102" s="50">
        <v>300</v>
      </c>
      <c r="P102" s="50">
        <v>300</v>
      </c>
      <c r="Q102" s="51">
        <v>300</v>
      </c>
      <c r="R102" s="50"/>
      <c r="S102" s="50"/>
      <c r="T102" s="50"/>
      <c r="U102" s="50"/>
      <c r="W102" s="85">
        <v>3</v>
      </c>
      <c r="X102" s="75"/>
    </row>
    <row r="103" spans="2:27" x14ac:dyDescent="0.2">
      <c r="B103" s="164">
        <v>6</v>
      </c>
      <c r="C103" s="50">
        <v>100</v>
      </c>
      <c r="D103" s="50">
        <v>100</v>
      </c>
      <c r="E103" s="50">
        <v>100</v>
      </c>
      <c r="F103" s="50">
        <v>100</v>
      </c>
      <c r="G103" s="50">
        <v>100</v>
      </c>
      <c r="H103" s="50">
        <v>100</v>
      </c>
      <c r="I103" s="50">
        <v>100</v>
      </c>
      <c r="J103" s="50">
        <v>100</v>
      </c>
      <c r="K103" s="50">
        <v>100</v>
      </c>
      <c r="L103" s="50">
        <v>300</v>
      </c>
      <c r="M103" s="50">
        <v>300</v>
      </c>
      <c r="N103" s="50">
        <v>300</v>
      </c>
      <c r="O103" s="50">
        <v>300</v>
      </c>
      <c r="P103" s="50">
        <v>300</v>
      </c>
      <c r="Q103" s="51">
        <v>300</v>
      </c>
      <c r="R103" s="50"/>
      <c r="S103" s="50"/>
      <c r="T103" s="50"/>
      <c r="U103" s="50"/>
      <c r="W103" s="85">
        <v>4</v>
      </c>
      <c r="X103" s="75"/>
    </row>
    <row r="104" spans="2:27" x14ac:dyDescent="0.2">
      <c r="B104" s="64"/>
      <c r="C104" s="65">
        <v>30</v>
      </c>
      <c r="D104" s="65">
        <v>35</v>
      </c>
      <c r="E104" s="65">
        <v>40</v>
      </c>
      <c r="F104" s="65">
        <v>45</v>
      </c>
      <c r="G104" s="65">
        <v>50</v>
      </c>
      <c r="H104" s="65">
        <v>55</v>
      </c>
      <c r="I104" s="65">
        <v>60</v>
      </c>
      <c r="J104" s="65">
        <v>65</v>
      </c>
      <c r="K104" s="65">
        <v>70</v>
      </c>
      <c r="L104" s="65">
        <v>75</v>
      </c>
      <c r="M104" s="65">
        <v>80</v>
      </c>
      <c r="N104" s="65">
        <v>85</v>
      </c>
      <c r="O104" s="65">
        <v>90</v>
      </c>
      <c r="P104" s="65">
        <v>95</v>
      </c>
      <c r="Q104" s="66">
        <v>100</v>
      </c>
      <c r="R104" s="65"/>
      <c r="S104" s="65"/>
      <c r="T104" s="65"/>
      <c r="U104" s="65"/>
      <c r="W104" s="85">
        <v>5</v>
      </c>
      <c r="X104" s="75"/>
      <c r="Y104" s="72"/>
      <c r="Z104" s="72"/>
    </row>
    <row r="105" spans="2:27" ht="13.5" thickBot="1" x14ac:dyDescent="0.25">
      <c r="B105" s="54">
        <f>AKSELERASJONSFELT!$C$7</f>
        <v>0</v>
      </c>
      <c r="C105" s="67">
        <f t="shared" ref="C105:Q105" si="4">VLOOKUP($B105,$B91:$Q103,C89,FALSE)</f>
        <v>25</v>
      </c>
      <c r="D105" s="67">
        <f t="shared" si="4"/>
        <v>25</v>
      </c>
      <c r="E105" s="67">
        <f t="shared" si="4"/>
        <v>25</v>
      </c>
      <c r="F105" s="67">
        <f t="shared" si="4"/>
        <v>25</v>
      </c>
      <c r="G105" s="67">
        <f t="shared" si="4"/>
        <v>25</v>
      </c>
      <c r="H105" s="67">
        <f t="shared" si="4"/>
        <v>25</v>
      </c>
      <c r="I105" s="52">
        <f t="shared" si="4"/>
        <v>25</v>
      </c>
      <c r="J105" s="52">
        <f t="shared" si="4"/>
        <v>50</v>
      </c>
      <c r="K105" s="52">
        <f t="shared" si="4"/>
        <v>50</v>
      </c>
      <c r="L105" s="52">
        <f t="shared" si="4"/>
        <v>50</v>
      </c>
      <c r="M105" s="52">
        <f t="shared" si="4"/>
        <v>50</v>
      </c>
      <c r="N105" s="52">
        <f t="shared" si="4"/>
        <v>75</v>
      </c>
      <c r="O105" s="52">
        <f t="shared" si="4"/>
        <v>75</v>
      </c>
      <c r="P105" s="52">
        <f t="shared" si="4"/>
        <v>100</v>
      </c>
      <c r="Q105" s="53">
        <f t="shared" si="4"/>
        <v>100</v>
      </c>
      <c r="R105" s="52"/>
      <c r="S105" s="52"/>
      <c r="T105" s="52"/>
      <c r="U105" s="52"/>
      <c r="W105" s="86">
        <v>6</v>
      </c>
      <c r="X105" s="77"/>
      <c r="Y105" s="72"/>
      <c r="Z105" s="72"/>
    </row>
    <row r="106" spans="2:27" ht="13.5" thickBot="1" x14ac:dyDescent="0.25">
      <c r="B106" s="55">
        <f>Z68</f>
        <v>100</v>
      </c>
      <c r="C106" s="63"/>
      <c r="D106" s="63"/>
      <c r="E106" s="63"/>
      <c r="F106" s="63"/>
      <c r="G106" s="63"/>
      <c r="H106" s="63"/>
      <c r="I106" s="56"/>
      <c r="J106" s="56"/>
      <c r="K106" s="56"/>
      <c r="L106" s="56"/>
      <c r="M106" s="56"/>
      <c r="N106" s="56"/>
      <c r="O106" s="56"/>
      <c r="P106" s="56"/>
      <c r="Q106" s="57">
        <f>HLOOKUP(B106,C104:Q105,2,)</f>
        <v>100</v>
      </c>
      <c r="R106" s="241"/>
      <c r="S106" s="241"/>
      <c r="T106" s="241"/>
      <c r="U106" s="241"/>
      <c r="X106" s="72"/>
      <c r="Y106" s="72"/>
      <c r="Z106" s="72"/>
      <c r="AA106" s="72"/>
    </row>
    <row r="107" spans="2:27" x14ac:dyDescent="0.2">
      <c r="X107" s="72"/>
      <c r="Y107" s="72"/>
      <c r="Z107" s="72"/>
      <c r="AA107" s="72"/>
    </row>
    <row r="108" spans="2:27" ht="15.75" x14ac:dyDescent="0.25">
      <c r="M108" s="147" t="s">
        <v>156</v>
      </c>
      <c r="N108" s="147"/>
      <c r="O108" s="147"/>
      <c r="P108" s="147"/>
      <c r="Q108" s="163">
        <f>IF(AKSELERASJONSFELT!$C$4="Personbil",TABELLER!$Q$68,IF(AKSELERASJONSFELT!$C$4="Buss",$Q$87,IF(AKSELERASJONSFELT!$C$4="Vogntog",$Q$106)))</f>
        <v>24</v>
      </c>
      <c r="R108" s="163"/>
      <c r="S108" s="163"/>
      <c r="T108" s="163"/>
      <c r="U108" s="163"/>
      <c r="X108" s="72"/>
      <c r="Y108" s="72"/>
      <c r="Z108" s="72"/>
      <c r="AA108" s="72"/>
    </row>
    <row r="109" spans="2:27" x14ac:dyDescent="0.2">
      <c r="M109" s="46"/>
      <c r="N109" s="46"/>
      <c r="O109" s="46"/>
      <c r="P109" s="46"/>
      <c r="Q109" s="45"/>
      <c r="R109" s="45"/>
      <c r="S109" s="45"/>
      <c r="T109" s="45"/>
      <c r="U109" s="45"/>
      <c r="X109" s="72"/>
      <c r="Y109" s="72"/>
      <c r="Z109" s="72"/>
      <c r="AA109" s="72"/>
    </row>
    <row r="110" spans="2:27" x14ac:dyDescent="0.2">
      <c r="M110" s="46"/>
      <c r="N110" s="46"/>
      <c r="O110" s="46"/>
      <c r="P110" s="46"/>
      <c r="Q110" s="45"/>
      <c r="R110" s="45"/>
      <c r="S110" s="45"/>
      <c r="T110" s="45"/>
      <c r="U110" s="45"/>
      <c r="X110" s="72"/>
      <c r="Y110" s="72"/>
      <c r="Z110" s="72"/>
      <c r="AA110" s="72"/>
    </row>
    <row r="155" spans="13:27" x14ac:dyDescent="0.2">
      <c r="M155" s="46"/>
      <c r="N155" s="46"/>
      <c r="O155" s="46"/>
      <c r="P155" s="46"/>
      <c r="Q155" s="45"/>
      <c r="R155" s="45"/>
      <c r="S155" s="45"/>
      <c r="T155" s="45"/>
      <c r="U155" s="45"/>
      <c r="X155" s="72"/>
      <c r="Y155" s="72"/>
      <c r="Z155" s="72"/>
      <c r="AA155" s="72"/>
    </row>
    <row r="156" spans="13:27" x14ac:dyDescent="0.2">
      <c r="M156" s="46"/>
      <c r="N156" s="46"/>
      <c r="O156" s="46"/>
      <c r="P156" s="46"/>
      <c r="Q156" s="45"/>
      <c r="R156" s="45"/>
      <c r="S156" s="45"/>
      <c r="T156" s="45"/>
      <c r="U156" s="45"/>
      <c r="X156" s="72"/>
      <c r="Y156" s="72"/>
      <c r="Z156" s="72"/>
      <c r="AA156" s="72"/>
    </row>
    <row r="157" spans="13:27" x14ac:dyDescent="0.2">
      <c r="M157" s="46"/>
      <c r="N157" s="46"/>
      <c r="O157" s="46"/>
      <c r="P157" s="46"/>
      <c r="Q157" s="45"/>
      <c r="R157" s="45"/>
      <c r="S157" s="45"/>
      <c r="T157" s="45"/>
      <c r="U157" s="45"/>
      <c r="X157" s="72"/>
      <c r="Y157" s="72"/>
      <c r="Z157" s="72"/>
      <c r="AA157" s="72"/>
    </row>
  </sheetData>
  <sheetProtection password="EE63" sheet="1" objects="1" scenarios="1" selectLockedCells="1" selectUnlockedCells="1"/>
  <mergeCells count="9">
    <mergeCell ref="O7:P7"/>
    <mergeCell ref="I7:L7"/>
    <mergeCell ref="W58:X58"/>
    <mergeCell ref="Y50:AB50"/>
    <mergeCell ref="AC50:AF50"/>
    <mergeCell ref="Y51:AB51"/>
    <mergeCell ref="AC51:AF51"/>
    <mergeCell ref="W52:X52"/>
    <mergeCell ref="W53:W57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Regneark</vt:lpstr>
      </vt:variant>
      <vt:variant>
        <vt:i4>3</vt:i4>
      </vt:variant>
      <vt:variant>
        <vt:lpstr>Diagrammer</vt:lpstr>
      </vt:variant>
      <vt:variant>
        <vt:i4>1</vt:i4>
      </vt:variant>
      <vt:variant>
        <vt:lpstr>Navngitte områder</vt:lpstr>
      </vt:variant>
      <vt:variant>
        <vt:i4>7</vt:i4>
      </vt:variant>
    </vt:vector>
  </HeadingPairs>
  <TitlesOfParts>
    <vt:vector size="11" baseType="lpstr">
      <vt:lpstr>AKSELERASJONSFELT</vt:lpstr>
      <vt:lpstr>BEREGNINGER</vt:lpstr>
      <vt:lpstr>TABELLER</vt:lpstr>
      <vt:lpstr>GRAF AKS-VEG-FART</vt:lpstr>
      <vt:lpstr>GyldigeFartsgrenser</vt:lpstr>
      <vt:lpstr>GyldigeKjt</vt:lpstr>
      <vt:lpstr>GyldigeRampefarter</vt:lpstr>
      <vt:lpstr>GyldigeStigninger</vt:lpstr>
      <vt:lpstr>GyldigeV0</vt:lpstr>
      <vt:lpstr>GyldigeVF</vt:lpstr>
      <vt:lpstr>AKSELERASJONSFELT!Utskriftsområde</vt:lpstr>
    </vt:vector>
  </TitlesOfParts>
  <Company>NTNU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arvida</dc:creator>
  <cp:lastModifiedBy>ETGTRH</cp:lastModifiedBy>
  <cp:lastPrinted>2013-09-05T06:20:08Z</cp:lastPrinted>
  <dcterms:created xsi:type="dcterms:W3CDTF">2008-01-14T14:10:35Z</dcterms:created>
  <dcterms:modified xsi:type="dcterms:W3CDTF">2014-12-12T10:54:11Z</dcterms:modified>
</cp:coreProperties>
</file>