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95" windowWidth="13275" windowHeight="11250"/>
  </bookViews>
  <sheets>
    <sheet name="Forbikjøringsfelt i stigning" sheetId="7" r:id="rId1"/>
    <sheet name="Brukerveiledning" sheetId="10" r:id="rId2"/>
    <sheet name="Modell" sheetId="2" state="hidden" r:id="rId3"/>
    <sheet name="Tabeller" sheetId="8" state="hidden" r:id="rId4"/>
    <sheet name="Figurer" sheetId="9" state="hidden" r:id="rId5"/>
  </sheets>
  <definedNames>
    <definedName name="_Ref306005922" localSheetId="1">Brukerveiledning!#REF!</definedName>
    <definedName name="_Ref306005994" localSheetId="1">Brukerveiledning!#REF!</definedName>
    <definedName name="_Ref306006158" localSheetId="1">Brukerveiledning!#REF!</definedName>
    <definedName name="_Ref321998716" localSheetId="1">Brukerveiledning!$D$5</definedName>
    <definedName name="_Ref339441540" localSheetId="1">Brukerveiledning!#REF!</definedName>
    <definedName name="GyldigeFartsgrenser">Tabeller!$G$4:$G$8</definedName>
    <definedName name="GyldigeKjt">Tabeller!$B$13:$B$15</definedName>
    <definedName name="GyldigeRampefarter">Tabeller!#REF!</definedName>
    <definedName name="GyldigerFartsgrenser">Tabeller!$G$4:$G$8</definedName>
    <definedName name="GyldigeStigninger">Tabeller!#REF!</definedName>
    <definedName name="GyldigeV0">Tabeller!#REF!</definedName>
    <definedName name="GyldigeVd">Tabeller!$E$3:$E$4</definedName>
    <definedName name="GyldigeVF">Tabeller!#REF!</definedName>
    <definedName name="_xlnm.Print_Area" localSheetId="0">'Forbikjøringsfelt i stigning'!$A$1:$M$54</definedName>
  </definedNames>
  <calcPr calcId="145621"/>
</workbook>
</file>

<file path=xl/calcChain.xml><?xml version="1.0" encoding="utf-8"?>
<calcChain xmlns="http://schemas.openxmlformats.org/spreadsheetml/2006/main">
  <c r="D19" i="7" l="1"/>
  <c r="D44" i="2" l="1"/>
  <c r="D45" i="2"/>
  <c r="E45" i="2"/>
  <c r="J45" i="2"/>
  <c r="D46" i="2"/>
  <c r="E46" i="2"/>
  <c r="J46" i="2"/>
  <c r="D47" i="2"/>
  <c r="E47" i="2"/>
  <c r="J47" i="2"/>
  <c r="D48" i="2"/>
  <c r="E48" i="2"/>
  <c r="J48" i="2"/>
  <c r="E16" i="2"/>
  <c r="G56" i="2" s="1"/>
  <c r="E17" i="2"/>
  <c r="H56" i="2" s="1"/>
  <c r="B26" i="7"/>
  <c r="B27" i="7"/>
  <c r="C3" i="8"/>
  <c r="E19" i="2"/>
  <c r="K373" i="2" s="1"/>
  <c r="E18" i="2"/>
  <c r="G30" i="2" s="1"/>
  <c r="E7" i="2"/>
  <c r="C57" i="2" s="1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176" i="2"/>
  <c r="E40" i="2"/>
  <c r="E41" i="2"/>
  <c r="E42" i="2"/>
  <c r="E43" i="2"/>
  <c r="E44" i="2"/>
  <c r="D41" i="2"/>
  <c r="D42" i="2"/>
  <c r="D43" i="2"/>
  <c r="D40" i="2"/>
  <c r="I24" i="2"/>
  <c r="I25" i="2" s="1"/>
  <c r="J40" i="2"/>
  <c r="I28" i="2"/>
  <c r="E24" i="2"/>
  <c r="E26" i="2" s="1"/>
  <c r="E28" i="2" s="1"/>
  <c r="E25" i="2"/>
  <c r="E27" i="2" s="1"/>
  <c r="U49" i="2"/>
  <c r="Q49" i="2"/>
  <c r="P49" i="2"/>
  <c r="O49" i="2"/>
  <c r="N49" i="2"/>
  <c r="R56" i="2"/>
  <c r="R57" i="2"/>
  <c r="R58" i="2"/>
  <c r="J41" i="2"/>
  <c r="R59" i="2"/>
  <c r="R60" i="2"/>
  <c r="R61" i="2"/>
  <c r="J42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J43" i="2"/>
  <c r="R124" i="2"/>
  <c r="R125" i="2"/>
  <c r="R126" i="2"/>
  <c r="R127" i="2"/>
  <c r="R128" i="2"/>
  <c r="R129" i="2"/>
  <c r="J44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T49" i="2"/>
  <c r="K635" i="2"/>
  <c r="K579" i="2"/>
  <c r="K317" i="2"/>
  <c r="K406" i="2"/>
  <c r="K312" i="2"/>
  <c r="K198" i="2" l="1"/>
  <c r="K63" i="2"/>
  <c r="K528" i="2"/>
  <c r="K220" i="2"/>
  <c r="K502" i="2"/>
  <c r="K427" i="2"/>
  <c r="K517" i="2"/>
  <c r="K374" i="2"/>
  <c r="K182" i="2"/>
  <c r="K554" i="2"/>
  <c r="K71" i="2"/>
  <c r="K623" i="2"/>
  <c r="K543" i="2"/>
  <c r="K549" i="2"/>
  <c r="K333" i="2"/>
  <c r="H43" i="2"/>
  <c r="H47" i="2"/>
  <c r="H46" i="2"/>
  <c r="K326" i="2"/>
  <c r="K594" i="2"/>
  <c r="K156" i="2"/>
  <c r="K142" i="2"/>
  <c r="K118" i="2"/>
  <c r="K376" i="2"/>
  <c r="K295" i="2"/>
  <c r="K434" i="2"/>
  <c r="K153" i="2"/>
  <c r="K598" i="2"/>
  <c r="K445" i="2"/>
  <c r="K215" i="2"/>
  <c r="K570" i="2"/>
  <c r="K560" i="2"/>
  <c r="K555" i="2"/>
  <c r="K581" i="2"/>
  <c r="K235" i="2"/>
  <c r="K121" i="2"/>
  <c r="K273" i="2"/>
  <c r="K261" i="2"/>
  <c r="K291" i="2"/>
  <c r="K159" i="2"/>
  <c r="K328" i="2"/>
  <c r="K260" i="2"/>
  <c r="K407" i="2"/>
  <c r="K85" i="2"/>
  <c r="K80" i="2"/>
  <c r="K346" i="2"/>
  <c r="K66" i="2"/>
  <c r="K646" i="2"/>
  <c r="K310" i="2"/>
  <c r="K467" i="2"/>
  <c r="K155" i="2"/>
  <c r="K208" i="2"/>
  <c r="K130" i="2"/>
  <c r="K628" i="2"/>
  <c r="K94" i="2"/>
  <c r="K103" i="2"/>
  <c r="K364" i="2"/>
  <c r="K172" i="2"/>
  <c r="K586" i="2"/>
  <c r="K57" i="2"/>
  <c r="K355" i="2"/>
  <c r="K306" i="2"/>
  <c r="K601" i="2"/>
  <c r="K175" i="2"/>
  <c r="K141" i="2"/>
  <c r="K433" i="2"/>
  <c r="K267" i="2"/>
  <c r="K382" i="2"/>
  <c r="K147" i="2"/>
  <c r="K192" i="2"/>
  <c r="K622" i="2"/>
  <c r="K604" i="2"/>
  <c r="K612" i="2"/>
  <c r="K120" i="2"/>
  <c r="H40" i="2"/>
  <c r="H48" i="2"/>
  <c r="K216" i="2"/>
  <c r="K129" i="2"/>
  <c r="K287" i="2"/>
  <c r="K149" i="2"/>
  <c r="K516" i="2"/>
  <c r="K565" i="2"/>
  <c r="K550" i="2"/>
  <c r="K571" i="2"/>
  <c r="K557" i="2"/>
  <c r="K119" i="2"/>
  <c r="K254" i="2"/>
  <c r="K357" i="2"/>
  <c r="K76" i="2"/>
  <c r="K384" i="2"/>
  <c r="K315" i="2"/>
  <c r="K439" i="2"/>
  <c r="K366" i="2"/>
  <c r="K298" i="2"/>
  <c r="K227" i="2"/>
  <c r="K390" i="2"/>
  <c r="K151" i="2"/>
  <c r="K165" i="2"/>
  <c r="K183" i="2"/>
  <c r="K83" i="2"/>
  <c r="K461" i="2"/>
  <c r="K396" i="2"/>
  <c r="K349" i="2"/>
  <c r="K90" i="2"/>
  <c r="K486" i="2"/>
  <c r="K238" i="2"/>
  <c r="K541" i="2"/>
  <c r="K140" i="2"/>
  <c r="K308" i="2"/>
  <c r="K558" i="2"/>
  <c r="K232" i="2"/>
  <c r="K609" i="2"/>
  <c r="K180" i="2"/>
  <c r="K458" i="2"/>
  <c r="K585" i="2"/>
  <c r="K650" i="2"/>
  <c r="K370" i="2"/>
  <c r="K82" i="2"/>
  <c r="K627" i="2"/>
  <c r="K244" i="2"/>
  <c r="K491" i="2"/>
  <c r="K428" i="2"/>
  <c r="K636" i="2"/>
  <c r="K79" i="2"/>
  <c r="K292" i="2"/>
  <c r="K559" i="2"/>
  <c r="K342" i="2"/>
  <c r="K648" i="2"/>
  <c r="K414" i="2"/>
  <c r="K280" i="2"/>
  <c r="K316" i="2"/>
  <c r="K101" i="2"/>
  <c r="K507" i="2"/>
  <c r="K230" i="2"/>
  <c r="K566" i="2"/>
  <c r="K429" i="2"/>
  <c r="K617" i="2"/>
  <c r="K211" i="2"/>
  <c r="K314" i="2"/>
  <c r="K69" i="2"/>
  <c r="K368" i="2"/>
  <c r="K562" i="2"/>
  <c r="K375" i="2"/>
  <c r="K334" i="2"/>
  <c r="K239" i="2"/>
  <c r="K73" i="2"/>
  <c r="K201" i="2"/>
  <c r="K477" i="2"/>
  <c r="K96" i="2"/>
  <c r="C4" i="8"/>
  <c r="K257" i="2"/>
  <c r="K643" i="2"/>
  <c r="K575" i="2"/>
  <c r="K644" i="2"/>
  <c r="K212" i="2"/>
  <c r="K202" i="2"/>
  <c r="K252" i="2"/>
  <c r="K596" i="2"/>
  <c r="K255" i="2"/>
  <c r="K206" i="2"/>
  <c r="K547" i="2"/>
  <c r="K290" i="2"/>
  <c r="K534" i="2"/>
  <c r="K443" i="2"/>
  <c r="K248" i="2"/>
  <c r="K524" i="2"/>
  <c r="K104" i="2"/>
  <c r="K303" i="2"/>
  <c r="K645" i="2"/>
  <c r="K430" i="2"/>
  <c r="K67" i="2"/>
  <c r="K567" i="2"/>
  <c r="K152" i="2"/>
  <c r="K358" i="2"/>
  <c r="K200" i="2"/>
  <c r="K372" i="2"/>
  <c r="K540" i="2"/>
  <c r="K56" i="2"/>
  <c r="K145" i="2"/>
  <c r="K266" i="2"/>
  <c r="K383" i="2"/>
  <c r="K495" i="2"/>
  <c r="K607" i="2"/>
  <c r="K195" i="2"/>
  <c r="K307" i="2"/>
  <c r="K419" i="2"/>
  <c r="K537" i="2"/>
  <c r="K649" i="2"/>
  <c r="K194" i="2"/>
  <c r="K269" i="2"/>
  <c r="K493" i="2"/>
  <c r="K214" i="2"/>
  <c r="K449" i="2"/>
  <c r="K125" i="2"/>
  <c r="K391" i="2"/>
  <c r="K626" i="2"/>
  <c r="K170" i="2"/>
  <c r="K379" i="2"/>
  <c r="K224" i="2"/>
  <c r="K288" i="2"/>
  <c r="K352" i="2"/>
  <c r="K416" i="2"/>
  <c r="K480" i="2"/>
  <c r="K544" i="2"/>
  <c r="K608" i="2"/>
  <c r="K62" i="2"/>
  <c r="K84" i="2"/>
  <c r="K116" i="2"/>
  <c r="K139" i="2"/>
  <c r="K171" i="2"/>
  <c r="K250" i="2"/>
  <c r="K335" i="2"/>
  <c r="K421" i="2"/>
  <c r="K506" i="2"/>
  <c r="K591" i="2"/>
  <c r="K93" i="2"/>
  <c r="K233" i="2"/>
  <c r="K318" i="2"/>
  <c r="K403" i="2"/>
  <c r="K489" i="2"/>
  <c r="K574" i="2"/>
  <c r="K81" i="2"/>
  <c r="K164" i="2"/>
  <c r="K144" i="2"/>
  <c r="K343" i="2"/>
  <c r="K514" i="2"/>
  <c r="K162" i="2"/>
  <c r="K353" i="2"/>
  <c r="K523" i="2"/>
  <c r="K168" i="2"/>
  <c r="K359" i="2"/>
  <c r="K530" i="2"/>
  <c r="K401" i="2"/>
  <c r="K337" i="2"/>
  <c r="K593" i="2"/>
  <c r="K653" i="2"/>
  <c r="K217" i="2"/>
  <c r="K91" i="2"/>
  <c r="K126" i="2"/>
  <c r="K193" i="2"/>
  <c r="K508" i="2"/>
  <c r="K394" i="2"/>
  <c r="K350" i="2"/>
  <c r="K174" i="2"/>
  <c r="K189" i="2"/>
  <c r="K61" i="2"/>
  <c r="K440" i="2"/>
  <c r="K115" i="2"/>
  <c r="K501" i="2"/>
  <c r="K345" i="2"/>
  <c r="K166" i="2"/>
  <c r="K289" i="2"/>
  <c r="K637" i="2"/>
  <c r="K264" i="2"/>
  <c r="K456" i="2"/>
  <c r="K72" i="2"/>
  <c r="K181" i="2"/>
  <c r="K325" i="2"/>
  <c r="K469" i="2"/>
  <c r="K639" i="2"/>
  <c r="K249" i="2"/>
  <c r="K393" i="2"/>
  <c r="K563" i="2"/>
  <c r="K132" i="2"/>
  <c r="K199" i="2"/>
  <c r="K546" i="2"/>
  <c r="K331" i="2"/>
  <c r="K619" i="2"/>
  <c r="K455" i="2"/>
  <c r="K529" i="2"/>
  <c r="K251" i="2"/>
  <c r="K240" i="2"/>
  <c r="K320" i="2"/>
  <c r="K400" i="2"/>
  <c r="K496" i="2"/>
  <c r="K576" i="2"/>
  <c r="K656" i="2"/>
  <c r="K92" i="2"/>
  <c r="K99" i="2"/>
  <c r="K163" i="2"/>
  <c r="K271" i="2"/>
  <c r="K378" i="2"/>
  <c r="K485" i="2"/>
  <c r="K613" i="2"/>
  <c r="K190" i="2"/>
  <c r="K297" i="2"/>
  <c r="K425" i="2"/>
  <c r="K531" i="2"/>
  <c r="K638" i="2"/>
  <c r="K205" i="2"/>
  <c r="K258" i="2"/>
  <c r="K471" i="2"/>
  <c r="K225" i="2"/>
  <c r="K438" i="2"/>
  <c r="K651" i="2"/>
  <c r="K402" i="2"/>
  <c r="K615" i="2"/>
  <c r="K518" i="2"/>
  <c r="K59" i="2"/>
  <c r="K134" i="2"/>
  <c r="K497" i="2"/>
  <c r="K454" i="2"/>
  <c r="K453" i="2"/>
  <c r="K106" i="2"/>
  <c r="K404" i="2"/>
  <c r="K365" i="2"/>
  <c r="K492" i="2"/>
  <c r="K388" i="2"/>
  <c r="K133" i="2"/>
  <c r="K629" i="2"/>
  <c r="K136" i="2"/>
  <c r="K123" i="2"/>
  <c r="K58" i="2"/>
  <c r="K476" i="2"/>
  <c r="K305" i="2"/>
  <c r="K577" i="2"/>
  <c r="K95" i="2"/>
  <c r="K371" i="2"/>
  <c r="K447" i="2"/>
  <c r="K114" i="2"/>
  <c r="K460" i="2"/>
  <c r="K422" i="2"/>
  <c r="K587" i="2"/>
  <c r="K160" i="2"/>
  <c r="K377" i="2"/>
  <c r="K309" i="2"/>
  <c r="K532" i="2"/>
  <c r="K589" i="2"/>
  <c r="K124" i="2"/>
  <c r="K98" i="2"/>
  <c r="K185" i="2"/>
  <c r="K482" i="2"/>
  <c r="K107" i="2"/>
  <c r="K500" i="2"/>
  <c r="K475" i="2"/>
  <c r="K630" i="2"/>
  <c r="K226" i="2"/>
  <c r="K398" i="2"/>
  <c r="K474" i="2"/>
  <c r="K75" i="2"/>
  <c r="K484" i="2"/>
  <c r="K603" i="2"/>
  <c r="K641" i="2"/>
  <c r="K237" i="2"/>
  <c r="K409" i="2"/>
  <c r="K367" i="2"/>
  <c r="K552" i="2"/>
  <c r="K321" i="2"/>
  <c r="K236" i="2"/>
  <c r="K68" i="2"/>
  <c r="K109" i="2"/>
  <c r="K418" i="2"/>
  <c r="K311" i="2"/>
  <c r="K602" i="2"/>
  <c r="K600" i="2"/>
  <c r="K408" i="2"/>
  <c r="K545" i="2"/>
  <c r="K616" i="2"/>
  <c r="K426" i="2"/>
  <c r="K462" i="2"/>
  <c r="K525" i="2"/>
  <c r="K253" i="2"/>
  <c r="K184" i="2"/>
  <c r="K588" i="2"/>
  <c r="K169" i="2"/>
  <c r="K533" i="2"/>
  <c r="K457" i="2"/>
  <c r="K279" i="2"/>
  <c r="K513" i="2"/>
  <c r="K219" i="2"/>
  <c r="K284" i="2"/>
  <c r="K520" i="2"/>
  <c r="K102" i="2"/>
  <c r="K213" i="2"/>
  <c r="K351" i="2"/>
  <c r="K522" i="2"/>
  <c r="K77" i="2"/>
  <c r="K281" i="2"/>
  <c r="K451" i="2"/>
  <c r="K590" i="2"/>
  <c r="K148" i="2"/>
  <c r="K322" i="2"/>
  <c r="K610" i="2"/>
  <c r="K385" i="2"/>
  <c r="K221" i="2"/>
  <c r="K509" i="2"/>
  <c r="K347" i="2"/>
  <c r="K128" i="2"/>
  <c r="K256" i="2"/>
  <c r="K336" i="2"/>
  <c r="K432" i="2"/>
  <c r="K512" i="2"/>
  <c r="K592" i="2"/>
  <c r="K70" i="2"/>
  <c r="K100" i="2"/>
  <c r="K131" i="2"/>
  <c r="K186" i="2"/>
  <c r="K293" i="2"/>
  <c r="K399" i="2"/>
  <c r="K527" i="2"/>
  <c r="K634" i="2"/>
  <c r="K339" i="2"/>
  <c r="K446" i="2"/>
  <c r="K553" i="2"/>
  <c r="K138" i="2"/>
  <c r="K154" i="2"/>
  <c r="K526" i="2"/>
  <c r="K143" i="2"/>
  <c r="K78" i="2"/>
  <c r="K340" i="2"/>
  <c r="K197" i="2"/>
  <c r="K521" i="2"/>
  <c r="K177" i="2"/>
  <c r="K465" i="2"/>
  <c r="K568" i="2"/>
  <c r="K245" i="2"/>
  <c r="K286" i="2"/>
  <c r="K450" i="2"/>
  <c r="K583" i="2"/>
  <c r="K412" i="2"/>
  <c r="K167" i="2"/>
  <c r="K611" i="2"/>
  <c r="K161" i="2"/>
  <c r="K580" i="2"/>
  <c r="K296" i="2"/>
  <c r="K173" i="2"/>
  <c r="K494" i="2"/>
  <c r="K631" i="2"/>
  <c r="K176" i="2"/>
  <c r="K548" i="2"/>
  <c r="K218" i="2"/>
  <c r="K259" i="2"/>
  <c r="K397" i="2"/>
  <c r="K519" i="2"/>
  <c r="K392" i="2"/>
  <c r="K157" i="2"/>
  <c r="K262" i="2"/>
  <c r="K535" i="2"/>
  <c r="K270" i="2"/>
  <c r="K88" i="2"/>
  <c r="K196" i="2"/>
  <c r="K473" i="2"/>
  <c r="K488" i="2"/>
  <c r="K223" i="2"/>
  <c r="K265" i="2"/>
  <c r="K369" i="2"/>
  <c r="K283" i="2"/>
  <c r="K625" i="2"/>
  <c r="K573" i="2"/>
  <c r="K274" i="2"/>
  <c r="K481" i="2"/>
  <c r="K642" i="2"/>
  <c r="K386" i="2"/>
  <c r="K150" i="2"/>
  <c r="K595" i="2"/>
  <c r="K361" i="2"/>
  <c r="K122" i="2"/>
  <c r="K463" i="2"/>
  <c r="K229" i="2"/>
  <c r="K60" i="2"/>
  <c r="K640" i="2"/>
  <c r="K464" i="2"/>
  <c r="K304" i="2"/>
  <c r="K187" i="2"/>
  <c r="K338" i="2"/>
  <c r="K278" i="2"/>
  <c r="K203" i="2"/>
  <c r="K505" i="2"/>
  <c r="K222" i="2"/>
  <c r="K437" i="2"/>
  <c r="K135" i="2"/>
  <c r="K436" i="2"/>
  <c r="K466" i="2"/>
  <c r="K654" i="2"/>
  <c r="K415" i="2"/>
  <c r="K420" i="2"/>
  <c r="K299" i="2"/>
  <c r="K323" i="2"/>
  <c r="K380" i="2"/>
  <c r="K300" i="2"/>
  <c r="K441" i="2"/>
  <c r="K381" i="2"/>
  <c r="K329" i="2"/>
  <c r="K536" i="2"/>
  <c r="K431" i="2"/>
  <c r="K444" i="2"/>
  <c r="K511" i="2"/>
  <c r="K633" i="2"/>
  <c r="K417" i="2"/>
  <c r="K228" i="2"/>
  <c r="K652" i="2"/>
  <c r="K362" i="2"/>
  <c r="K515" i="2"/>
  <c r="K146" i="2"/>
  <c r="K411" i="2"/>
  <c r="K584" i="2"/>
  <c r="K605" i="2"/>
  <c r="K387" i="2"/>
  <c r="K556" i="2"/>
  <c r="K319" i="2"/>
  <c r="K424" i="2"/>
  <c r="K479" i="2"/>
  <c r="K606" i="2"/>
  <c r="K363" i="2"/>
  <c r="K204" i="2"/>
  <c r="K632" i="2"/>
  <c r="K330" i="2"/>
  <c r="K483" i="2"/>
  <c r="K621" i="2"/>
  <c r="K614" i="2"/>
  <c r="K564" i="2"/>
  <c r="K241" i="2"/>
  <c r="K247" i="2"/>
  <c r="K490" i="2"/>
  <c r="K620" i="2"/>
  <c r="K188" i="2"/>
  <c r="K263" i="2"/>
  <c r="K572" i="2"/>
  <c r="K341" i="2"/>
  <c r="K551" i="2"/>
  <c r="K539" i="2"/>
  <c r="K582" i="2"/>
  <c r="K294" i="2"/>
  <c r="K487" i="2"/>
  <c r="K231" i="2"/>
  <c r="K395" i="2"/>
  <c r="K599" i="2"/>
  <c r="K301" i="2"/>
  <c r="K111" i="2"/>
  <c r="K510" i="2"/>
  <c r="K275" i="2"/>
  <c r="K655" i="2"/>
  <c r="K442" i="2"/>
  <c r="K207" i="2"/>
  <c r="K108" i="2"/>
  <c r="K624" i="2"/>
  <c r="K448" i="2"/>
  <c r="K272" i="2"/>
  <c r="K561" i="2"/>
  <c r="K285" i="2"/>
  <c r="K105" i="2"/>
  <c r="K158" i="2"/>
  <c r="K478" i="2"/>
  <c r="K117" i="2"/>
  <c r="K410" i="2"/>
  <c r="K112" i="2"/>
  <c r="K348" i="2"/>
  <c r="K242" i="2"/>
  <c r="K569" i="2"/>
  <c r="K191" i="2"/>
  <c r="K356" i="2"/>
  <c r="K578" i="2"/>
  <c r="K538" i="2"/>
  <c r="K276" i="2"/>
  <c r="K472" i="2"/>
  <c r="K113" i="2"/>
  <c r="H41" i="2"/>
  <c r="K413" i="2"/>
  <c r="K459" i="2"/>
  <c r="K503" i="2"/>
  <c r="K89" i="2"/>
  <c r="K542" i="2"/>
  <c r="K313" i="2"/>
  <c r="K618" i="2"/>
  <c r="K389" i="2"/>
  <c r="K137" i="2"/>
  <c r="K74" i="2"/>
  <c r="K504" i="2"/>
  <c r="K268" i="2"/>
  <c r="K209" i="2"/>
  <c r="K423" i="2"/>
  <c r="K470" i="2"/>
  <c r="K354" i="2"/>
  <c r="K87" i="2"/>
  <c r="K435" i="2"/>
  <c r="K597" i="2"/>
  <c r="K282" i="2"/>
  <c r="K86" i="2"/>
  <c r="K468" i="2"/>
  <c r="K498" i="2"/>
  <c r="K243" i="2"/>
  <c r="K324" i="2"/>
  <c r="K452" i="2"/>
  <c r="K110" i="2"/>
  <c r="K405" i="2"/>
  <c r="K302" i="2"/>
  <c r="K178" i="2"/>
  <c r="K210" i="2"/>
  <c r="H42" i="2"/>
  <c r="H44" i="2"/>
  <c r="R49" i="2"/>
  <c r="I56" i="2"/>
  <c r="K277" i="2"/>
  <c r="K64" i="2"/>
  <c r="K332" i="2"/>
  <c r="K647" i="2"/>
  <c r="K246" i="2"/>
  <c r="K97" i="2"/>
  <c r="K179" i="2"/>
  <c r="K127" i="2"/>
  <c r="K360" i="2"/>
  <c r="K65" i="2"/>
  <c r="K344" i="2"/>
  <c r="K234" i="2"/>
  <c r="K499" i="2"/>
  <c r="K327" i="2"/>
  <c r="H45" i="2"/>
  <c r="D57" i="2"/>
  <c r="C58" i="2"/>
  <c r="E49" i="2"/>
  <c r="F40" i="2"/>
  <c r="G40" i="2" s="1"/>
  <c r="F41" i="2" s="1"/>
  <c r="G41" i="2" s="1"/>
  <c r="F42" i="2" s="1"/>
  <c r="G42" i="2" s="1"/>
  <c r="F43" i="2" s="1"/>
  <c r="G43" i="2" s="1"/>
  <c r="F44" i="2" s="1"/>
  <c r="O56" i="2" s="1"/>
  <c r="H49" i="2" l="1"/>
  <c r="X56" i="2"/>
  <c r="J56" i="2"/>
  <c r="S56" i="2" s="1"/>
  <c r="W56" i="2"/>
  <c r="G44" i="2"/>
  <c r="F45" i="2" s="1"/>
  <c r="G45" i="2" s="1"/>
  <c r="F46" i="2" s="1"/>
  <c r="G46" i="2" s="1"/>
  <c r="F47" i="2" s="1"/>
  <c r="G47" i="2" s="1"/>
  <c r="F48" i="2" s="1"/>
  <c r="N56" i="2" s="1"/>
  <c r="Q56" i="2" s="1"/>
  <c r="D58" i="2"/>
  <c r="C59" i="2"/>
  <c r="T56" i="2" l="1"/>
  <c r="G48" i="2"/>
  <c r="P56" i="2"/>
  <c r="C60" i="2"/>
  <c r="D59" i="2"/>
  <c r="U56" i="2" l="1"/>
  <c r="L56" i="2" s="1"/>
  <c r="M56" i="2" s="1"/>
  <c r="E57" i="2" s="1"/>
  <c r="G57" i="2" s="1"/>
  <c r="D60" i="2"/>
  <c r="C61" i="2"/>
  <c r="J57" i="2" l="1"/>
  <c r="I57" i="2" s="1"/>
  <c r="W57" i="2" s="1"/>
  <c r="D61" i="2"/>
  <c r="C62" i="2"/>
  <c r="N57" i="2"/>
  <c r="O57" i="2"/>
  <c r="X57" i="2" l="1"/>
  <c r="P57" i="2"/>
  <c r="S57" i="2"/>
  <c r="D62" i="2"/>
  <c r="C63" i="2"/>
  <c r="Q57" i="2"/>
  <c r="F57" i="2"/>
  <c r="H57" i="2" s="1"/>
  <c r="T57" i="2" l="1"/>
  <c r="U57" i="2" s="1"/>
  <c r="L57" i="2" s="1"/>
  <c r="M57" i="2" s="1"/>
  <c r="J58" i="2" s="1"/>
  <c r="D63" i="2"/>
  <c r="C64" i="2"/>
  <c r="E58" i="2" l="1"/>
  <c r="G58" i="2" s="1"/>
  <c r="C65" i="2"/>
  <c r="D64" i="2"/>
  <c r="S58" i="2"/>
  <c r="I58" i="2"/>
  <c r="C66" i="2" l="1"/>
  <c r="D65" i="2"/>
  <c r="W58" i="2"/>
  <c r="X58" i="2"/>
  <c r="O58" i="2"/>
  <c r="P58" i="2" s="1"/>
  <c r="N58" i="2"/>
  <c r="C67" i="2" l="1"/>
  <c r="D66" i="2"/>
  <c r="Q58" i="2"/>
  <c r="T58" i="2" s="1"/>
  <c r="U58" i="2" s="1"/>
  <c r="L58" i="2" s="1"/>
  <c r="M58" i="2" s="1"/>
  <c r="F58" i="2"/>
  <c r="H58" i="2" s="1"/>
  <c r="D67" i="2" l="1"/>
  <c r="C68" i="2"/>
  <c r="E59" i="2"/>
  <c r="J59" i="2"/>
  <c r="C69" i="2" l="1"/>
  <c r="D68" i="2"/>
  <c r="G59" i="2"/>
  <c r="S59" i="2"/>
  <c r="I59" i="2"/>
  <c r="D69" i="2" l="1"/>
  <c r="C70" i="2"/>
  <c r="N59" i="2"/>
  <c r="O59" i="2"/>
  <c r="P59" i="2" s="1"/>
  <c r="X59" i="2"/>
  <c r="W59" i="2"/>
  <c r="C71" i="2" l="1"/>
  <c r="D70" i="2"/>
  <c r="Q59" i="2"/>
  <c r="T59" i="2" s="1"/>
  <c r="U59" i="2" s="1"/>
  <c r="L59" i="2" s="1"/>
  <c r="M59" i="2" s="1"/>
  <c r="F59" i="2"/>
  <c r="H59" i="2" s="1"/>
  <c r="C72" i="2" l="1"/>
  <c r="D71" i="2"/>
  <c r="J60" i="2"/>
  <c r="E60" i="2"/>
  <c r="D72" i="2" l="1"/>
  <c r="C73" i="2"/>
  <c r="G60" i="2"/>
  <c r="S60" i="2"/>
  <c r="I60" i="2"/>
  <c r="D73" i="2" l="1"/>
  <c r="C74" i="2"/>
  <c r="X60" i="2"/>
  <c r="W60" i="2"/>
  <c r="N60" i="2"/>
  <c r="O60" i="2"/>
  <c r="P60" i="2" s="1"/>
  <c r="C75" i="2" l="1"/>
  <c r="D74" i="2"/>
  <c r="Q60" i="2"/>
  <c r="T60" i="2" s="1"/>
  <c r="U60" i="2" s="1"/>
  <c r="L60" i="2" s="1"/>
  <c r="M60" i="2" s="1"/>
  <c r="F60" i="2"/>
  <c r="H60" i="2" s="1"/>
  <c r="D75" i="2" l="1"/>
  <c r="C76" i="2"/>
  <c r="J61" i="2"/>
  <c r="E61" i="2"/>
  <c r="D76" i="2" l="1"/>
  <c r="C77" i="2"/>
  <c r="S61" i="2"/>
  <c r="I61" i="2"/>
  <c r="G61" i="2"/>
  <c r="D77" i="2" l="1"/>
  <c r="C78" i="2"/>
  <c r="X61" i="2"/>
  <c r="W61" i="2"/>
  <c r="O61" i="2"/>
  <c r="P61" i="2" s="1"/>
  <c r="N61" i="2"/>
  <c r="C79" i="2" l="1"/>
  <c r="D78" i="2"/>
  <c r="Q61" i="2"/>
  <c r="T61" i="2" s="1"/>
  <c r="U61" i="2" s="1"/>
  <c r="L61" i="2" s="1"/>
  <c r="M61" i="2" s="1"/>
  <c r="F61" i="2"/>
  <c r="H61" i="2" s="1"/>
  <c r="D79" i="2" l="1"/>
  <c r="C80" i="2"/>
  <c r="E62" i="2"/>
  <c r="J62" i="2"/>
  <c r="D80" i="2" l="1"/>
  <c r="C81" i="2"/>
  <c r="G62" i="2"/>
  <c r="I62" i="2"/>
  <c r="S62" i="2"/>
  <c r="C82" i="2" l="1"/>
  <c r="D81" i="2"/>
  <c r="X62" i="2"/>
  <c r="W62" i="2"/>
  <c r="N62" i="2"/>
  <c r="O62" i="2"/>
  <c r="P62" i="2" s="1"/>
  <c r="D82" i="2" l="1"/>
  <c r="C83" i="2"/>
  <c r="Q62" i="2"/>
  <c r="T62" i="2" s="1"/>
  <c r="U62" i="2" s="1"/>
  <c r="L62" i="2" s="1"/>
  <c r="M62" i="2" s="1"/>
  <c r="F62" i="2"/>
  <c r="H62" i="2" s="1"/>
  <c r="C84" i="2" l="1"/>
  <c r="D83" i="2"/>
  <c r="J63" i="2"/>
  <c r="E63" i="2"/>
  <c r="D84" i="2" l="1"/>
  <c r="C85" i="2"/>
  <c r="S63" i="2"/>
  <c r="I63" i="2"/>
  <c r="G63" i="2"/>
  <c r="C86" i="2" l="1"/>
  <c r="D85" i="2"/>
  <c r="W63" i="2"/>
  <c r="X63" i="2"/>
  <c r="O63" i="2"/>
  <c r="P63" i="2" s="1"/>
  <c r="N63" i="2"/>
  <c r="D86" i="2" l="1"/>
  <c r="C87" i="2"/>
  <c r="Q63" i="2"/>
  <c r="T63" i="2" s="1"/>
  <c r="U63" i="2" s="1"/>
  <c r="L63" i="2" s="1"/>
  <c r="M63" i="2" s="1"/>
  <c r="F63" i="2"/>
  <c r="H63" i="2" s="1"/>
  <c r="D87" i="2" l="1"/>
  <c r="C88" i="2"/>
  <c r="J64" i="2"/>
  <c r="E64" i="2"/>
  <c r="C89" i="2" l="1"/>
  <c r="D88" i="2"/>
  <c r="S64" i="2"/>
  <c r="I64" i="2"/>
  <c r="G64" i="2"/>
  <c r="C90" i="2" l="1"/>
  <c r="D89" i="2"/>
  <c r="X64" i="2"/>
  <c r="W64" i="2"/>
  <c r="O64" i="2"/>
  <c r="P64" i="2" s="1"/>
  <c r="N64" i="2"/>
  <c r="C91" i="2" l="1"/>
  <c r="D90" i="2"/>
  <c r="Q64" i="2"/>
  <c r="T64" i="2" s="1"/>
  <c r="U64" i="2" s="1"/>
  <c r="L64" i="2" s="1"/>
  <c r="M64" i="2" s="1"/>
  <c r="F64" i="2"/>
  <c r="H64" i="2" s="1"/>
  <c r="C92" i="2" l="1"/>
  <c r="D91" i="2"/>
  <c r="J65" i="2"/>
  <c r="E65" i="2"/>
  <c r="D92" i="2" l="1"/>
  <c r="C93" i="2"/>
  <c r="S65" i="2"/>
  <c r="I65" i="2"/>
  <c r="G65" i="2"/>
  <c r="D93" i="2" l="1"/>
  <c r="C94" i="2"/>
  <c r="N65" i="2"/>
  <c r="O65" i="2"/>
  <c r="P65" i="2" s="1"/>
  <c r="X65" i="2"/>
  <c r="W65" i="2"/>
  <c r="C95" i="2" l="1"/>
  <c r="D94" i="2"/>
  <c r="Q65" i="2"/>
  <c r="T65" i="2" s="1"/>
  <c r="U65" i="2" s="1"/>
  <c r="L65" i="2" s="1"/>
  <c r="M65" i="2" s="1"/>
  <c r="F65" i="2"/>
  <c r="H65" i="2" s="1"/>
  <c r="C96" i="2" l="1"/>
  <c r="D95" i="2"/>
  <c r="J66" i="2"/>
  <c r="E66" i="2"/>
  <c r="C97" i="2" l="1"/>
  <c r="D96" i="2"/>
  <c r="I66" i="2"/>
  <c r="S66" i="2"/>
  <c r="G66" i="2"/>
  <c r="D97" i="2" l="1"/>
  <c r="C98" i="2"/>
  <c r="X66" i="2"/>
  <c r="W66" i="2"/>
  <c r="O66" i="2"/>
  <c r="P66" i="2" s="1"/>
  <c r="N66" i="2"/>
  <c r="C99" i="2" l="1"/>
  <c r="D98" i="2"/>
  <c r="Q66" i="2"/>
  <c r="T66" i="2" s="1"/>
  <c r="U66" i="2" s="1"/>
  <c r="L66" i="2" s="1"/>
  <c r="M66" i="2" s="1"/>
  <c r="F66" i="2"/>
  <c r="H66" i="2" s="1"/>
  <c r="D99" i="2" l="1"/>
  <c r="C100" i="2"/>
  <c r="J67" i="2"/>
  <c r="E67" i="2"/>
  <c r="C101" i="2" l="1"/>
  <c r="D100" i="2"/>
  <c r="S67" i="2"/>
  <c r="I67" i="2"/>
  <c r="G67" i="2"/>
  <c r="D101" i="2" l="1"/>
  <c r="C102" i="2"/>
  <c r="O67" i="2"/>
  <c r="P67" i="2" s="1"/>
  <c r="N67" i="2"/>
  <c r="W67" i="2"/>
  <c r="X67" i="2"/>
  <c r="D102" i="2" l="1"/>
  <c r="C103" i="2"/>
  <c r="Q67" i="2"/>
  <c r="T67" i="2" s="1"/>
  <c r="U67" i="2" s="1"/>
  <c r="L67" i="2" s="1"/>
  <c r="M67" i="2" s="1"/>
  <c r="F67" i="2"/>
  <c r="H67" i="2" s="1"/>
  <c r="D103" i="2" l="1"/>
  <c r="C104" i="2"/>
  <c r="J68" i="2"/>
  <c r="E68" i="2"/>
  <c r="C105" i="2" l="1"/>
  <c r="D104" i="2"/>
  <c r="I68" i="2"/>
  <c r="S68" i="2"/>
  <c r="G68" i="2"/>
  <c r="D105" i="2" l="1"/>
  <c r="C106" i="2"/>
  <c r="X68" i="2"/>
  <c r="W68" i="2"/>
  <c r="N68" i="2"/>
  <c r="O68" i="2"/>
  <c r="P68" i="2" s="1"/>
  <c r="D106" i="2" l="1"/>
  <c r="C107" i="2"/>
  <c r="Q68" i="2"/>
  <c r="T68" i="2" s="1"/>
  <c r="U68" i="2" s="1"/>
  <c r="L68" i="2" s="1"/>
  <c r="M68" i="2" s="1"/>
  <c r="F68" i="2"/>
  <c r="H68" i="2" s="1"/>
  <c r="D107" i="2" l="1"/>
  <c r="C108" i="2"/>
  <c r="E69" i="2"/>
  <c r="J69" i="2"/>
  <c r="D108" i="2" l="1"/>
  <c r="C109" i="2"/>
  <c r="G69" i="2"/>
  <c r="I69" i="2"/>
  <c r="S69" i="2"/>
  <c r="C110" i="2" l="1"/>
  <c r="D109" i="2"/>
  <c r="W69" i="2"/>
  <c r="X69" i="2"/>
  <c r="N69" i="2"/>
  <c r="O69" i="2"/>
  <c r="P69" i="2" s="1"/>
  <c r="D110" i="2" l="1"/>
  <c r="C111" i="2"/>
  <c r="Q69" i="2"/>
  <c r="T69" i="2" s="1"/>
  <c r="U69" i="2" s="1"/>
  <c r="L69" i="2" s="1"/>
  <c r="M69" i="2" s="1"/>
  <c r="F69" i="2"/>
  <c r="H69" i="2" s="1"/>
  <c r="D111" i="2" l="1"/>
  <c r="C112" i="2"/>
  <c r="J70" i="2"/>
  <c r="E70" i="2"/>
  <c r="C113" i="2" l="1"/>
  <c r="D112" i="2"/>
  <c r="I70" i="2"/>
  <c r="S70" i="2"/>
  <c r="G70" i="2"/>
  <c r="D113" i="2" l="1"/>
  <c r="C114" i="2"/>
  <c r="X70" i="2"/>
  <c r="W70" i="2"/>
  <c r="N70" i="2"/>
  <c r="O70" i="2"/>
  <c r="P70" i="2" s="1"/>
  <c r="D114" i="2" l="1"/>
  <c r="C115" i="2"/>
  <c r="Q70" i="2"/>
  <c r="T70" i="2" s="1"/>
  <c r="U70" i="2" s="1"/>
  <c r="L70" i="2" s="1"/>
  <c r="M70" i="2" s="1"/>
  <c r="F70" i="2"/>
  <c r="H70" i="2" s="1"/>
  <c r="D115" i="2" l="1"/>
  <c r="C116" i="2"/>
  <c r="J71" i="2"/>
  <c r="E71" i="2"/>
  <c r="C117" i="2" l="1"/>
  <c r="D116" i="2"/>
  <c r="I71" i="2"/>
  <c r="S71" i="2"/>
  <c r="G71" i="2"/>
  <c r="C118" i="2" l="1"/>
  <c r="D117" i="2"/>
  <c r="X71" i="2"/>
  <c r="W71" i="2"/>
  <c r="O71" i="2"/>
  <c r="P71" i="2" s="1"/>
  <c r="N71" i="2"/>
  <c r="D118" i="2" l="1"/>
  <c r="C119" i="2"/>
  <c r="Q71" i="2"/>
  <c r="T71" i="2" s="1"/>
  <c r="U71" i="2" s="1"/>
  <c r="L71" i="2" s="1"/>
  <c r="M71" i="2" s="1"/>
  <c r="F71" i="2"/>
  <c r="H71" i="2" s="1"/>
  <c r="D119" i="2" l="1"/>
  <c r="C120" i="2"/>
  <c r="E72" i="2"/>
  <c r="J72" i="2"/>
  <c r="C121" i="2" l="1"/>
  <c r="D120" i="2"/>
  <c r="G72" i="2"/>
  <c r="I72" i="2"/>
  <c r="S72" i="2"/>
  <c r="D121" i="2" l="1"/>
  <c r="C122" i="2"/>
  <c r="O72" i="2"/>
  <c r="P72" i="2" s="1"/>
  <c r="N72" i="2"/>
  <c r="W72" i="2"/>
  <c r="X72" i="2"/>
  <c r="D122" i="2" l="1"/>
  <c r="C123" i="2"/>
  <c r="Q72" i="2"/>
  <c r="T72" i="2" s="1"/>
  <c r="U72" i="2" s="1"/>
  <c r="L72" i="2" s="1"/>
  <c r="M72" i="2" s="1"/>
  <c r="F72" i="2"/>
  <c r="H72" i="2" s="1"/>
  <c r="C124" i="2" l="1"/>
  <c r="D123" i="2"/>
  <c r="J73" i="2"/>
  <c r="E73" i="2"/>
  <c r="D124" i="2" l="1"/>
  <c r="C125" i="2"/>
  <c r="S73" i="2"/>
  <c r="I73" i="2"/>
  <c r="G73" i="2"/>
  <c r="C126" i="2" l="1"/>
  <c r="D125" i="2"/>
  <c r="X73" i="2"/>
  <c r="W73" i="2"/>
  <c r="O73" i="2"/>
  <c r="P73" i="2" s="1"/>
  <c r="N73" i="2"/>
  <c r="D126" i="2" l="1"/>
  <c r="C127" i="2"/>
  <c r="Q73" i="2"/>
  <c r="T73" i="2" s="1"/>
  <c r="U73" i="2" s="1"/>
  <c r="L73" i="2" s="1"/>
  <c r="M73" i="2" s="1"/>
  <c r="F73" i="2"/>
  <c r="H73" i="2" s="1"/>
  <c r="C128" i="2" l="1"/>
  <c r="D127" i="2"/>
  <c r="J74" i="2"/>
  <c r="E74" i="2"/>
  <c r="C129" i="2" l="1"/>
  <c r="D128" i="2"/>
  <c r="S74" i="2"/>
  <c r="I74" i="2"/>
  <c r="G74" i="2"/>
  <c r="C130" i="2" l="1"/>
  <c r="D129" i="2"/>
  <c r="X74" i="2"/>
  <c r="W74" i="2"/>
  <c r="O74" i="2"/>
  <c r="P74" i="2" s="1"/>
  <c r="N74" i="2"/>
  <c r="D130" i="2" l="1"/>
  <c r="C131" i="2"/>
  <c r="Q74" i="2"/>
  <c r="T74" i="2" s="1"/>
  <c r="U74" i="2" s="1"/>
  <c r="L74" i="2" s="1"/>
  <c r="M74" i="2" s="1"/>
  <c r="F74" i="2"/>
  <c r="H74" i="2" s="1"/>
  <c r="D131" i="2" l="1"/>
  <c r="C132" i="2"/>
  <c r="J75" i="2"/>
  <c r="E75" i="2"/>
  <c r="D132" i="2" l="1"/>
  <c r="C133" i="2"/>
  <c r="S75" i="2"/>
  <c r="I75" i="2"/>
  <c r="G75" i="2"/>
  <c r="D133" i="2" l="1"/>
  <c r="C134" i="2"/>
  <c r="N75" i="2"/>
  <c r="O75" i="2"/>
  <c r="P75" i="2" s="1"/>
  <c r="X75" i="2"/>
  <c r="W75" i="2"/>
  <c r="C135" i="2" l="1"/>
  <c r="D134" i="2"/>
  <c r="Q75" i="2"/>
  <c r="T75" i="2" s="1"/>
  <c r="U75" i="2" s="1"/>
  <c r="L75" i="2" s="1"/>
  <c r="M75" i="2" s="1"/>
  <c r="F75" i="2"/>
  <c r="H75" i="2" s="1"/>
  <c r="C136" i="2" l="1"/>
  <c r="D135" i="2"/>
  <c r="E76" i="2"/>
  <c r="J76" i="2"/>
  <c r="D136" i="2" l="1"/>
  <c r="C137" i="2"/>
  <c r="I76" i="2"/>
  <c r="S76" i="2"/>
  <c r="G76" i="2"/>
  <c r="C138" i="2" l="1"/>
  <c r="D137" i="2"/>
  <c r="O76" i="2"/>
  <c r="P76" i="2" s="1"/>
  <c r="N76" i="2"/>
  <c r="X76" i="2"/>
  <c r="W76" i="2"/>
  <c r="C139" i="2" l="1"/>
  <c r="D138" i="2"/>
  <c r="Q76" i="2"/>
  <c r="T76" i="2" s="1"/>
  <c r="U76" i="2" s="1"/>
  <c r="L76" i="2" s="1"/>
  <c r="M76" i="2" s="1"/>
  <c r="F76" i="2"/>
  <c r="H76" i="2" s="1"/>
  <c r="D139" i="2" l="1"/>
  <c r="C140" i="2"/>
  <c r="J77" i="2"/>
  <c r="E77" i="2"/>
  <c r="C141" i="2" l="1"/>
  <c r="D140" i="2"/>
  <c r="G77" i="2"/>
  <c r="I77" i="2"/>
  <c r="S77" i="2"/>
  <c r="C142" i="2" l="1"/>
  <c r="D141" i="2"/>
  <c r="W77" i="2"/>
  <c r="X77" i="2"/>
  <c r="N77" i="2"/>
  <c r="O77" i="2"/>
  <c r="P77" i="2" s="1"/>
  <c r="D142" i="2" l="1"/>
  <c r="C143" i="2"/>
  <c r="Q77" i="2"/>
  <c r="T77" i="2" s="1"/>
  <c r="U77" i="2" s="1"/>
  <c r="L77" i="2" s="1"/>
  <c r="M77" i="2" s="1"/>
  <c r="F77" i="2"/>
  <c r="H77" i="2" s="1"/>
  <c r="C144" i="2" l="1"/>
  <c r="D143" i="2"/>
  <c r="E78" i="2"/>
  <c r="J78" i="2"/>
  <c r="C145" i="2" l="1"/>
  <c r="D144" i="2"/>
  <c r="S78" i="2"/>
  <c r="I78" i="2"/>
  <c r="G78" i="2"/>
  <c r="C146" i="2" l="1"/>
  <c r="D145" i="2"/>
  <c r="O78" i="2"/>
  <c r="P78" i="2" s="1"/>
  <c r="N78" i="2"/>
  <c r="X78" i="2"/>
  <c r="W78" i="2"/>
  <c r="C147" i="2" l="1"/>
  <c r="D146" i="2"/>
  <c r="Q78" i="2"/>
  <c r="T78" i="2" s="1"/>
  <c r="U78" i="2" s="1"/>
  <c r="L78" i="2" s="1"/>
  <c r="M78" i="2" s="1"/>
  <c r="F78" i="2"/>
  <c r="H78" i="2" s="1"/>
  <c r="D147" i="2" l="1"/>
  <c r="C148" i="2"/>
  <c r="J79" i="2"/>
  <c r="E79" i="2"/>
  <c r="C149" i="2" l="1"/>
  <c r="D148" i="2"/>
  <c r="G79" i="2"/>
  <c r="I79" i="2"/>
  <c r="S79" i="2"/>
  <c r="D149" i="2" l="1"/>
  <c r="C150" i="2"/>
  <c r="W79" i="2"/>
  <c r="X79" i="2"/>
  <c r="O79" i="2"/>
  <c r="P79" i="2" s="1"/>
  <c r="N79" i="2"/>
  <c r="C151" i="2" l="1"/>
  <c r="D150" i="2"/>
  <c r="Q79" i="2"/>
  <c r="T79" i="2" s="1"/>
  <c r="U79" i="2" s="1"/>
  <c r="L79" i="2" s="1"/>
  <c r="M79" i="2" s="1"/>
  <c r="F79" i="2"/>
  <c r="H79" i="2" s="1"/>
  <c r="D151" i="2" l="1"/>
  <c r="C152" i="2"/>
  <c r="J80" i="2"/>
  <c r="E80" i="2"/>
  <c r="D152" i="2" l="1"/>
  <c r="C153" i="2"/>
  <c r="I80" i="2"/>
  <c r="S80" i="2"/>
  <c r="G80" i="2"/>
  <c r="C154" i="2" l="1"/>
  <c r="D153" i="2"/>
  <c r="W80" i="2"/>
  <c r="X80" i="2"/>
  <c r="N80" i="2"/>
  <c r="O80" i="2"/>
  <c r="P80" i="2" s="1"/>
  <c r="C155" i="2" l="1"/>
  <c r="D154" i="2"/>
  <c r="Q80" i="2"/>
  <c r="T80" i="2" s="1"/>
  <c r="U80" i="2" s="1"/>
  <c r="L80" i="2" s="1"/>
  <c r="M80" i="2" s="1"/>
  <c r="F80" i="2"/>
  <c r="H80" i="2" s="1"/>
  <c r="C156" i="2" l="1"/>
  <c r="D155" i="2"/>
  <c r="E81" i="2"/>
  <c r="J81" i="2"/>
  <c r="D156" i="2" l="1"/>
  <c r="C157" i="2"/>
  <c r="G81" i="2"/>
  <c r="S81" i="2"/>
  <c r="I81" i="2"/>
  <c r="D157" i="2" l="1"/>
  <c r="C158" i="2"/>
  <c r="X81" i="2"/>
  <c r="W81" i="2"/>
  <c r="N81" i="2"/>
  <c r="O81" i="2"/>
  <c r="P81" i="2" s="1"/>
  <c r="C159" i="2" l="1"/>
  <c r="D158" i="2"/>
  <c r="Q81" i="2"/>
  <c r="T81" i="2" s="1"/>
  <c r="U81" i="2" s="1"/>
  <c r="L81" i="2" s="1"/>
  <c r="M81" i="2" s="1"/>
  <c r="F81" i="2"/>
  <c r="H81" i="2" s="1"/>
  <c r="C160" i="2" l="1"/>
  <c r="D159" i="2"/>
  <c r="J82" i="2"/>
  <c r="E82" i="2"/>
  <c r="D160" i="2" l="1"/>
  <c r="C161" i="2"/>
  <c r="G82" i="2"/>
  <c r="S82" i="2"/>
  <c r="I82" i="2"/>
  <c r="D161" i="2" l="1"/>
  <c r="C162" i="2"/>
  <c r="O82" i="2"/>
  <c r="P82" i="2" s="1"/>
  <c r="N82" i="2"/>
  <c r="X82" i="2"/>
  <c r="W82" i="2"/>
  <c r="C163" i="2" l="1"/>
  <c r="D162" i="2"/>
  <c r="Q82" i="2"/>
  <c r="T82" i="2" s="1"/>
  <c r="U82" i="2" s="1"/>
  <c r="L82" i="2" s="1"/>
  <c r="M82" i="2" s="1"/>
  <c r="F82" i="2"/>
  <c r="H82" i="2" s="1"/>
  <c r="D163" i="2" l="1"/>
  <c r="C164" i="2"/>
  <c r="J83" i="2"/>
  <c r="E83" i="2"/>
  <c r="D164" i="2" l="1"/>
  <c r="C165" i="2"/>
  <c r="I83" i="2"/>
  <c r="S83" i="2"/>
  <c r="G83" i="2"/>
  <c r="D165" i="2" l="1"/>
  <c r="C166" i="2"/>
  <c r="O83" i="2"/>
  <c r="P83" i="2" s="1"/>
  <c r="N83" i="2"/>
  <c r="W83" i="2"/>
  <c r="X83" i="2"/>
  <c r="D166" i="2" l="1"/>
  <c r="C167" i="2"/>
  <c r="Q83" i="2"/>
  <c r="T83" i="2" s="1"/>
  <c r="U83" i="2" s="1"/>
  <c r="L83" i="2" s="1"/>
  <c r="M83" i="2" s="1"/>
  <c r="F83" i="2"/>
  <c r="H83" i="2" s="1"/>
  <c r="D167" i="2" l="1"/>
  <c r="C168" i="2"/>
  <c r="J84" i="2"/>
  <c r="E84" i="2"/>
  <c r="C169" i="2" l="1"/>
  <c r="D168" i="2"/>
  <c r="S84" i="2"/>
  <c r="I84" i="2"/>
  <c r="G84" i="2"/>
  <c r="D169" i="2" l="1"/>
  <c r="C170" i="2"/>
  <c r="O84" i="2"/>
  <c r="P84" i="2" s="1"/>
  <c r="N84" i="2"/>
  <c r="W84" i="2"/>
  <c r="X84" i="2"/>
  <c r="D170" i="2" l="1"/>
  <c r="C171" i="2"/>
  <c r="Q84" i="2"/>
  <c r="T84" i="2" s="1"/>
  <c r="U84" i="2" s="1"/>
  <c r="L84" i="2" s="1"/>
  <c r="M84" i="2" s="1"/>
  <c r="F84" i="2"/>
  <c r="H84" i="2" s="1"/>
  <c r="D171" i="2" l="1"/>
  <c r="C172" i="2"/>
  <c r="E85" i="2"/>
  <c r="J85" i="2"/>
  <c r="C173" i="2" l="1"/>
  <c r="D172" i="2"/>
  <c r="G85" i="2"/>
  <c r="S85" i="2"/>
  <c r="I85" i="2"/>
  <c r="D173" i="2" l="1"/>
  <c r="C174" i="2"/>
  <c r="W85" i="2"/>
  <c r="X85" i="2"/>
  <c r="N85" i="2"/>
  <c r="O85" i="2"/>
  <c r="P85" i="2" s="1"/>
  <c r="C175" i="2" l="1"/>
  <c r="D174" i="2"/>
  <c r="Q85" i="2"/>
  <c r="T85" i="2" s="1"/>
  <c r="U85" i="2" s="1"/>
  <c r="L85" i="2" s="1"/>
  <c r="M85" i="2" s="1"/>
  <c r="F85" i="2"/>
  <c r="H85" i="2" s="1"/>
  <c r="D175" i="2" l="1"/>
  <c r="C176" i="2"/>
  <c r="E86" i="2"/>
  <c r="J86" i="2"/>
  <c r="D176" i="2" l="1"/>
  <c r="C177" i="2"/>
  <c r="I31" i="2"/>
  <c r="G86" i="2"/>
  <c r="S86" i="2"/>
  <c r="I86" i="2"/>
  <c r="D177" i="2" l="1"/>
  <c r="C178" i="2"/>
  <c r="X86" i="2"/>
  <c r="W86" i="2"/>
  <c r="N86" i="2"/>
  <c r="O86" i="2"/>
  <c r="P86" i="2" s="1"/>
  <c r="C179" i="2" l="1"/>
  <c r="D178" i="2"/>
  <c r="Q86" i="2"/>
  <c r="T86" i="2" s="1"/>
  <c r="U86" i="2" s="1"/>
  <c r="L86" i="2" s="1"/>
  <c r="M86" i="2" s="1"/>
  <c r="F86" i="2"/>
  <c r="H86" i="2" s="1"/>
  <c r="C180" i="2" l="1"/>
  <c r="D179" i="2"/>
  <c r="E87" i="2"/>
  <c r="J87" i="2"/>
  <c r="D180" i="2" l="1"/>
  <c r="C181" i="2"/>
  <c r="G87" i="2"/>
  <c r="S87" i="2"/>
  <c r="I87" i="2"/>
  <c r="C182" i="2" l="1"/>
  <c r="D181" i="2"/>
  <c r="N87" i="2"/>
  <c r="O87" i="2"/>
  <c r="P87" i="2" s="1"/>
  <c r="X87" i="2"/>
  <c r="W87" i="2"/>
  <c r="C183" i="2" l="1"/>
  <c r="D182" i="2"/>
  <c r="Q87" i="2"/>
  <c r="T87" i="2" s="1"/>
  <c r="U87" i="2" s="1"/>
  <c r="L87" i="2" s="1"/>
  <c r="M87" i="2" s="1"/>
  <c r="F87" i="2"/>
  <c r="H87" i="2" s="1"/>
  <c r="C184" i="2" l="1"/>
  <c r="D183" i="2"/>
  <c r="J88" i="2"/>
  <c r="E88" i="2"/>
  <c r="D184" i="2" l="1"/>
  <c r="C185" i="2"/>
  <c r="G88" i="2"/>
  <c r="S88" i="2"/>
  <c r="I88" i="2"/>
  <c r="D185" i="2" l="1"/>
  <c r="C186" i="2"/>
  <c r="W88" i="2"/>
  <c r="X88" i="2"/>
  <c r="N88" i="2"/>
  <c r="O88" i="2"/>
  <c r="P88" i="2" s="1"/>
  <c r="D186" i="2" l="1"/>
  <c r="C187" i="2"/>
  <c r="Q88" i="2"/>
  <c r="T88" i="2" s="1"/>
  <c r="U88" i="2" s="1"/>
  <c r="L88" i="2" s="1"/>
  <c r="M88" i="2" s="1"/>
  <c r="F88" i="2"/>
  <c r="H88" i="2" s="1"/>
  <c r="D187" i="2" l="1"/>
  <c r="C188" i="2"/>
  <c r="E89" i="2"/>
  <c r="J89" i="2"/>
  <c r="D188" i="2" l="1"/>
  <c r="C189" i="2"/>
  <c r="I89" i="2"/>
  <c r="S89" i="2"/>
  <c r="G89" i="2"/>
  <c r="D189" i="2" l="1"/>
  <c r="C190" i="2"/>
  <c r="X89" i="2"/>
  <c r="W89" i="2"/>
  <c r="O89" i="2"/>
  <c r="P89" i="2" s="1"/>
  <c r="N89" i="2"/>
  <c r="C191" i="2" l="1"/>
  <c r="D190" i="2"/>
  <c r="Q89" i="2"/>
  <c r="T89" i="2" s="1"/>
  <c r="U89" i="2" s="1"/>
  <c r="L89" i="2" s="1"/>
  <c r="M89" i="2" s="1"/>
  <c r="F89" i="2"/>
  <c r="H89" i="2" s="1"/>
  <c r="C192" i="2" l="1"/>
  <c r="D191" i="2"/>
  <c r="J90" i="2"/>
  <c r="E90" i="2"/>
  <c r="D192" i="2" l="1"/>
  <c r="C193" i="2"/>
  <c r="G90" i="2"/>
  <c r="S90" i="2"/>
  <c r="I90" i="2"/>
  <c r="D193" i="2" l="1"/>
  <c r="C194" i="2"/>
  <c r="X90" i="2"/>
  <c r="W90" i="2"/>
  <c r="O90" i="2"/>
  <c r="P90" i="2" s="1"/>
  <c r="N90" i="2"/>
  <c r="C195" i="2" l="1"/>
  <c r="D194" i="2"/>
  <c r="Q90" i="2"/>
  <c r="T90" i="2" s="1"/>
  <c r="U90" i="2" s="1"/>
  <c r="L90" i="2" s="1"/>
  <c r="M90" i="2" s="1"/>
  <c r="F90" i="2"/>
  <c r="H90" i="2" s="1"/>
  <c r="C196" i="2" l="1"/>
  <c r="D195" i="2"/>
  <c r="J91" i="2"/>
  <c r="E91" i="2"/>
  <c r="C197" i="2" l="1"/>
  <c r="D196" i="2"/>
  <c r="S91" i="2"/>
  <c r="I91" i="2"/>
  <c r="G91" i="2"/>
  <c r="C198" i="2" l="1"/>
  <c r="D197" i="2"/>
  <c r="O91" i="2"/>
  <c r="P91" i="2" s="1"/>
  <c r="N91" i="2"/>
  <c r="W91" i="2"/>
  <c r="X91" i="2"/>
  <c r="C199" i="2" l="1"/>
  <c r="D198" i="2"/>
  <c r="Q91" i="2"/>
  <c r="T91" i="2" s="1"/>
  <c r="U91" i="2" s="1"/>
  <c r="L91" i="2" s="1"/>
  <c r="M91" i="2" s="1"/>
  <c r="F91" i="2"/>
  <c r="H91" i="2" s="1"/>
  <c r="D199" i="2" l="1"/>
  <c r="C200" i="2"/>
  <c r="E92" i="2"/>
  <c r="J92" i="2"/>
  <c r="C201" i="2" l="1"/>
  <c r="D200" i="2"/>
  <c r="G92" i="2"/>
  <c r="S92" i="2"/>
  <c r="I92" i="2"/>
  <c r="C202" i="2" l="1"/>
  <c r="D201" i="2"/>
  <c r="X92" i="2"/>
  <c r="W92" i="2"/>
  <c r="O92" i="2"/>
  <c r="P92" i="2" s="1"/>
  <c r="N92" i="2"/>
  <c r="D202" i="2" l="1"/>
  <c r="C203" i="2"/>
  <c r="Q92" i="2"/>
  <c r="T92" i="2" s="1"/>
  <c r="U92" i="2" s="1"/>
  <c r="L92" i="2" s="1"/>
  <c r="M92" i="2" s="1"/>
  <c r="F92" i="2"/>
  <c r="H92" i="2" s="1"/>
  <c r="C204" i="2" l="1"/>
  <c r="D203" i="2"/>
  <c r="E93" i="2"/>
  <c r="J93" i="2"/>
  <c r="C205" i="2" l="1"/>
  <c r="D204" i="2"/>
  <c r="G93" i="2"/>
  <c r="I93" i="2"/>
  <c r="S93" i="2"/>
  <c r="D205" i="2" l="1"/>
  <c r="C206" i="2"/>
  <c r="N93" i="2"/>
  <c r="O93" i="2"/>
  <c r="P93" i="2" s="1"/>
  <c r="X93" i="2"/>
  <c r="W93" i="2"/>
  <c r="C207" i="2" l="1"/>
  <c r="D206" i="2"/>
  <c r="Q93" i="2"/>
  <c r="T93" i="2" s="1"/>
  <c r="U93" i="2" s="1"/>
  <c r="L93" i="2" s="1"/>
  <c r="M93" i="2" s="1"/>
  <c r="F93" i="2"/>
  <c r="H93" i="2" s="1"/>
  <c r="D207" i="2" l="1"/>
  <c r="C208" i="2"/>
  <c r="J94" i="2"/>
  <c r="E94" i="2"/>
  <c r="C209" i="2" l="1"/>
  <c r="D208" i="2"/>
  <c r="I94" i="2"/>
  <c r="S94" i="2"/>
  <c r="G94" i="2"/>
  <c r="D209" i="2" l="1"/>
  <c r="C210" i="2"/>
  <c r="X94" i="2"/>
  <c r="W94" i="2"/>
  <c r="O94" i="2"/>
  <c r="P94" i="2" s="1"/>
  <c r="N94" i="2"/>
  <c r="D210" i="2" l="1"/>
  <c r="C211" i="2"/>
  <c r="Q94" i="2"/>
  <c r="T94" i="2" s="1"/>
  <c r="U94" i="2" s="1"/>
  <c r="L94" i="2" s="1"/>
  <c r="M94" i="2" s="1"/>
  <c r="F94" i="2"/>
  <c r="H94" i="2" s="1"/>
  <c r="C212" i="2" l="1"/>
  <c r="D211" i="2"/>
  <c r="E95" i="2"/>
  <c r="J95" i="2"/>
  <c r="D212" i="2" l="1"/>
  <c r="C213" i="2"/>
  <c r="G95" i="2"/>
  <c r="S95" i="2"/>
  <c r="I95" i="2"/>
  <c r="D213" i="2" l="1"/>
  <c r="C214" i="2"/>
  <c r="W95" i="2"/>
  <c r="X95" i="2"/>
  <c r="O95" i="2"/>
  <c r="P95" i="2" s="1"/>
  <c r="N95" i="2"/>
  <c r="C215" i="2" l="1"/>
  <c r="D214" i="2"/>
  <c r="Q95" i="2"/>
  <c r="T95" i="2" s="1"/>
  <c r="U95" i="2" s="1"/>
  <c r="L95" i="2" s="1"/>
  <c r="M95" i="2" s="1"/>
  <c r="F95" i="2"/>
  <c r="H95" i="2" s="1"/>
  <c r="D215" i="2" l="1"/>
  <c r="C216" i="2"/>
  <c r="E96" i="2"/>
  <c r="J96" i="2"/>
  <c r="D216" i="2" l="1"/>
  <c r="C217" i="2"/>
  <c r="I96" i="2"/>
  <c r="S96" i="2"/>
  <c r="G96" i="2"/>
  <c r="D217" i="2" l="1"/>
  <c r="C218" i="2"/>
  <c r="O96" i="2"/>
  <c r="P96" i="2" s="1"/>
  <c r="N96" i="2"/>
  <c r="X96" i="2"/>
  <c r="W96" i="2"/>
  <c r="C219" i="2" l="1"/>
  <c r="D218" i="2"/>
  <c r="Q96" i="2"/>
  <c r="T96" i="2" s="1"/>
  <c r="U96" i="2" s="1"/>
  <c r="L96" i="2" s="1"/>
  <c r="M96" i="2" s="1"/>
  <c r="F96" i="2"/>
  <c r="H96" i="2" s="1"/>
  <c r="D219" i="2" l="1"/>
  <c r="C220" i="2"/>
  <c r="J97" i="2"/>
  <c r="E97" i="2"/>
  <c r="C221" i="2" l="1"/>
  <c r="D220" i="2"/>
  <c r="S97" i="2"/>
  <c r="I97" i="2"/>
  <c r="G97" i="2"/>
  <c r="C222" i="2" l="1"/>
  <c r="D221" i="2"/>
  <c r="O97" i="2"/>
  <c r="P97" i="2" s="1"/>
  <c r="N97" i="2"/>
  <c r="W97" i="2"/>
  <c r="X97" i="2"/>
  <c r="C223" i="2" l="1"/>
  <c r="D222" i="2"/>
  <c r="Q97" i="2"/>
  <c r="T97" i="2" s="1"/>
  <c r="U97" i="2" s="1"/>
  <c r="L97" i="2" s="1"/>
  <c r="M97" i="2" s="1"/>
  <c r="F97" i="2"/>
  <c r="H97" i="2" s="1"/>
  <c r="C224" i="2" l="1"/>
  <c r="D223" i="2"/>
  <c r="J98" i="2"/>
  <c r="E98" i="2"/>
  <c r="D224" i="2" l="1"/>
  <c r="C225" i="2"/>
  <c r="I98" i="2"/>
  <c r="S98" i="2"/>
  <c r="G98" i="2"/>
  <c r="C226" i="2" l="1"/>
  <c r="D225" i="2"/>
  <c r="X98" i="2"/>
  <c r="W98" i="2"/>
  <c r="O98" i="2"/>
  <c r="P98" i="2" s="1"/>
  <c r="N98" i="2"/>
  <c r="D226" i="2" l="1"/>
  <c r="C227" i="2"/>
  <c r="Q98" i="2"/>
  <c r="T98" i="2" s="1"/>
  <c r="U98" i="2" s="1"/>
  <c r="L98" i="2" s="1"/>
  <c r="M98" i="2" s="1"/>
  <c r="F98" i="2"/>
  <c r="H98" i="2" s="1"/>
  <c r="C228" i="2" l="1"/>
  <c r="D227" i="2"/>
  <c r="J99" i="2"/>
  <c r="E99" i="2"/>
  <c r="C229" i="2" l="1"/>
  <c r="D228" i="2"/>
  <c r="S99" i="2"/>
  <c r="I99" i="2"/>
  <c r="G99" i="2"/>
  <c r="D229" i="2" l="1"/>
  <c r="C230" i="2"/>
  <c r="W99" i="2"/>
  <c r="X99" i="2"/>
  <c r="O99" i="2"/>
  <c r="P99" i="2" s="1"/>
  <c r="N99" i="2"/>
  <c r="D230" i="2" l="1"/>
  <c r="C231" i="2"/>
  <c r="Q99" i="2"/>
  <c r="T99" i="2" s="1"/>
  <c r="U99" i="2" s="1"/>
  <c r="L99" i="2" s="1"/>
  <c r="M99" i="2" s="1"/>
  <c r="F99" i="2"/>
  <c r="H99" i="2" s="1"/>
  <c r="C232" i="2" l="1"/>
  <c r="D231" i="2"/>
  <c r="E100" i="2"/>
  <c r="J100" i="2"/>
  <c r="D232" i="2" l="1"/>
  <c r="C233" i="2"/>
  <c r="G100" i="2"/>
  <c r="S100" i="2"/>
  <c r="I100" i="2"/>
  <c r="C234" i="2" l="1"/>
  <c r="D233" i="2"/>
  <c r="O100" i="2"/>
  <c r="P100" i="2" s="1"/>
  <c r="N100" i="2"/>
  <c r="X100" i="2"/>
  <c r="W100" i="2"/>
  <c r="D234" i="2" l="1"/>
  <c r="C235" i="2"/>
  <c r="Q100" i="2"/>
  <c r="T100" i="2" s="1"/>
  <c r="U100" i="2" s="1"/>
  <c r="L100" i="2" s="1"/>
  <c r="M100" i="2" s="1"/>
  <c r="F100" i="2"/>
  <c r="H100" i="2" s="1"/>
  <c r="D235" i="2" l="1"/>
  <c r="C236" i="2"/>
  <c r="J101" i="2"/>
  <c r="E101" i="2"/>
  <c r="D236" i="2" l="1"/>
  <c r="C237" i="2"/>
  <c r="I101" i="2"/>
  <c r="S101" i="2"/>
  <c r="G101" i="2"/>
  <c r="D237" i="2" l="1"/>
  <c r="C238" i="2"/>
  <c r="O101" i="2"/>
  <c r="P101" i="2" s="1"/>
  <c r="N101" i="2"/>
  <c r="W101" i="2"/>
  <c r="X101" i="2"/>
  <c r="C239" i="2" l="1"/>
  <c r="D238" i="2"/>
  <c r="Q101" i="2"/>
  <c r="T101" i="2" s="1"/>
  <c r="U101" i="2" s="1"/>
  <c r="L101" i="2" s="1"/>
  <c r="M101" i="2" s="1"/>
  <c r="F101" i="2"/>
  <c r="H101" i="2" s="1"/>
  <c r="D239" i="2" l="1"/>
  <c r="C240" i="2"/>
  <c r="E102" i="2"/>
  <c r="J102" i="2"/>
  <c r="C241" i="2" l="1"/>
  <c r="D240" i="2"/>
  <c r="I102" i="2"/>
  <c r="S102" i="2"/>
  <c r="G102" i="2"/>
  <c r="C242" i="2" l="1"/>
  <c r="D241" i="2"/>
  <c r="N102" i="2"/>
  <c r="O102" i="2"/>
  <c r="P102" i="2" s="1"/>
  <c r="W102" i="2"/>
  <c r="X102" i="2"/>
  <c r="D242" i="2" l="1"/>
  <c r="C243" i="2"/>
  <c r="Q102" i="2"/>
  <c r="T102" i="2" s="1"/>
  <c r="U102" i="2" s="1"/>
  <c r="L102" i="2" s="1"/>
  <c r="M102" i="2" s="1"/>
  <c r="F102" i="2"/>
  <c r="H102" i="2" s="1"/>
  <c r="D243" i="2" l="1"/>
  <c r="C244" i="2"/>
  <c r="E103" i="2"/>
  <c r="J103" i="2"/>
  <c r="D244" i="2" l="1"/>
  <c r="C245" i="2"/>
  <c r="G103" i="2"/>
  <c r="I103" i="2"/>
  <c r="S103" i="2"/>
  <c r="C246" i="2" l="1"/>
  <c r="D245" i="2"/>
  <c r="N103" i="2"/>
  <c r="O103" i="2"/>
  <c r="P103" i="2" s="1"/>
  <c r="W103" i="2"/>
  <c r="X103" i="2"/>
  <c r="C247" i="2" l="1"/>
  <c r="D246" i="2"/>
  <c r="Q103" i="2"/>
  <c r="T103" i="2" s="1"/>
  <c r="U103" i="2" s="1"/>
  <c r="L103" i="2" s="1"/>
  <c r="M103" i="2" s="1"/>
  <c r="F103" i="2"/>
  <c r="H103" i="2" s="1"/>
  <c r="C248" i="2" l="1"/>
  <c r="D247" i="2"/>
  <c r="J104" i="2"/>
  <c r="E104" i="2"/>
  <c r="D248" i="2" l="1"/>
  <c r="C249" i="2"/>
  <c r="S104" i="2"/>
  <c r="I104" i="2"/>
  <c r="G104" i="2"/>
  <c r="D249" i="2" l="1"/>
  <c r="C250" i="2"/>
  <c r="O104" i="2"/>
  <c r="P104" i="2" s="1"/>
  <c r="N104" i="2"/>
  <c r="X104" i="2"/>
  <c r="W104" i="2"/>
  <c r="C251" i="2" l="1"/>
  <c r="D250" i="2"/>
  <c r="Q104" i="2"/>
  <c r="T104" i="2" s="1"/>
  <c r="U104" i="2" s="1"/>
  <c r="L104" i="2" s="1"/>
  <c r="M104" i="2" s="1"/>
  <c r="F104" i="2"/>
  <c r="H104" i="2" s="1"/>
  <c r="C252" i="2" l="1"/>
  <c r="D251" i="2"/>
  <c r="J105" i="2"/>
  <c r="E105" i="2"/>
  <c r="D252" i="2" l="1"/>
  <c r="C253" i="2"/>
  <c r="S105" i="2"/>
  <c r="I105" i="2"/>
  <c r="G105" i="2"/>
  <c r="C254" i="2" l="1"/>
  <c r="D253" i="2"/>
  <c r="X105" i="2"/>
  <c r="W105" i="2"/>
  <c r="O105" i="2"/>
  <c r="P105" i="2" s="1"/>
  <c r="N105" i="2"/>
  <c r="C255" i="2" l="1"/>
  <c r="D254" i="2"/>
  <c r="Q105" i="2"/>
  <c r="T105" i="2" s="1"/>
  <c r="U105" i="2" s="1"/>
  <c r="L105" i="2" s="1"/>
  <c r="M105" i="2" s="1"/>
  <c r="F105" i="2"/>
  <c r="H105" i="2" s="1"/>
  <c r="D255" i="2" l="1"/>
  <c r="C256" i="2"/>
  <c r="E106" i="2"/>
  <c r="J106" i="2"/>
  <c r="D256" i="2" l="1"/>
  <c r="C257" i="2"/>
  <c r="G106" i="2"/>
  <c r="S106" i="2"/>
  <c r="I106" i="2"/>
  <c r="C258" i="2" l="1"/>
  <c r="D257" i="2"/>
  <c r="X106" i="2"/>
  <c r="W106" i="2"/>
  <c r="O106" i="2"/>
  <c r="P106" i="2" s="1"/>
  <c r="N106" i="2"/>
  <c r="C259" i="2" l="1"/>
  <c r="D258" i="2"/>
  <c r="Q106" i="2"/>
  <c r="T106" i="2" s="1"/>
  <c r="U106" i="2" s="1"/>
  <c r="L106" i="2" s="1"/>
  <c r="M106" i="2" s="1"/>
  <c r="F106" i="2"/>
  <c r="H106" i="2" s="1"/>
  <c r="D259" i="2" l="1"/>
  <c r="C260" i="2"/>
  <c r="J107" i="2"/>
  <c r="E107" i="2"/>
  <c r="C261" i="2" l="1"/>
  <c r="D260" i="2"/>
  <c r="S107" i="2"/>
  <c r="I107" i="2"/>
  <c r="G107" i="2"/>
  <c r="D261" i="2" l="1"/>
  <c r="C262" i="2"/>
  <c r="N107" i="2"/>
  <c r="O107" i="2"/>
  <c r="P107" i="2" s="1"/>
  <c r="X107" i="2"/>
  <c r="W107" i="2"/>
  <c r="C263" i="2" l="1"/>
  <c r="D262" i="2"/>
  <c r="Q107" i="2"/>
  <c r="T107" i="2" s="1"/>
  <c r="U107" i="2" s="1"/>
  <c r="L107" i="2" s="1"/>
  <c r="M107" i="2" s="1"/>
  <c r="F107" i="2"/>
  <c r="H107" i="2" s="1"/>
  <c r="C264" i="2" l="1"/>
  <c r="D263" i="2"/>
  <c r="J108" i="2"/>
  <c r="E108" i="2"/>
  <c r="D264" i="2" l="1"/>
  <c r="C265" i="2"/>
  <c r="S108" i="2"/>
  <c r="I108" i="2"/>
  <c r="G108" i="2"/>
  <c r="D265" i="2" l="1"/>
  <c r="C266" i="2"/>
  <c r="X108" i="2"/>
  <c r="W108" i="2"/>
  <c r="N108" i="2"/>
  <c r="O108" i="2"/>
  <c r="P108" i="2" s="1"/>
  <c r="D266" i="2" l="1"/>
  <c r="C267" i="2"/>
  <c r="Q108" i="2"/>
  <c r="T108" i="2" s="1"/>
  <c r="U108" i="2" s="1"/>
  <c r="L108" i="2" s="1"/>
  <c r="M108" i="2" s="1"/>
  <c r="F108" i="2"/>
  <c r="H108" i="2" s="1"/>
  <c r="D267" i="2" l="1"/>
  <c r="C268" i="2"/>
  <c r="E109" i="2"/>
  <c r="J109" i="2"/>
  <c r="C269" i="2" l="1"/>
  <c r="D268" i="2"/>
  <c r="G109" i="2"/>
  <c r="I109" i="2"/>
  <c r="S109" i="2"/>
  <c r="C270" i="2" l="1"/>
  <c r="D269" i="2"/>
  <c r="W109" i="2"/>
  <c r="X109" i="2"/>
  <c r="O109" i="2"/>
  <c r="P109" i="2" s="1"/>
  <c r="N109" i="2"/>
  <c r="D270" i="2" l="1"/>
  <c r="C271" i="2"/>
  <c r="Q109" i="2"/>
  <c r="T109" i="2" s="1"/>
  <c r="U109" i="2" s="1"/>
  <c r="L109" i="2" s="1"/>
  <c r="M109" i="2" s="1"/>
  <c r="F109" i="2"/>
  <c r="H109" i="2" s="1"/>
  <c r="D271" i="2" l="1"/>
  <c r="C272" i="2"/>
  <c r="J110" i="2"/>
  <c r="E110" i="2"/>
  <c r="D272" i="2" l="1"/>
  <c r="C273" i="2"/>
  <c r="I110" i="2"/>
  <c r="S110" i="2"/>
  <c r="G110" i="2"/>
  <c r="C274" i="2" l="1"/>
  <c r="D273" i="2"/>
  <c r="W110" i="2"/>
  <c r="X110" i="2"/>
  <c r="N110" i="2"/>
  <c r="O110" i="2"/>
  <c r="P110" i="2" s="1"/>
  <c r="C275" i="2" l="1"/>
  <c r="D274" i="2"/>
  <c r="Q110" i="2"/>
  <c r="T110" i="2" s="1"/>
  <c r="U110" i="2" s="1"/>
  <c r="L110" i="2" s="1"/>
  <c r="M110" i="2" s="1"/>
  <c r="F110" i="2"/>
  <c r="H110" i="2" s="1"/>
  <c r="C276" i="2" l="1"/>
  <c r="D275" i="2"/>
  <c r="E111" i="2"/>
  <c r="J111" i="2"/>
  <c r="D276" i="2" l="1"/>
  <c r="C277" i="2"/>
  <c r="G111" i="2"/>
  <c r="I111" i="2"/>
  <c r="S111" i="2"/>
  <c r="D277" i="2" l="1"/>
  <c r="C278" i="2"/>
  <c r="O111" i="2"/>
  <c r="P111" i="2" s="1"/>
  <c r="N111" i="2"/>
  <c r="X111" i="2"/>
  <c r="W111" i="2"/>
  <c r="D278" i="2" l="1"/>
  <c r="C279" i="2"/>
  <c r="Q111" i="2"/>
  <c r="T111" i="2" s="1"/>
  <c r="U111" i="2" s="1"/>
  <c r="L111" i="2" s="1"/>
  <c r="M111" i="2" s="1"/>
  <c r="F111" i="2"/>
  <c r="H111" i="2" s="1"/>
  <c r="C280" i="2" l="1"/>
  <c r="D279" i="2"/>
  <c r="J112" i="2"/>
  <c r="E112" i="2"/>
  <c r="D280" i="2" l="1"/>
  <c r="C281" i="2"/>
  <c r="G112" i="2"/>
  <c r="S112" i="2"/>
  <c r="I112" i="2"/>
  <c r="C282" i="2" l="1"/>
  <c r="D281" i="2"/>
  <c r="X112" i="2"/>
  <c r="W112" i="2"/>
  <c r="O112" i="2"/>
  <c r="P112" i="2" s="1"/>
  <c r="N112" i="2"/>
  <c r="D282" i="2" l="1"/>
  <c r="C283" i="2"/>
  <c r="Q112" i="2"/>
  <c r="T112" i="2" s="1"/>
  <c r="U112" i="2" s="1"/>
  <c r="L112" i="2" s="1"/>
  <c r="M112" i="2" s="1"/>
  <c r="F112" i="2"/>
  <c r="H112" i="2" s="1"/>
  <c r="D283" i="2" l="1"/>
  <c r="C284" i="2"/>
  <c r="J113" i="2"/>
  <c r="E113" i="2"/>
  <c r="C285" i="2" l="1"/>
  <c r="D284" i="2"/>
  <c r="S113" i="2"/>
  <c r="I113" i="2"/>
  <c r="G113" i="2"/>
  <c r="C286" i="2" l="1"/>
  <c r="D285" i="2"/>
  <c r="O113" i="2"/>
  <c r="P113" i="2" s="1"/>
  <c r="N113" i="2"/>
  <c r="X113" i="2"/>
  <c r="W113" i="2"/>
  <c r="D286" i="2" l="1"/>
  <c r="C287" i="2"/>
  <c r="Q113" i="2"/>
  <c r="T113" i="2" s="1"/>
  <c r="U113" i="2" s="1"/>
  <c r="L113" i="2" s="1"/>
  <c r="M113" i="2" s="1"/>
  <c r="F113" i="2"/>
  <c r="H113" i="2" s="1"/>
  <c r="D287" i="2" l="1"/>
  <c r="C288" i="2"/>
  <c r="J114" i="2"/>
  <c r="E114" i="2"/>
  <c r="C289" i="2" l="1"/>
  <c r="D288" i="2"/>
  <c r="G114" i="2"/>
  <c r="I114" i="2"/>
  <c r="S114" i="2"/>
  <c r="C290" i="2" l="1"/>
  <c r="D289" i="2"/>
  <c r="X114" i="2"/>
  <c r="W114" i="2"/>
  <c r="O114" i="2"/>
  <c r="P114" i="2" s="1"/>
  <c r="N114" i="2"/>
  <c r="C291" i="2" l="1"/>
  <c r="D290" i="2"/>
  <c r="Q114" i="2"/>
  <c r="T114" i="2" s="1"/>
  <c r="U114" i="2" s="1"/>
  <c r="L114" i="2" s="1"/>
  <c r="M114" i="2" s="1"/>
  <c r="F114" i="2"/>
  <c r="H114" i="2" s="1"/>
  <c r="C292" i="2" l="1"/>
  <c r="D291" i="2"/>
  <c r="E115" i="2"/>
  <c r="J115" i="2"/>
  <c r="C293" i="2" l="1"/>
  <c r="D292" i="2"/>
  <c r="G115" i="2"/>
  <c r="S115" i="2"/>
  <c r="I115" i="2"/>
  <c r="C294" i="2" l="1"/>
  <c r="D293" i="2"/>
  <c r="O115" i="2"/>
  <c r="P115" i="2" s="1"/>
  <c r="N115" i="2"/>
  <c r="W115" i="2"/>
  <c r="X115" i="2"/>
  <c r="D294" i="2" l="1"/>
  <c r="C295" i="2"/>
  <c r="Q115" i="2"/>
  <c r="T115" i="2" s="1"/>
  <c r="U115" i="2" s="1"/>
  <c r="L115" i="2" s="1"/>
  <c r="M115" i="2" s="1"/>
  <c r="F115" i="2"/>
  <c r="H115" i="2" s="1"/>
  <c r="D295" i="2" l="1"/>
  <c r="C296" i="2"/>
  <c r="E116" i="2"/>
  <c r="J116" i="2"/>
  <c r="D296" i="2" l="1"/>
  <c r="C297" i="2"/>
  <c r="G116" i="2"/>
  <c r="S116" i="2"/>
  <c r="I116" i="2"/>
  <c r="C298" i="2" l="1"/>
  <c r="D297" i="2"/>
  <c r="O116" i="2"/>
  <c r="P116" i="2" s="1"/>
  <c r="N116" i="2"/>
  <c r="X116" i="2"/>
  <c r="W116" i="2"/>
  <c r="C299" i="2" l="1"/>
  <c r="D298" i="2"/>
  <c r="Q116" i="2"/>
  <c r="T116" i="2" s="1"/>
  <c r="U116" i="2" s="1"/>
  <c r="L116" i="2" s="1"/>
  <c r="M116" i="2" s="1"/>
  <c r="F116" i="2"/>
  <c r="H116" i="2" s="1"/>
  <c r="C300" i="2" l="1"/>
  <c r="D299" i="2"/>
  <c r="E117" i="2"/>
  <c r="J117" i="2"/>
  <c r="C301" i="2" l="1"/>
  <c r="D300" i="2"/>
  <c r="S117" i="2"/>
  <c r="I117" i="2"/>
  <c r="G117" i="2"/>
  <c r="D301" i="2" l="1"/>
  <c r="C302" i="2"/>
  <c r="X117" i="2"/>
  <c r="W117" i="2"/>
  <c r="N117" i="2"/>
  <c r="O117" i="2"/>
  <c r="P117" i="2" s="1"/>
  <c r="D302" i="2" l="1"/>
  <c r="C303" i="2"/>
  <c r="Q117" i="2"/>
  <c r="T117" i="2" s="1"/>
  <c r="U117" i="2" s="1"/>
  <c r="L117" i="2" s="1"/>
  <c r="M117" i="2" s="1"/>
  <c r="F117" i="2"/>
  <c r="H117" i="2" s="1"/>
  <c r="D303" i="2" l="1"/>
  <c r="C304" i="2"/>
  <c r="E118" i="2"/>
  <c r="J118" i="2"/>
  <c r="D304" i="2" l="1"/>
  <c r="C305" i="2"/>
  <c r="G118" i="2"/>
  <c r="S118" i="2"/>
  <c r="I118" i="2"/>
  <c r="C306" i="2" l="1"/>
  <c r="D305" i="2"/>
  <c r="X118" i="2"/>
  <c r="W118" i="2"/>
  <c r="N118" i="2"/>
  <c r="O118" i="2"/>
  <c r="P118" i="2" s="1"/>
  <c r="D306" i="2" l="1"/>
  <c r="C307" i="2"/>
  <c r="Q118" i="2"/>
  <c r="T118" i="2" s="1"/>
  <c r="U118" i="2" s="1"/>
  <c r="L118" i="2" s="1"/>
  <c r="M118" i="2" s="1"/>
  <c r="F118" i="2"/>
  <c r="H118" i="2" s="1"/>
  <c r="C308" i="2" l="1"/>
  <c r="D307" i="2"/>
  <c r="E119" i="2"/>
  <c r="J119" i="2"/>
  <c r="D308" i="2" l="1"/>
  <c r="C309" i="2"/>
  <c r="S119" i="2"/>
  <c r="I119" i="2"/>
  <c r="G119" i="2"/>
  <c r="D309" i="2" l="1"/>
  <c r="C310" i="2"/>
  <c r="N119" i="2"/>
  <c r="O119" i="2"/>
  <c r="P119" i="2" s="1"/>
  <c r="X119" i="2"/>
  <c r="W119" i="2"/>
  <c r="D310" i="2" l="1"/>
  <c r="C311" i="2"/>
  <c r="Q119" i="2"/>
  <c r="T119" i="2" s="1"/>
  <c r="U119" i="2" s="1"/>
  <c r="L119" i="2" s="1"/>
  <c r="M119" i="2" s="1"/>
  <c r="F119" i="2"/>
  <c r="H119" i="2" s="1"/>
  <c r="D311" i="2" l="1"/>
  <c r="C312" i="2"/>
  <c r="J120" i="2"/>
  <c r="E120" i="2"/>
  <c r="C313" i="2" l="1"/>
  <c r="D312" i="2"/>
  <c r="I120" i="2"/>
  <c r="S120" i="2"/>
  <c r="G120" i="2"/>
  <c r="D313" i="2" l="1"/>
  <c r="C314" i="2"/>
  <c r="O120" i="2"/>
  <c r="P120" i="2" s="1"/>
  <c r="N120" i="2"/>
  <c r="W120" i="2"/>
  <c r="X120" i="2"/>
  <c r="C315" i="2" l="1"/>
  <c r="D314" i="2"/>
  <c r="Q120" i="2"/>
  <c r="T120" i="2" s="1"/>
  <c r="U120" i="2" s="1"/>
  <c r="L120" i="2" s="1"/>
  <c r="M120" i="2" s="1"/>
  <c r="F120" i="2"/>
  <c r="H120" i="2" s="1"/>
  <c r="C316" i="2" l="1"/>
  <c r="D315" i="2"/>
  <c r="E121" i="2"/>
  <c r="J121" i="2"/>
  <c r="C317" i="2" l="1"/>
  <c r="D316" i="2"/>
  <c r="G121" i="2"/>
  <c r="I121" i="2"/>
  <c r="S121" i="2"/>
  <c r="D317" i="2" l="1"/>
  <c r="C318" i="2"/>
  <c r="N121" i="2"/>
  <c r="O121" i="2"/>
  <c r="P121" i="2" s="1"/>
  <c r="X121" i="2"/>
  <c r="W121" i="2"/>
  <c r="D318" i="2" l="1"/>
  <c r="C319" i="2"/>
  <c r="Q121" i="2"/>
  <c r="T121" i="2" s="1"/>
  <c r="U121" i="2" s="1"/>
  <c r="L121" i="2" s="1"/>
  <c r="M121" i="2" s="1"/>
  <c r="F121" i="2"/>
  <c r="H121" i="2" s="1"/>
  <c r="C320" i="2" l="1"/>
  <c r="D319" i="2"/>
  <c r="E122" i="2"/>
  <c r="J122" i="2"/>
  <c r="C321" i="2" l="1"/>
  <c r="D320" i="2"/>
  <c r="G122" i="2"/>
  <c r="S122" i="2"/>
  <c r="I122" i="2"/>
  <c r="D321" i="2" l="1"/>
  <c r="C322" i="2"/>
  <c r="N122" i="2"/>
  <c r="O122" i="2"/>
  <c r="P122" i="2" s="1"/>
  <c r="W122" i="2"/>
  <c r="X122" i="2"/>
  <c r="D322" i="2" l="1"/>
  <c r="C323" i="2"/>
  <c r="Q122" i="2"/>
  <c r="T122" i="2" s="1"/>
  <c r="U122" i="2" s="1"/>
  <c r="L122" i="2" s="1"/>
  <c r="M122" i="2" s="1"/>
  <c r="F122" i="2"/>
  <c r="H122" i="2" s="1"/>
  <c r="D323" i="2" l="1"/>
  <c r="C324" i="2"/>
  <c r="E123" i="2"/>
  <c r="J123" i="2"/>
  <c r="C325" i="2" l="1"/>
  <c r="D324" i="2"/>
  <c r="G123" i="2"/>
  <c r="I123" i="2"/>
  <c r="S123" i="2"/>
  <c r="D325" i="2" l="1"/>
  <c r="C326" i="2"/>
  <c r="X123" i="2"/>
  <c r="W123" i="2"/>
  <c r="N123" i="2"/>
  <c r="O123" i="2"/>
  <c r="P123" i="2" s="1"/>
  <c r="C327" i="2" l="1"/>
  <c r="D326" i="2"/>
  <c r="Q123" i="2"/>
  <c r="T123" i="2" s="1"/>
  <c r="U123" i="2" s="1"/>
  <c r="L123" i="2" s="1"/>
  <c r="M123" i="2" s="1"/>
  <c r="F123" i="2"/>
  <c r="H123" i="2" s="1"/>
  <c r="D327" i="2" l="1"/>
  <c r="C328" i="2"/>
  <c r="E124" i="2"/>
  <c r="J124" i="2"/>
  <c r="C329" i="2" l="1"/>
  <c r="D328" i="2"/>
  <c r="G124" i="2"/>
  <c r="I124" i="2"/>
  <c r="S124" i="2"/>
  <c r="D329" i="2" l="1"/>
  <c r="C330" i="2"/>
  <c r="W124" i="2"/>
  <c r="X124" i="2"/>
  <c r="O124" i="2"/>
  <c r="P124" i="2" s="1"/>
  <c r="N124" i="2"/>
  <c r="D330" i="2" l="1"/>
  <c r="C331" i="2"/>
  <c r="Q124" i="2"/>
  <c r="T124" i="2" s="1"/>
  <c r="U124" i="2" s="1"/>
  <c r="L124" i="2" s="1"/>
  <c r="M124" i="2" s="1"/>
  <c r="F124" i="2"/>
  <c r="H124" i="2" s="1"/>
  <c r="D331" i="2" l="1"/>
  <c r="C332" i="2"/>
  <c r="J125" i="2"/>
  <c r="E125" i="2"/>
  <c r="D332" i="2" l="1"/>
  <c r="C333" i="2"/>
  <c r="G125" i="2"/>
  <c r="I125" i="2"/>
  <c r="S125" i="2"/>
  <c r="D333" i="2" l="1"/>
  <c r="C334" i="2"/>
  <c r="N125" i="2"/>
  <c r="O125" i="2"/>
  <c r="P125" i="2" s="1"/>
  <c r="X125" i="2"/>
  <c r="W125" i="2"/>
  <c r="D334" i="2" l="1"/>
  <c r="C335" i="2"/>
  <c r="Q125" i="2"/>
  <c r="T125" i="2" s="1"/>
  <c r="U125" i="2" s="1"/>
  <c r="L125" i="2" s="1"/>
  <c r="M125" i="2" s="1"/>
  <c r="F125" i="2"/>
  <c r="H125" i="2" s="1"/>
  <c r="C336" i="2" l="1"/>
  <c r="D335" i="2"/>
  <c r="J126" i="2"/>
  <c r="E126" i="2"/>
  <c r="C337" i="2" l="1"/>
  <c r="D336" i="2"/>
  <c r="G126" i="2"/>
  <c r="I126" i="2"/>
  <c r="S126" i="2"/>
  <c r="D337" i="2" l="1"/>
  <c r="C338" i="2"/>
  <c r="X126" i="2"/>
  <c r="W126" i="2"/>
  <c r="N126" i="2"/>
  <c r="O126" i="2"/>
  <c r="P126" i="2" s="1"/>
  <c r="C339" i="2" l="1"/>
  <c r="D338" i="2"/>
  <c r="Q126" i="2"/>
  <c r="T126" i="2" s="1"/>
  <c r="U126" i="2" s="1"/>
  <c r="L126" i="2" s="1"/>
  <c r="M126" i="2" s="1"/>
  <c r="F126" i="2"/>
  <c r="H126" i="2" s="1"/>
  <c r="D339" i="2" l="1"/>
  <c r="C340" i="2"/>
  <c r="J127" i="2"/>
  <c r="E127" i="2"/>
  <c r="D340" i="2" l="1"/>
  <c r="C341" i="2"/>
  <c r="S127" i="2"/>
  <c r="I127" i="2"/>
  <c r="G127" i="2"/>
  <c r="C342" i="2" l="1"/>
  <c r="D341" i="2"/>
  <c r="N127" i="2"/>
  <c r="O127" i="2"/>
  <c r="P127" i="2" s="1"/>
  <c r="W127" i="2"/>
  <c r="X127" i="2"/>
  <c r="D342" i="2" l="1"/>
  <c r="C343" i="2"/>
  <c r="Q127" i="2"/>
  <c r="T127" i="2" s="1"/>
  <c r="U127" i="2" s="1"/>
  <c r="L127" i="2" s="1"/>
  <c r="M127" i="2" s="1"/>
  <c r="F127" i="2"/>
  <c r="H127" i="2" s="1"/>
  <c r="D343" i="2" l="1"/>
  <c r="C344" i="2"/>
  <c r="J128" i="2"/>
  <c r="E128" i="2"/>
  <c r="C345" i="2" l="1"/>
  <c r="D344" i="2"/>
  <c r="S128" i="2"/>
  <c r="I128" i="2"/>
  <c r="G128" i="2"/>
  <c r="D345" i="2" l="1"/>
  <c r="C346" i="2"/>
  <c r="O128" i="2"/>
  <c r="P128" i="2" s="1"/>
  <c r="N128" i="2"/>
  <c r="X128" i="2"/>
  <c r="W128" i="2"/>
  <c r="C347" i="2" l="1"/>
  <c r="D346" i="2"/>
  <c r="Q128" i="2"/>
  <c r="T128" i="2" s="1"/>
  <c r="U128" i="2" s="1"/>
  <c r="L128" i="2" s="1"/>
  <c r="M128" i="2" s="1"/>
  <c r="F128" i="2"/>
  <c r="H128" i="2" s="1"/>
  <c r="D347" i="2" l="1"/>
  <c r="C348" i="2"/>
  <c r="J129" i="2"/>
  <c r="E129" i="2"/>
  <c r="D348" i="2" l="1"/>
  <c r="C349" i="2"/>
  <c r="G129" i="2"/>
  <c r="S129" i="2"/>
  <c r="I129" i="2"/>
  <c r="C350" i="2" l="1"/>
  <c r="D349" i="2"/>
  <c r="O129" i="2"/>
  <c r="P129" i="2" s="1"/>
  <c r="N129" i="2"/>
  <c r="X129" i="2"/>
  <c r="W129" i="2"/>
  <c r="D350" i="2" l="1"/>
  <c r="C351" i="2"/>
  <c r="Q129" i="2"/>
  <c r="T129" i="2" s="1"/>
  <c r="U129" i="2" s="1"/>
  <c r="L129" i="2" s="1"/>
  <c r="M129" i="2" s="1"/>
  <c r="F129" i="2"/>
  <c r="H129" i="2" s="1"/>
  <c r="D351" i="2" l="1"/>
  <c r="C352" i="2"/>
  <c r="E130" i="2"/>
  <c r="J130" i="2"/>
  <c r="C353" i="2" l="1"/>
  <c r="D352" i="2"/>
  <c r="G130" i="2"/>
  <c r="I130" i="2"/>
  <c r="S130" i="2"/>
  <c r="C354" i="2" l="1"/>
  <c r="D353" i="2"/>
  <c r="O130" i="2"/>
  <c r="P130" i="2" s="1"/>
  <c r="N130" i="2"/>
  <c r="X130" i="2"/>
  <c r="W130" i="2"/>
  <c r="C355" i="2" l="1"/>
  <c r="D354" i="2"/>
  <c r="Q130" i="2"/>
  <c r="T130" i="2" s="1"/>
  <c r="U130" i="2" s="1"/>
  <c r="L130" i="2" s="1"/>
  <c r="M130" i="2" s="1"/>
  <c r="F130" i="2"/>
  <c r="H130" i="2" s="1"/>
  <c r="D355" i="2" l="1"/>
  <c r="C356" i="2"/>
  <c r="J131" i="2"/>
  <c r="E131" i="2"/>
  <c r="C357" i="2" l="1"/>
  <c r="D356" i="2"/>
  <c r="G131" i="2"/>
  <c r="S131" i="2"/>
  <c r="I131" i="2"/>
  <c r="C358" i="2" l="1"/>
  <c r="D357" i="2"/>
  <c r="N131" i="2"/>
  <c r="O131" i="2"/>
  <c r="P131" i="2" s="1"/>
  <c r="W131" i="2"/>
  <c r="X131" i="2"/>
  <c r="C359" i="2" l="1"/>
  <c r="D358" i="2"/>
  <c r="Q131" i="2"/>
  <c r="T131" i="2" s="1"/>
  <c r="U131" i="2" s="1"/>
  <c r="L131" i="2" s="1"/>
  <c r="M131" i="2" s="1"/>
  <c r="F131" i="2"/>
  <c r="H131" i="2" s="1"/>
  <c r="D359" i="2" l="1"/>
  <c r="C360" i="2"/>
  <c r="E132" i="2"/>
  <c r="J132" i="2"/>
  <c r="C361" i="2" l="1"/>
  <c r="D360" i="2"/>
  <c r="G132" i="2"/>
  <c r="I132" i="2"/>
  <c r="S132" i="2"/>
  <c r="C362" i="2" l="1"/>
  <c r="D361" i="2"/>
  <c r="X132" i="2"/>
  <c r="W132" i="2"/>
  <c r="O132" i="2"/>
  <c r="P132" i="2" s="1"/>
  <c r="N132" i="2"/>
  <c r="D362" i="2" l="1"/>
  <c r="C363" i="2"/>
  <c r="Q132" i="2"/>
  <c r="T132" i="2" s="1"/>
  <c r="U132" i="2" s="1"/>
  <c r="L132" i="2" s="1"/>
  <c r="M132" i="2" s="1"/>
  <c r="F132" i="2"/>
  <c r="H132" i="2" s="1"/>
  <c r="C364" i="2" l="1"/>
  <c r="D363" i="2"/>
  <c r="E133" i="2"/>
  <c r="J133" i="2"/>
  <c r="C365" i="2" l="1"/>
  <c r="D364" i="2"/>
  <c r="G133" i="2"/>
  <c r="S133" i="2"/>
  <c r="I133" i="2"/>
  <c r="C366" i="2" l="1"/>
  <c r="D365" i="2"/>
  <c r="W133" i="2"/>
  <c r="X133" i="2"/>
  <c r="N133" i="2"/>
  <c r="O133" i="2"/>
  <c r="P133" i="2" s="1"/>
  <c r="C367" i="2" l="1"/>
  <c r="D366" i="2"/>
  <c r="Q133" i="2"/>
  <c r="T133" i="2" s="1"/>
  <c r="U133" i="2" s="1"/>
  <c r="L133" i="2" s="1"/>
  <c r="M133" i="2" s="1"/>
  <c r="F133" i="2"/>
  <c r="H133" i="2" s="1"/>
  <c r="C368" i="2" l="1"/>
  <c r="D367" i="2"/>
  <c r="J134" i="2"/>
  <c r="E134" i="2"/>
  <c r="C369" i="2" l="1"/>
  <c r="D368" i="2"/>
  <c r="I134" i="2"/>
  <c r="S134" i="2"/>
  <c r="G134" i="2"/>
  <c r="C370" i="2" l="1"/>
  <c r="D369" i="2"/>
  <c r="W134" i="2"/>
  <c r="X134" i="2"/>
  <c r="O134" i="2"/>
  <c r="P134" i="2" s="1"/>
  <c r="N134" i="2"/>
  <c r="D370" i="2" l="1"/>
  <c r="C371" i="2"/>
  <c r="Q134" i="2"/>
  <c r="T134" i="2" s="1"/>
  <c r="U134" i="2" s="1"/>
  <c r="L134" i="2" s="1"/>
  <c r="M134" i="2" s="1"/>
  <c r="F134" i="2"/>
  <c r="H134" i="2" s="1"/>
  <c r="D371" i="2" l="1"/>
  <c r="C372" i="2"/>
  <c r="E135" i="2"/>
  <c r="J135" i="2"/>
  <c r="D372" i="2" l="1"/>
  <c r="C373" i="2"/>
  <c r="G135" i="2"/>
  <c r="S135" i="2"/>
  <c r="I135" i="2"/>
  <c r="D373" i="2" l="1"/>
  <c r="C374" i="2"/>
  <c r="X135" i="2"/>
  <c r="W135" i="2"/>
  <c r="O135" i="2"/>
  <c r="P135" i="2" s="1"/>
  <c r="N135" i="2"/>
  <c r="C375" i="2" l="1"/>
  <c r="D374" i="2"/>
  <c r="Q135" i="2"/>
  <c r="T135" i="2" s="1"/>
  <c r="U135" i="2" s="1"/>
  <c r="L135" i="2" s="1"/>
  <c r="M135" i="2" s="1"/>
  <c r="F135" i="2"/>
  <c r="H135" i="2" s="1"/>
  <c r="D375" i="2" l="1"/>
  <c r="C376" i="2"/>
  <c r="J136" i="2"/>
  <c r="E136" i="2"/>
  <c r="D376" i="2" l="1"/>
  <c r="C377" i="2"/>
  <c r="S136" i="2"/>
  <c r="I136" i="2"/>
  <c r="G136" i="2"/>
  <c r="D377" i="2" l="1"/>
  <c r="C378" i="2"/>
  <c r="N136" i="2"/>
  <c r="O136" i="2"/>
  <c r="P136" i="2" s="1"/>
  <c r="W136" i="2"/>
  <c r="X136" i="2"/>
  <c r="C379" i="2" l="1"/>
  <c r="D378" i="2"/>
  <c r="Q136" i="2"/>
  <c r="T136" i="2" s="1"/>
  <c r="U136" i="2" s="1"/>
  <c r="L136" i="2" s="1"/>
  <c r="M136" i="2" s="1"/>
  <c r="F136" i="2"/>
  <c r="H136" i="2" s="1"/>
  <c r="C380" i="2" l="1"/>
  <c r="D379" i="2"/>
  <c r="J137" i="2"/>
  <c r="E137" i="2"/>
  <c r="C381" i="2" l="1"/>
  <c r="D380" i="2"/>
  <c r="G137" i="2"/>
  <c r="S137" i="2"/>
  <c r="I137" i="2"/>
  <c r="C382" i="2" l="1"/>
  <c r="D381" i="2"/>
  <c r="O137" i="2"/>
  <c r="P137" i="2" s="1"/>
  <c r="N137" i="2"/>
  <c r="W137" i="2"/>
  <c r="X137" i="2"/>
  <c r="D382" i="2" l="1"/>
  <c r="C383" i="2"/>
  <c r="Q137" i="2"/>
  <c r="T137" i="2" s="1"/>
  <c r="U137" i="2" s="1"/>
  <c r="L137" i="2" s="1"/>
  <c r="M137" i="2" s="1"/>
  <c r="F137" i="2"/>
  <c r="H137" i="2" s="1"/>
  <c r="C384" i="2" l="1"/>
  <c r="D383" i="2"/>
  <c r="J138" i="2"/>
  <c r="E138" i="2"/>
  <c r="D384" i="2" l="1"/>
  <c r="C385" i="2"/>
  <c r="S138" i="2"/>
  <c r="I138" i="2"/>
  <c r="G138" i="2"/>
  <c r="C386" i="2" l="1"/>
  <c r="D385" i="2"/>
  <c r="O138" i="2"/>
  <c r="P138" i="2" s="1"/>
  <c r="N138" i="2"/>
  <c r="X138" i="2"/>
  <c r="W138" i="2"/>
  <c r="D386" i="2" l="1"/>
  <c r="C387" i="2"/>
  <c r="Q138" i="2"/>
  <c r="T138" i="2" s="1"/>
  <c r="U138" i="2" s="1"/>
  <c r="L138" i="2" s="1"/>
  <c r="M138" i="2" s="1"/>
  <c r="F138" i="2"/>
  <c r="H138" i="2" s="1"/>
  <c r="C388" i="2" l="1"/>
  <c r="D387" i="2"/>
  <c r="E139" i="2"/>
  <c r="J139" i="2"/>
  <c r="D388" i="2" l="1"/>
  <c r="C389" i="2"/>
  <c r="G139" i="2"/>
  <c r="I139" i="2"/>
  <c r="S139" i="2"/>
  <c r="C390" i="2" l="1"/>
  <c r="D389" i="2"/>
  <c r="O139" i="2"/>
  <c r="P139" i="2" s="1"/>
  <c r="N139" i="2"/>
  <c r="X139" i="2"/>
  <c r="W139" i="2"/>
  <c r="D390" i="2" l="1"/>
  <c r="C391" i="2"/>
  <c r="Q139" i="2"/>
  <c r="T139" i="2" s="1"/>
  <c r="U139" i="2" s="1"/>
  <c r="L139" i="2" s="1"/>
  <c r="M139" i="2" s="1"/>
  <c r="F139" i="2"/>
  <c r="H139" i="2" s="1"/>
  <c r="D391" i="2" l="1"/>
  <c r="C392" i="2"/>
  <c r="J140" i="2"/>
  <c r="E140" i="2"/>
  <c r="C393" i="2" l="1"/>
  <c r="D392" i="2"/>
  <c r="G140" i="2"/>
  <c r="S140" i="2"/>
  <c r="I140" i="2"/>
  <c r="C394" i="2" l="1"/>
  <c r="D393" i="2"/>
  <c r="O140" i="2"/>
  <c r="P140" i="2" s="1"/>
  <c r="N140" i="2"/>
  <c r="W140" i="2"/>
  <c r="X140" i="2"/>
  <c r="D394" i="2" l="1"/>
  <c r="C395" i="2"/>
  <c r="Q140" i="2"/>
  <c r="T140" i="2" s="1"/>
  <c r="U140" i="2" s="1"/>
  <c r="L140" i="2" s="1"/>
  <c r="M140" i="2" s="1"/>
  <c r="F140" i="2"/>
  <c r="H140" i="2" s="1"/>
  <c r="C396" i="2" l="1"/>
  <c r="D395" i="2"/>
  <c r="J141" i="2"/>
  <c r="E141" i="2"/>
  <c r="D396" i="2" l="1"/>
  <c r="C397" i="2"/>
  <c r="S141" i="2"/>
  <c r="I141" i="2"/>
  <c r="G141" i="2"/>
  <c r="D397" i="2" l="1"/>
  <c r="C398" i="2"/>
  <c r="N141" i="2"/>
  <c r="O141" i="2"/>
  <c r="P141" i="2" s="1"/>
  <c r="W141" i="2"/>
  <c r="X141" i="2"/>
  <c r="C399" i="2" l="1"/>
  <c r="D398" i="2"/>
  <c r="Q141" i="2"/>
  <c r="T141" i="2" s="1"/>
  <c r="U141" i="2" s="1"/>
  <c r="L141" i="2" s="1"/>
  <c r="M141" i="2" s="1"/>
  <c r="F141" i="2"/>
  <c r="H141" i="2" s="1"/>
  <c r="C400" i="2" l="1"/>
  <c r="D399" i="2"/>
  <c r="E142" i="2"/>
  <c r="J142" i="2"/>
  <c r="C401" i="2" l="1"/>
  <c r="D400" i="2"/>
  <c r="I142" i="2"/>
  <c r="S142" i="2"/>
  <c r="G142" i="2"/>
  <c r="C402" i="2" l="1"/>
  <c r="D401" i="2"/>
  <c r="W142" i="2"/>
  <c r="X142" i="2"/>
  <c r="N142" i="2"/>
  <c r="O142" i="2"/>
  <c r="P142" i="2" s="1"/>
  <c r="D402" i="2" l="1"/>
  <c r="C403" i="2"/>
  <c r="Q142" i="2"/>
  <c r="T142" i="2" s="1"/>
  <c r="U142" i="2" s="1"/>
  <c r="L142" i="2" s="1"/>
  <c r="M142" i="2" s="1"/>
  <c r="F142" i="2"/>
  <c r="H142" i="2" s="1"/>
  <c r="C404" i="2" l="1"/>
  <c r="D403" i="2"/>
  <c r="E143" i="2"/>
  <c r="J143" i="2"/>
  <c r="D404" i="2" l="1"/>
  <c r="C405" i="2"/>
  <c r="G143" i="2"/>
  <c r="I143" i="2"/>
  <c r="S143" i="2"/>
  <c r="C406" i="2" l="1"/>
  <c r="D405" i="2"/>
  <c r="N143" i="2"/>
  <c r="O143" i="2"/>
  <c r="P143" i="2" s="1"/>
  <c r="W143" i="2"/>
  <c r="X143" i="2"/>
  <c r="C407" i="2" l="1"/>
  <c r="D406" i="2"/>
  <c r="Q143" i="2"/>
  <c r="T143" i="2" s="1"/>
  <c r="U143" i="2" s="1"/>
  <c r="L143" i="2" s="1"/>
  <c r="M143" i="2" s="1"/>
  <c r="F143" i="2"/>
  <c r="H143" i="2" s="1"/>
  <c r="D407" i="2" l="1"/>
  <c r="C408" i="2"/>
  <c r="E144" i="2"/>
  <c r="J144" i="2"/>
  <c r="D408" i="2" l="1"/>
  <c r="C409" i="2"/>
  <c r="G144" i="2"/>
  <c r="I144" i="2"/>
  <c r="S144" i="2"/>
  <c r="C410" i="2" l="1"/>
  <c r="D409" i="2"/>
  <c r="W144" i="2"/>
  <c r="X144" i="2"/>
  <c r="O144" i="2"/>
  <c r="P144" i="2" s="1"/>
  <c r="N144" i="2"/>
  <c r="C411" i="2" l="1"/>
  <c r="D410" i="2"/>
  <c r="Q144" i="2"/>
  <c r="T144" i="2" s="1"/>
  <c r="U144" i="2" s="1"/>
  <c r="L144" i="2" s="1"/>
  <c r="M144" i="2" s="1"/>
  <c r="F144" i="2"/>
  <c r="H144" i="2" s="1"/>
  <c r="C412" i="2" l="1"/>
  <c r="D411" i="2"/>
  <c r="E145" i="2"/>
  <c r="J145" i="2"/>
  <c r="D412" i="2" l="1"/>
  <c r="C413" i="2"/>
  <c r="I145" i="2"/>
  <c r="S145" i="2"/>
  <c r="G145" i="2"/>
  <c r="C414" i="2" l="1"/>
  <c r="D413" i="2"/>
  <c r="W145" i="2"/>
  <c r="X145" i="2"/>
  <c r="O145" i="2"/>
  <c r="P145" i="2" s="1"/>
  <c r="N145" i="2"/>
  <c r="C415" i="2" l="1"/>
  <c r="D414" i="2"/>
  <c r="Q145" i="2"/>
  <c r="T145" i="2" s="1"/>
  <c r="U145" i="2" s="1"/>
  <c r="L145" i="2" s="1"/>
  <c r="M145" i="2" s="1"/>
  <c r="F145" i="2"/>
  <c r="H145" i="2" s="1"/>
  <c r="D415" i="2" l="1"/>
  <c r="C416" i="2"/>
  <c r="J146" i="2"/>
  <c r="E146" i="2"/>
  <c r="C417" i="2" l="1"/>
  <c r="D416" i="2"/>
  <c r="I146" i="2"/>
  <c r="S146" i="2"/>
  <c r="G146" i="2"/>
  <c r="C418" i="2" l="1"/>
  <c r="D417" i="2"/>
  <c r="O146" i="2"/>
  <c r="P146" i="2" s="1"/>
  <c r="N146" i="2"/>
  <c r="W146" i="2"/>
  <c r="X146" i="2"/>
  <c r="D418" i="2" l="1"/>
  <c r="C419" i="2"/>
  <c r="Q146" i="2"/>
  <c r="T146" i="2" s="1"/>
  <c r="U146" i="2" s="1"/>
  <c r="L146" i="2" s="1"/>
  <c r="M146" i="2" s="1"/>
  <c r="F146" i="2"/>
  <c r="H146" i="2" s="1"/>
  <c r="C420" i="2" l="1"/>
  <c r="D419" i="2"/>
  <c r="E147" i="2"/>
  <c r="J147" i="2"/>
  <c r="C421" i="2" l="1"/>
  <c r="D420" i="2"/>
  <c r="G147" i="2"/>
  <c r="I147" i="2"/>
  <c r="S147" i="2"/>
  <c r="D421" i="2" l="1"/>
  <c r="C422" i="2"/>
  <c r="W147" i="2"/>
  <c r="X147" i="2"/>
  <c r="O147" i="2"/>
  <c r="P147" i="2" s="1"/>
  <c r="N147" i="2"/>
  <c r="C423" i="2" l="1"/>
  <c r="D422" i="2"/>
  <c r="Q147" i="2"/>
  <c r="T147" i="2" s="1"/>
  <c r="U147" i="2" s="1"/>
  <c r="L147" i="2" s="1"/>
  <c r="M147" i="2" s="1"/>
  <c r="F147" i="2"/>
  <c r="H147" i="2" s="1"/>
  <c r="C424" i="2" l="1"/>
  <c r="D423" i="2"/>
  <c r="J148" i="2"/>
  <c r="E148" i="2"/>
  <c r="C425" i="2" l="1"/>
  <c r="D424" i="2"/>
  <c r="I148" i="2"/>
  <c r="S148" i="2"/>
  <c r="G148" i="2"/>
  <c r="C426" i="2" l="1"/>
  <c r="D425" i="2"/>
  <c r="X148" i="2"/>
  <c r="W148" i="2"/>
  <c r="O148" i="2"/>
  <c r="P148" i="2" s="1"/>
  <c r="N148" i="2"/>
  <c r="D426" i="2" l="1"/>
  <c r="C427" i="2"/>
  <c r="Q148" i="2"/>
  <c r="T148" i="2" s="1"/>
  <c r="U148" i="2" s="1"/>
  <c r="L148" i="2" s="1"/>
  <c r="M148" i="2" s="1"/>
  <c r="F148" i="2"/>
  <c r="H148" i="2" s="1"/>
  <c r="C428" i="2" l="1"/>
  <c r="D427" i="2"/>
  <c r="E149" i="2"/>
  <c r="J149" i="2"/>
  <c r="C429" i="2" l="1"/>
  <c r="D428" i="2"/>
  <c r="G149" i="2"/>
  <c r="I149" i="2"/>
  <c r="S149" i="2"/>
  <c r="D429" i="2" l="1"/>
  <c r="C430" i="2"/>
  <c r="X149" i="2"/>
  <c r="W149" i="2"/>
  <c r="N149" i="2"/>
  <c r="O149" i="2"/>
  <c r="P149" i="2" s="1"/>
  <c r="D430" i="2" l="1"/>
  <c r="C431" i="2"/>
  <c r="Q149" i="2"/>
  <c r="T149" i="2" s="1"/>
  <c r="U149" i="2" s="1"/>
  <c r="L149" i="2" s="1"/>
  <c r="M149" i="2" s="1"/>
  <c r="F149" i="2"/>
  <c r="H149" i="2" s="1"/>
  <c r="D431" i="2" l="1"/>
  <c r="C432" i="2"/>
  <c r="E150" i="2"/>
  <c r="J150" i="2"/>
  <c r="C433" i="2" l="1"/>
  <c r="D432" i="2"/>
  <c r="G150" i="2"/>
  <c r="I150" i="2"/>
  <c r="S150" i="2"/>
  <c r="C434" i="2" l="1"/>
  <c r="D433" i="2"/>
  <c r="N150" i="2"/>
  <c r="O150" i="2"/>
  <c r="P150" i="2" s="1"/>
  <c r="W150" i="2"/>
  <c r="X150" i="2"/>
  <c r="C435" i="2" l="1"/>
  <c r="D434" i="2"/>
  <c r="Q150" i="2"/>
  <c r="T150" i="2" s="1"/>
  <c r="U150" i="2" s="1"/>
  <c r="L150" i="2" s="1"/>
  <c r="M150" i="2" s="1"/>
  <c r="F150" i="2"/>
  <c r="H150" i="2" s="1"/>
  <c r="D435" i="2" l="1"/>
  <c r="C436" i="2"/>
  <c r="J151" i="2"/>
  <c r="E151" i="2"/>
  <c r="C437" i="2" l="1"/>
  <c r="D436" i="2"/>
  <c r="S151" i="2"/>
  <c r="I151" i="2"/>
  <c r="G151" i="2"/>
  <c r="D437" i="2" l="1"/>
  <c r="C438" i="2"/>
  <c r="W151" i="2"/>
  <c r="X151" i="2"/>
  <c r="O151" i="2"/>
  <c r="P151" i="2" s="1"/>
  <c r="N151" i="2"/>
  <c r="D438" i="2" l="1"/>
  <c r="C439" i="2"/>
  <c r="Q151" i="2"/>
  <c r="T151" i="2" s="1"/>
  <c r="U151" i="2" s="1"/>
  <c r="L151" i="2" s="1"/>
  <c r="M151" i="2" s="1"/>
  <c r="F151" i="2"/>
  <c r="H151" i="2" s="1"/>
  <c r="C440" i="2" l="1"/>
  <c r="D439" i="2"/>
  <c r="J152" i="2"/>
  <c r="E152" i="2"/>
  <c r="D440" i="2" l="1"/>
  <c r="C441" i="2"/>
  <c r="I152" i="2"/>
  <c r="S152" i="2"/>
  <c r="G152" i="2"/>
  <c r="C442" i="2" l="1"/>
  <c r="D441" i="2"/>
  <c r="O152" i="2"/>
  <c r="P152" i="2" s="1"/>
  <c r="N152" i="2"/>
  <c r="W152" i="2"/>
  <c r="X152" i="2"/>
  <c r="D442" i="2" l="1"/>
  <c r="C443" i="2"/>
  <c r="Q152" i="2"/>
  <c r="T152" i="2" s="1"/>
  <c r="U152" i="2" s="1"/>
  <c r="L152" i="2" s="1"/>
  <c r="M152" i="2" s="1"/>
  <c r="F152" i="2"/>
  <c r="H152" i="2" s="1"/>
  <c r="C444" i="2" l="1"/>
  <c r="D443" i="2"/>
  <c r="E153" i="2"/>
  <c r="J153" i="2"/>
  <c r="C445" i="2" l="1"/>
  <c r="D444" i="2"/>
  <c r="G153" i="2"/>
  <c r="S153" i="2"/>
  <c r="I153" i="2"/>
  <c r="D445" i="2" l="1"/>
  <c r="C446" i="2"/>
  <c r="N153" i="2"/>
  <c r="O153" i="2"/>
  <c r="P153" i="2" s="1"/>
  <c r="W153" i="2"/>
  <c r="X153" i="2"/>
  <c r="D446" i="2" l="1"/>
  <c r="C447" i="2"/>
  <c r="Q153" i="2"/>
  <c r="T153" i="2" s="1"/>
  <c r="U153" i="2" s="1"/>
  <c r="L153" i="2" s="1"/>
  <c r="M153" i="2" s="1"/>
  <c r="F153" i="2"/>
  <c r="H153" i="2" s="1"/>
  <c r="C448" i="2" l="1"/>
  <c r="D447" i="2"/>
  <c r="J154" i="2"/>
  <c r="E154" i="2"/>
  <c r="C449" i="2" l="1"/>
  <c r="D448" i="2"/>
  <c r="I154" i="2"/>
  <c r="S154" i="2"/>
  <c r="G154" i="2"/>
  <c r="C450" i="2" l="1"/>
  <c r="D449" i="2"/>
  <c r="W154" i="2"/>
  <c r="X154" i="2"/>
  <c r="O154" i="2"/>
  <c r="P154" i="2" s="1"/>
  <c r="N154" i="2"/>
  <c r="D450" i="2" l="1"/>
  <c r="C451" i="2"/>
  <c r="Q154" i="2"/>
  <c r="T154" i="2" s="1"/>
  <c r="U154" i="2" s="1"/>
  <c r="L154" i="2" s="1"/>
  <c r="M154" i="2" s="1"/>
  <c r="F154" i="2"/>
  <c r="H154" i="2" s="1"/>
  <c r="C452" i="2" l="1"/>
  <c r="D451" i="2"/>
  <c r="E155" i="2"/>
  <c r="J155" i="2"/>
  <c r="C453" i="2" l="1"/>
  <c r="D452" i="2"/>
  <c r="G155" i="2"/>
  <c r="I155" i="2"/>
  <c r="S155" i="2"/>
  <c r="C454" i="2" l="1"/>
  <c r="D453" i="2"/>
  <c r="X155" i="2"/>
  <c r="W155" i="2"/>
  <c r="O155" i="2"/>
  <c r="P155" i="2" s="1"/>
  <c r="N155" i="2"/>
  <c r="D454" i="2" l="1"/>
  <c r="C455" i="2"/>
  <c r="Q155" i="2"/>
  <c r="T155" i="2" s="1"/>
  <c r="U155" i="2" s="1"/>
  <c r="L155" i="2" s="1"/>
  <c r="M155" i="2" s="1"/>
  <c r="F155" i="2"/>
  <c r="H155" i="2" s="1"/>
  <c r="C456" i="2" l="1"/>
  <c r="D455" i="2"/>
  <c r="J156" i="2"/>
  <c r="E156" i="2"/>
  <c r="C457" i="2" l="1"/>
  <c r="D456" i="2"/>
  <c r="G156" i="2"/>
  <c r="S156" i="2"/>
  <c r="I156" i="2"/>
  <c r="C458" i="2" l="1"/>
  <c r="D457" i="2"/>
  <c r="N156" i="2"/>
  <c r="O156" i="2"/>
  <c r="P156" i="2" s="1"/>
  <c r="W156" i="2"/>
  <c r="X156" i="2"/>
  <c r="C459" i="2" l="1"/>
  <c r="D458" i="2"/>
  <c r="Q156" i="2"/>
  <c r="T156" i="2" s="1"/>
  <c r="U156" i="2" s="1"/>
  <c r="L156" i="2" s="1"/>
  <c r="M156" i="2" s="1"/>
  <c r="F156" i="2"/>
  <c r="H156" i="2" s="1"/>
  <c r="D459" i="2" l="1"/>
  <c r="C460" i="2"/>
  <c r="E157" i="2"/>
  <c r="J157" i="2"/>
  <c r="D460" i="2" l="1"/>
  <c r="C461" i="2"/>
  <c r="G157" i="2"/>
  <c r="S157" i="2"/>
  <c r="I157" i="2"/>
  <c r="C462" i="2" l="1"/>
  <c r="D461" i="2"/>
  <c r="O157" i="2"/>
  <c r="P157" i="2" s="1"/>
  <c r="N157" i="2"/>
  <c r="W157" i="2"/>
  <c r="X157" i="2"/>
  <c r="C463" i="2" l="1"/>
  <c r="D462" i="2"/>
  <c r="Q157" i="2"/>
  <c r="T157" i="2" s="1"/>
  <c r="U157" i="2" s="1"/>
  <c r="L157" i="2" s="1"/>
  <c r="M157" i="2" s="1"/>
  <c r="F157" i="2"/>
  <c r="H157" i="2" s="1"/>
  <c r="D463" i="2" l="1"/>
  <c r="C464" i="2"/>
  <c r="J158" i="2"/>
  <c r="E158" i="2"/>
  <c r="D464" i="2" l="1"/>
  <c r="C465" i="2"/>
  <c r="I158" i="2"/>
  <c r="S158" i="2"/>
  <c r="G158" i="2"/>
  <c r="C466" i="2" l="1"/>
  <c r="D465" i="2"/>
  <c r="X158" i="2"/>
  <c r="W158" i="2"/>
  <c r="O158" i="2"/>
  <c r="P158" i="2" s="1"/>
  <c r="N158" i="2"/>
  <c r="C467" i="2" l="1"/>
  <c r="D466" i="2"/>
  <c r="Q158" i="2"/>
  <c r="T158" i="2" s="1"/>
  <c r="U158" i="2" s="1"/>
  <c r="L158" i="2" s="1"/>
  <c r="M158" i="2" s="1"/>
  <c r="F158" i="2"/>
  <c r="H158" i="2" s="1"/>
  <c r="C468" i="2" l="1"/>
  <c r="D467" i="2"/>
  <c r="E159" i="2"/>
  <c r="J159" i="2"/>
  <c r="D468" i="2" l="1"/>
  <c r="C469" i="2"/>
  <c r="G159" i="2"/>
  <c r="S159" i="2"/>
  <c r="I159" i="2"/>
  <c r="D469" i="2" l="1"/>
  <c r="C470" i="2"/>
  <c r="N159" i="2"/>
  <c r="O159" i="2"/>
  <c r="P159" i="2" s="1"/>
  <c r="W159" i="2"/>
  <c r="X159" i="2"/>
  <c r="C471" i="2" l="1"/>
  <c r="D470" i="2"/>
  <c r="Q159" i="2"/>
  <c r="T159" i="2" s="1"/>
  <c r="U159" i="2" s="1"/>
  <c r="L159" i="2" s="1"/>
  <c r="M159" i="2" s="1"/>
  <c r="F159" i="2"/>
  <c r="H159" i="2" s="1"/>
  <c r="D471" i="2" l="1"/>
  <c r="C472" i="2"/>
  <c r="E160" i="2"/>
  <c r="J160" i="2"/>
  <c r="C473" i="2" l="1"/>
  <c r="D472" i="2"/>
  <c r="G160" i="2"/>
  <c r="S160" i="2"/>
  <c r="I160" i="2"/>
  <c r="C474" i="2" l="1"/>
  <c r="D473" i="2"/>
  <c r="N160" i="2"/>
  <c r="O160" i="2"/>
  <c r="P160" i="2" s="1"/>
  <c r="X160" i="2"/>
  <c r="W160" i="2"/>
  <c r="C475" i="2" l="1"/>
  <c r="D474" i="2"/>
  <c r="Q160" i="2"/>
  <c r="T160" i="2" s="1"/>
  <c r="U160" i="2" s="1"/>
  <c r="L160" i="2" s="1"/>
  <c r="M160" i="2" s="1"/>
  <c r="F160" i="2"/>
  <c r="H160" i="2" s="1"/>
  <c r="D475" i="2" l="1"/>
  <c r="C476" i="2"/>
  <c r="J161" i="2"/>
  <c r="E161" i="2"/>
  <c r="D476" i="2" l="1"/>
  <c r="C477" i="2"/>
  <c r="I161" i="2"/>
  <c r="S161" i="2"/>
  <c r="G161" i="2"/>
  <c r="D477" i="2" l="1"/>
  <c r="C478" i="2"/>
  <c r="W161" i="2"/>
  <c r="X161" i="2"/>
  <c r="O161" i="2"/>
  <c r="P161" i="2" s="1"/>
  <c r="N161" i="2"/>
  <c r="D478" i="2" l="1"/>
  <c r="C479" i="2"/>
  <c r="Q161" i="2"/>
  <c r="T161" i="2" s="1"/>
  <c r="U161" i="2" s="1"/>
  <c r="L161" i="2" s="1"/>
  <c r="M161" i="2" s="1"/>
  <c r="F161" i="2"/>
  <c r="H161" i="2" s="1"/>
  <c r="D479" i="2" l="1"/>
  <c r="C480" i="2"/>
  <c r="E162" i="2"/>
  <c r="J162" i="2"/>
  <c r="D480" i="2" l="1"/>
  <c r="C481" i="2"/>
  <c r="I162" i="2"/>
  <c r="S162" i="2"/>
  <c r="G162" i="2"/>
  <c r="D481" i="2" l="1"/>
  <c r="C482" i="2"/>
  <c r="N162" i="2"/>
  <c r="O162" i="2"/>
  <c r="P162" i="2" s="1"/>
  <c r="X162" i="2"/>
  <c r="W162" i="2"/>
  <c r="D482" i="2" l="1"/>
  <c r="C483" i="2"/>
  <c r="Q162" i="2"/>
  <c r="T162" i="2" s="1"/>
  <c r="U162" i="2" s="1"/>
  <c r="L162" i="2" s="1"/>
  <c r="M162" i="2" s="1"/>
  <c r="F162" i="2"/>
  <c r="H162" i="2" s="1"/>
  <c r="C484" i="2" l="1"/>
  <c r="D483" i="2"/>
  <c r="E163" i="2"/>
  <c r="J163" i="2"/>
  <c r="C485" i="2" l="1"/>
  <c r="D484" i="2"/>
  <c r="G163" i="2"/>
  <c r="S163" i="2"/>
  <c r="I163" i="2"/>
  <c r="D485" i="2" l="1"/>
  <c r="C486" i="2"/>
  <c r="W163" i="2"/>
  <c r="X163" i="2"/>
  <c r="N163" i="2"/>
  <c r="O163" i="2"/>
  <c r="P163" i="2" s="1"/>
  <c r="C487" i="2" l="1"/>
  <c r="D486" i="2"/>
  <c r="Q163" i="2"/>
  <c r="T163" i="2" s="1"/>
  <c r="U163" i="2" s="1"/>
  <c r="L163" i="2" s="1"/>
  <c r="M163" i="2" s="1"/>
  <c r="F163" i="2"/>
  <c r="H163" i="2" s="1"/>
  <c r="C488" i="2" l="1"/>
  <c r="D487" i="2"/>
  <c r="J164" i="2"/>
  <c r="E164" i="2"/>
  <c r="D488" i="2" l="1"/>
  <c r="C489" i="2"/>
  <c r="S164" i="2"/>
  <c r="I164" i="2"/>
  <c r="G164" i="2"/>
  <c r="C490" i="2" l="1"/>
  <c r="D489" i="2"/>
  <c r="O164" i="2"/>
  <c r="P164" i="2" s="1"/>
  <c r="N164" i="2"/>
  <c r="W164" i="2"/>
  <c r="X164" i="2"/>
  <c r="D490" i="2" l="1"/>
  <c r="C491" i="2"/>
  <c r="Q164" i="2"/>
  <c r="T164" i="2" s="1"/>
  <c r="U164" i="2" s="1"/>
  <c r="L164" i="2" s="1"/>
  <c r="M164" i="2" s="1"/>
  <c r="F164" i="2"/>
  <c r="H164" i="2" s="1"/>
  <c r="D491" i="2" l="1"/>
  <c r="C492" i="2"/>
  <c r="J165" i="2"/>
  <c r="E165" i="2"/>
  <c r="C493" i="2" l="1"/>
  <c r="D492" i="2"/>
  <c r="G165" i="2"/>
  <c r="S165" i="2"/>
  <c r="I165" i="2"/>
  <c r="D493" i="2" l="1"/>
  <c r="C494" i="2"/>
  <c r="N165" i="2"/>
  <c r="O165" i="2"/>
  <c r="P165" i="2" s="1"/>
  <c r="X165" i="2"/>
  <c r="W165" i="2"/>
  <c r="D494" i="2" l="1"/>
  <c r="C495" i="2"/>
  <c r="Q165" i="2"/>
  <c r="T165" i="2" s="1"/>
  <c r="U165" i="2" s="1"/>
  <c r="L165" i="2" s="1"/>
  <c r="M165" i="2" s="1"/>
  <c r="F165" i="2"/>
  <c r="H165" i="2" s="1"/>
  <c r="C496" i="2" l="1"/>
  <c r="D495" i="2"/>
  <c r="E166" i="2"/>
  <c r="J166" i="2"/>
  <c r="C497" i="2" l="1"/>
  <c r="D496" i="2"/>
  <c r="G166" i="2"/>
  <c r="S166" i="2"/>
  <c r="I166" i="2"/>
  <c r="D497" i="2" l="1"/>
  <c r="C498" i="2"/>
  <c r="X166" i="2"/>
  <c r="W166" i="2"/>
  <c r="O166" i="2"/>
  <c r="P166" i="2" s="1"/>
  <c r="N166" i="2"/>
  <c r="C499" i="2" l="1"/>
  <c r="D498" i="2"/>
  <c r="Q166" i="2"/>
  <c r="T166" i="2" s="1"/>
  <c r="U166" i="2" s="1"/>
  <c r="L166" i="2" s="1"/>
  <c r="M166" i="2" s="1"/>
  <c r="F166" i="2"/>
  <c r="H166" i="2" s="1"/>
  <c r="C500" i="2" l="1"/>
  <c r="D499" i="2"/>
  <c r="E167" i="2"/>
  <c r="J167" i="2"/>
  <c r="C501" i="2" l="1"/>
  <c r="D500" i="2"/>
  <c r="S167" i="2"/>
  <c r="I167" i="2"/>
  <c r="G167" i="2"/>
  <c r="D501" i="2" l="1"/>
  <c r="C502" i="2"/>
  <c r="O167" i="2"/>
  <c r="P167" i="2" s="1"/>
  <c r="N167" i="2"/>
  <c r="W167" i="2"/>
  <c r="X167" i="2"/>
  <c r="C503" i="2" l="1"/>
  <c r="D502" i="2"/>
  <c r="Q167" i="2"/>
  <c r="T167" i="2" s="1"/>
  <c r="U167" i="2" s="1"/>
  <c r="L167" i="2" s="1"/>
  <c r="M167" i="2" s="1"/>
  <c r="F167" i="2"/>
  <c r="H167" i="2" s="1"/>
  <c r="C504" i="2" l="1"/>
  <c r="D503" i="2"/>
  <c r="E168" i="2"/>
  <c r="J168" i="2"/>
  <c r="C505" i="2" l="1"/>
  <c r="D504" i="2"/>
  <c r="G168" i="2"/>
  <c r="I168" i="2"/>
  <c r="S168" i="2"/>
  <c r="D505" i="2" l="1"/>
  <c r="C506" i="2"/>
  <c r="W168" i="2"/>
  <c r="X168" i="2"/>
  <c r="O168" i="2"/>
  <c r="P168" i="2" s="1"/>
  <c r="N168" i="2"/>
  <c r="C507" i="2" l="1"/>
  <c r="D506" i="2"/>
  <c r="Q168" i="2"/>
  <c r="T168" i="2" s="1"/>
  <c r="U168" i="2" s="1"/>
  <c r="L168" i="2" s="1"/>
  <c r="M168" i="2" s="1"/>
  <c r="F168" i="2"/>
  <c r="H168" i="2" s="1"/>
  <c r="C508" i="2" l="1"/>
  <c r="D507" i="2"/>
  <c r="E169" i="2"/>
  <c r="J169" i="2"/>
  <c r="C509" i="2" l="1"/>
  <c r="D508" i="2"/>
  <c r="I169" i="2"/>
  <c r="S169" i="2"/>
  <c r="G169" i="2"/>
  <c r="C510" i="2" l="1"/>
  <c r="D509" i="2"/>
  <c r="O169" i="2"/>
  <c r="P169" i="2" s="1"/>
  <c r="N169" i="2"/>
  <c r="W169" i="2"/>
  <c r="X169" i="2"/>
  <c r="D510" i="2" l="1"/>
  <c r="C511" i="2"/>
  <c r="Q169" i="2"/>
  <c r="T169" i="2" s="1"/>
  <c r="U169" i="2" s="1"/>
  <c r="L169" i="2" s="1"/>
  <c r="M169" i="2" s="1"/>
  <c r="F169" i="2"/>
  <c r="H169" i="2" s="1"/>
  <c r="D511" i="2" l="1"/>
  <c r="C512" i="2"/>
  <c r="J170" i="2"/>
  <c r="E170" i="2"/>
  <c r="D512" i="2" l="1"/>
  <c r="C513" i="2"/>
  <c r="G170" i="2"/>
  <c r="S170" i="2"/>
  <c r="I170" i="2"/>
  <c r="C514" i="2" l="1"/>
  <c r="D513" i="2"/>
  <c r="O170" i="2"/>
  <c r="P170" i="2" s="1"/>
  <c r="N170" i="2"/>
  <c r="W170" i="2"/>
  <c r="X170" i="2"/>
  <c r="C515" i="2" l="1"/>
  <c r="D514" i="2"/>
  <c r="Q170" i="2"/>
  <c r="T170" i="2" s="1"/>
  <c r="U170" i="2" s="1"/>
  <c r="L170" i="2" s="1"/>
  <c r="M170" i="2" s="1"/>
  <c r="F170" i="2"/>
  <c r="H170" i="2" s="1"/>
  <c r="D515" i="2" l="1"/>
  <c r="C516" i="2"/>
  <c r="E171" i="2"/>
  <c r="J171" i="2"/>
  <c r="D516" i="2" l="1"/>
  <c r="C517" i="2"/>
  <c r="G171" i="2"/>
  <c r="S171" i="2"/>
  <c r="I171" i="2"/>
  <c r="D517" i="2" l="1"/>
  <c r="C518" i="2"/>
  <c r="N171" i="2"/>
  <c r="O171" i="2"/>
  <c r="P171" i="2" s="1"/>
  <c r="W171" i="2"/>
  <c r="X171" i="2"/>
  <c r="D518" i="2" l="1"/>
  <c r="C519" i="2"/>
  <c r="Q171" i="2"/>
  <c r="T171" i="2" s="1"/>
  <c r="U171" i="2" s="1"/>
  <c r="L171" i="2" s="1"/>
  <c r="M171" i="2" s="1"/>
  <c r="F171" i="2"/>
  <c r="H171" i="2" s="1"/>
  <c r="C520" i="2" l="1"/>
  <c r="D519" i="2"/>
  <c r="J172" i="2"/>
  <c r="E172" i="2"/>
  <c r="D520" i="2" l="1"/>
  <c r="C521" i="2"/>
  <c r="S172" i="2"/>
  <c r="I172" i="2"/>
  <c r="G172" i="2"/>
  <c r="C522" i="2" l="1"/>
  <c r="D521" i="2"/>
  <c r="O172" i="2"/>
  <c r="P172" i="2" s="1"/>
  <c r="N172" i="2"/>
  <c r="X172" i="2"/>
  <c r="W172" i="2"/>
  <c r="D522" i="2" l="1"/>
  <c r="C523" i="2"/>
  <c r="Q172" i="2"/>
  <c r="T172" i="2" s="1"/>
  <c r="U172" i="2" s="1"/>
  <c r="L172" i="2" s="1"/>
  <c r="M172" i="2" s="1"/>
  <c r="F172" i="2"/>
  <c r="H172" i="2" s="1"/>
  <c r="C524" i="2" l="1"/>
  <c r="D523" i="2"/>
  <c r="E173" i="2"/>
  <c r="J173" i="2"/>
  <c r="D524" i="2" l="1"/>
  <c r="C525" i="2"/>
  <c r="S173" i="2"/>
  <c r="I173" i="2"/>
  <c r="G173" i="2"/>
  <c r="C526" i="2" l="1"/>
  <c r="D525" i="2"/>
  <c r="O173" i="2"/>
  <c r="P173" i="2" s="1"/>
  <c r="N173" i="2"/>
  <c r="W173" i="2"/>
  <c r="X173" i="2"/>
  <c r="C527" i="2" l="1"/>
  <c r="D526" i="2"/>
  <c r="Q173" i="2"/>
  <c r="T173" i="2" s="1"/>
  <c r="U173" i="2" s="1"/>
  <c r="L173" i="2" s="1"/>
  <c r="M173" i="2" s="1"/>
  <c r="F173" i="2"/>
  <c r="H173" i="2" s="1"/>
  <c r="C528" i="2" l="1"/>
  <c r="D527" i="2"/>
  <c r="J174" i="2"/>
  <c r="E174" i="2"/>
  <c r="C529" i="2" l="1"/>
  <c r="D528" i="2"/>
  <c r="S174" i="2"/>
  <c r="I174" i="2"/>
  <c r="G174" i="2"/>
  <c r="C530" i="2" l="1"/>
  <c r="D529" i="2"/>
  <c r="O174" i="2"/>
  <c r="P174" i="2" s="1"/>
  <c r="N174" i="2"/>
  <c r="W174" i="2"/>
  <c r="X174" i="2"/>
  <c r="C531" i="2" l="1"/>
  <c r="D530" i="2"/>
  <c r="Q174" i="2"/>
  <c r="T174" i="2" s="1"/>
  <c r="U174" i="2" s="1"/>
  <c r="L174" i="2" s="1"/>
  <c r="M174" i="2" s="1"/>
  <c r="F174" i="2"/>
  <c r="H174" i="2" s="1"/>
  <c r="C532" i="2" l="1"/>
  <c r="D531" i="2"/>
  <c r="J175" i="2"/>
  <c r="E175" i="2"/>
  <c r="D532" i="2" l="1"/>
  <c r="C533" i="2"/>
  <c r="G175" i="2"/>
  <c r="I175" i="2"/>
  <c r="S175" i="2"/>
  <c r="D533" i="2" l="1"/>
  <c r="C534" i="2"/>
  <c r="N175" i="2"/>
  <c r="O175" i="2"/>
  <c r="P175" i="2" s="1"/>
  <c r="W175" i="2"/>
  <c r="X175" i="2"/>
  <c r="C535" i="2" l="1"/>
  <c r="D534" i="2"/>
  <c r="Q175" i="2"/>
  <c r="T175" i="2" s="1"/>
  <c r="U175" i="2" s="1"/>
  <c r="L175" i="2" s="1"/>
  <c r="M175" i="2" s="1"/>
  <c r="F175" i="2"/>
  <c r="H175" i="2" s="1"/>
  <c r="C536" i="2" l="1"/>
  <c r="D535" i="2"/>
  <c r="E176" i="2"/>
  <c r="J176" i="2"/>
  <c r="D536" i="2" l="1"/>
  <c r="C537" i="2"/>
  <c r="G176" i="2"/>
  <c r="I176" i="2"/>
  <c r="S176" i="2"/>
  <c r="C538" i="2" l="1"/>
  <c r="D537" i="2"/>
  <c r="O176" i="2"/>
  <c r="P176" i="2" s="1"/>
  <c r="N176" i="2"/>
  <c r="E30" i="2"/>
  <c r="W176" i="2"/>
  <c r="X176" i="2"/>
  <c r="C539" i="2" l="1"/>
  <c r="D538" i="2"/>
  <c r="Q176" i="2"/>
  <c r="T176" i="2" s="1"/>
  <c r="U176" i="2" s="1"/>
  <c r="L176" i="2" s="1"/>
  <c r="M176" i="2" s="1"/>
  <c r="F176" i="2"/>
  <c r="H176" i="2" s="1"/>
  <c r="E31" i="2"/>
  <c r="G31" i="2" s="1"/>
  <c r="I30" i="2"/>
  <c r="I32" i="2" s="1"/>
  <c r="C540" i="2" l="1"/>
  <c r="D539" i="2"/>
  <c r="J177" i="2"/>
  <c r="E177" i="2"/>
  <c r="D540" i="2" l="1"/>
  <c r="C541" i="2"/>
  <c r="S177" i="2"/>
  <c r="I177" i="2"/>
  <c r="G177" i="2"/>
  <c r="D541" i="2" l="1"/>
  <c r="C542" i="2"/>
  <c r="X177" i="2"/>
  <c r="W177" i="2"/>
  <c r="O177" i="2"/>
  <c r="P177" i="2" s="1"/>
  <c r="N177" i="2"/>
  <c r="C543" i="2" l="1"/>
  <c r="D542" i="2"/>
  <c r="Q177" i="2"/>
  <c r="T177" i="2" s="1"/>
  <c r="U177" i="2" s="1"/>
  <c r="L177" i="2" s="1"/>
  <c r="M177" i="2" s="1"/>
  <c r="F177" i="2"/>
  <c r="H177" i="2" s="1"/>
  <c r="C544" i="2" l="1"/>
  <c r="D543" i="2"/>
  <c r="J178" i="2"/>
  <c r="E178" i="2"/>
  <c r="D544" i="2" l="1"/>
  <c r="C545" i="2"/>
  <c r="G178" i="2"/>
  <c r="I178" i="2"/>
  <c r="S178" i="2"/>
  <c r="C546" i="2" l="1"/>
  <c r="D545" i="2"/>
  <c r="N178" i="2"/>
  <c r="O178" i="2"/>
  <c r="P178" i="2" s="1"/>
  <c r="W178" i="2"/>
  <c r="X178" i="2"/>
  <c r="D546" i="2" l="1"/>
  <c r="C547" i="2"/>
  <c r="Q178" i="2"/>
  <c r="T178" i="2" s="1"/>
  <c r="U178" i="2" s="1"/>
  <c r="L178" i="2" s="1"/>
  <c r="M178" i="2" s="1"/>
  <c r="F178" i="2"/>
  <c r="H178" i="2" s="1"/>
  <c r="D547" i="2" l="1"/>
  <c r="C548" i="2"/>
  <c r="E179" i="2"/>
  <c r="J179" i="2"/>
  <c r="D548" i="2" l="1"/>
  <c r="C549" i="2"/>
  <c r="G179" i="2"/>
  <c r="S179" i="2"/>
  <c r="I179" i="2"/>
  <c r="D549" i="2" l="1"/>
  <c r="C550" i="2"/>
  <c r="X179" i="2"/>
  <c r="W179" i="2"/>
  <c r="O179" i="2"/>
  <c r="P179" i="2" s="1"/>
  <c r="N179" i="2"/>
  <c r="C551" i="2" l="1"/>
  <c r="D550" i="2"/>
  <c r="Q179" i="2"/>
  <c r="T179" i="2" s="1"/>
  <c r="U179" i="2" s="1"/>
  <c r="L179" i="2" s="1"/>
  <c r="M179" i="2" s="1"/>
  <c r="F179" i="2"/>
  <c r="H179" i="2" s="1"/>
  <c r="C552" i="2" l="1"/>
  <c r="D551" i="2"/>
  <c r="E180" i="2"/>
  <c r="J180" i="2"/>
  <c r="C553" i="2" l="1"/>
  <c r="D552" i="2"/>
  <c r="G180" i="2"/>
  <c r="I180" i="2"/>
  <c r="S180" i="2"/>
  <c r="C554" i="2" l="1"/>
  <c r="D553" i="2"/>
  <c r="X180" i="2"/>
  <c r="W180" i="2"/>
  <c r="N180" i="2"/>
  <c r="O180" i="2"/>
  <c r="P180" i="2" s="1"/>
  <c r="D554" i="2" l="1"/>
  <c r="C555" i="2"/>
  <c r="Q180" i="2"/>
  <c r="T180" i="2" s="1"/>
  <c r="U180" i="2" s="1"/>
  <c r="L180" i="2" s="1"/>
  <c r="M180" i="2" s="1"/>
  <c r="F180" i="2"/>
  <c r="H180" i="2" s="1"/>
  <c r="D555" i="2" l="1"/>
  <c r="C556" i="2"/>
  <c r="J181" i="2"/>
  <c r="E181" i="2"/>
  <c r="D556" i="2" l="1"/>
  <c r="C557" i="2"/>
  <c r="I181" i="2"/>
  <c r="S181" i="2"/>
  <c r="G181" i="2"/>
  <c r="D557" i="2" l="1"/>
  <c r="C558" i="2"/>
  <c r="X181" i="2"/>
  <c r="W181" i="2"/>
  <c r="O181" i="2"/>
  <c r="P181" i="2" s="1"/>
  <c r="N181" i="2"/>
  <c r="C559" i="2" l="1"/>
  <c r="D558" i="2"/>
  <c r="Q181" i="2"/>
  <c r="T181" i="2" s="1"/>
  <c r="U181" i="2" s="1"/>
  <c r="L181" i="2" s="1"/>
  <c r="M181" i="2" s="1"/>
  <c r="F181" i="2"/>
  <c r="H181" i="2" s="1"/>
  <c r="C560" i="2" l="1"/>
  <c r="D559" i="2"/>
  <c r="J182" i="2"/>
  <c r="E182" i="2"/>
  <c r="C561" i="2" l="1"/>
  <c r="D560" i="2"/>
  <c r="S182" i="2"/>
  <c r="I182" i="2"/>
  <c r="G182" i="2"/>
  <c r="D561" i="2" l="1"/>
  <c r="C562" i="2"/>
  <c r="X182" i="2"/>
  <c r="W182" i="2"/>
  <c r="N182" i="2"/>
  <c r="O182" i="2"/>
  <c r="P182" i="2" s="1"/>
  <c r="D562" i="2" l="1"/>
  <c r="C563" i="2"/>
  <c r="Q182" i="2"/>
  <c r="T182" i="2" s="1"/>
  <c r="U182" i="2" s="1"/>
  <c r="L182" i="2" s="1"/>
  <c r="M182" i="2" s="1"/>
  <c r="F182" i="2"/>
  <c r="H182" i="2" s="1"/>
  <c r="C564" i="2" l="1"/>
  <c r="D563" i="2"/>
  <c r="J183" i="2"/>
  <c r="E183" i="2"/>
  <c r="C565" i="2" l="1"/>
  <c r="D564" i="2"/>
  <c r="S183" i="2"/>
  <c r="I183" i="2"/>
  <c r="G183" i="2"/>
  <c r="C566" i="2" l="1"/>
  <c r="D565" i="2"/>
  <c r="W183" i="2"/>
  <c r="X183" i="2"/>
  <c r="O183" i="2"/>
  <c r="P183" i="2" s="1"/>
  <c r="N183" i="2"/>
  <c r="C567" i="2" l="1"/>
  <c r="D566" i="2"/>
  <c r="Q183" i="2"/>
  <c r="T183" i="2" s="1"/>
  <c r="U183" i="2" s="1"/>
  <c r="L183" i="2" s="1"/>
  <c r="M183" i="2" s="1"/>
  <c r="F183" i="2"/>
  <c r="H183" i="2" s="1"/>
  <c r="D567" i="2" l="1"/>
  <c r="C568" i="2"/>
  <c r="J184" i="2"/>
  <c r="E184" i="2"/>
  <c r="C569" i="2" l="1"/>
  <c r="D568" i="2"/>
  <c r="G184" i="2"/>
  <c r="I184" i="2"/>
  <c r="S184" i="2"/>
  <c r="C570" i="2" l="1"/>
  <c r="D569" i="2"/>
  <c r="O184" i="2"/>
  <c r="P184" i="2" s="1"/>
  <c r="N184" i="2"/>
  <c r="W184" i="2"/>
  <c r="X184" i="2"/>
  <c r="D570" i="2" l="1"/>
  <c r="C571" i="2"/>
  <c r="Q184" i="2"/>
  <c r="T184" i="2" s="1"/>
  <c r="U184" i="2" s="1"/>
  <c r="L184" i="2" s="1"/>
  <c r="M184" i="2" s="1"/>
  <c r="F184" i="2"/>
  <c r="H184" i="2" s="1"/>
  <c r="C572" i="2" l="1"/>
  <c r="D571" i="2"/>
  <c r="J185" i="2"/>
  <c r="E185" i="2"/>
  <c r="C573" i="2" l="1"/>
  <c r="D572" i="2"/>
  <c r="G185" i="2"/>
  <c r="I185" i="2"/>
  <c r="S185" i="2"/>
  <c r="D573" i="2" l="1"/>
  <c r="C574" i="2"/>
  <c r="X185" i="2"/>
  <c r="W185" i="2"/>
  <c r="N185" i="2"/>
  <c r="O185" i="2"/>
  <c r="P185" i="2" s="1"/>
  <c r="D574" i="2" l="1"/>
  <c r="C575" i="2"/>
  <c r="Q185" i="2"/>
  <c r="T185" i="2" s="1"/>
  <c r="U185" i="2" s="1"/>
  <c r="L185" i="2" s="1"/>
  <c r="M185" i="2" s="1"/>
  <c r="F185" i="2"/>
  <c r="H185" i="2" s="1"/>
  <c r="D575" i="2" l="1"/>
  <c r="C576" i="2"/>
  <c r="J186" i="2"/>
  <c r="E186" i="2"/>
  <c r="D576" i="2" l="1"/>
  <c r="C577" i="2"/>
  <c r="S186" i="2"/>
  <c r="I186" i="2"/>
  <c r="G186" i="2"/>
  <c r="D577" i="2" l="1"/>
  <c r="C578" i="2"/>
  <c r="X186" i="2"/>
  <c r="W186" i="2"/>
  <c r="O186" i="2"/>
  <c r="P186" i="2" s="1"/>
  <c r="N186" i="2"/>
  <c r="C579" i="2" l="1"/>
  <c r="D578" i="2"/>
  <c r="Q186" i="2"/>
  <c r="T186" i="2" s="1"/>
  <c r="U186" i="2" s="1"/>
  <c r="L186" i="2" s="1"/>
  <c r="M186" i="2" s="1"/>
  <c r="F186" i="2"/>
  <c r="H186" i="2" s="1"/>
  <c r="C580" i="2" l="1"/>
  <c r="D579" i="2"/>
  <c r="E187" i="2"/>
  <c r="J187" i="2"/>
  <c r="D580" i="2" l="1"/>
  <c r="C581" i="2"/>
  <c r="G187" i="2"/>
  <c r="S187" i="2"/>
  <c r="I187" i="2"/>
  <c r="D581" i="2" l="1"/>
  <c r="C582" i="2"/>
  <c r="O187" i="2"/>
  <c r="P187" i="2" s="1"/>
  <c r="N187" i="2"/>
  <c r="X187" i="2"/>
  <c r="W187" i="2"/>
  <c r="C583" i="2" l="1"/>
  <c r="D582" i="2"/>
  <c r="Q187" i="2"/>
  <c r="T187" i="2" s="1"/>
  <c r="U187" i="2" s="1"/>
  <c r="L187" i="2" s="1"/>
  <c r="M187" i="2" s="1"/>
  <c r="F187" i="2"/>
  <c r="H187" i="2" s="1"/>
  <c r="D583" i="2" l="1"/>
  <c r="C584" i="2"/>
  <c r="J188" i="2"/>
  <c r="E188" i="2"/>
  <c r="C585" i="2" l="1"/>
  <c r="D584" i="2"/>
  <c r="I188" i="2"/>
  <c r="S188" i="2"/>
  <c r="G188" i="2"/>
  <c r="D585" i="2" l="1"/>
  <c r="C586" i="2"/>
  <c r="X188" i="2"/>
  <c r="W188" i="2"/>
  <c r="O188" i="2"/>
  <c r="P188" i="2" s="1"/>
  <c r="N188" i="2"/>
  <c r="D586" i="2" l="1"/>
  <c r="C587" i="2"/>
  <c r="Q188" i="2"/>
  <c r="T188" i="2" s="1"/>
  <c r="U188" i="2" s="1"/>
  <c r="L188" i="2" s="1"/>
  <c r="M188" i="2" s="1"/>
  <c r="F188" i="2"/>
  <c r="H188" i="2" s="1"/>
  <c r="D587" i="2" l="1"/>
  <c r="C588" i="2"/>
  <c r="J189" i="2"/>
  <c r="E189" i="2"/>
  <c r="C589" i="2" l="1"/>
  <c r="D588" i="2"/>
  <c r="S189" i="2"/>
  <c r="I189" i="2"/>
  <c r="G189" i="2"/>
  <c r="D589" i="2" l="1"/>
  <c r="C590" i="2"/>
  <c r="N189" i="2"/>
  <c r="O189" i="2"/>
  <c r="P189" i="2" s="1"/>
  <c r="X189" i="2"/>
  <c r="W189" i="2"/>
  <c r="D590" i="2" l="1"/>
  <c r="C591" i="2"/>
  <c r="Q189" i="2"/>
  <c r="T189" i="2" s="1"/>
  <c r="U189" i="2" s="1"/>
  <c r="L189" i="2" s="1"/>
  <c r="M189" i="2" s="1"/>
  <c r="F189" i="2"/>
  <c r="H189" i="2" s="1"/>
  <c r="D591" i="2" l="1"/>
  <c r="C592" i="2"/>
  <c r="J190" i="2"/>
  <c r="E190" i="2"/>
  <c r="C593" i="2" l="1"/>
  <c r="D592" i="2"/>
  <c r="I190" i="2"/>
  <c r="S190" i="2"/>
  <c r="G190" i="2"/>
  <c r="D593" i="2" l="1"/>
  <c r="C594" i="2"/>
  <c r="W190" i="2"/>
  <c r="X190" i="2"/>
  <c r="N190" i="2"/>
  <c r="O190" i="2"/>
  <c r="P190" i="2" s="1"/>
  <c r="D594" i="2" l="1"/>
  <c r="C595" i="2"/>
  <c r="Q190" i="2"/>
  <c r="T190" i="2" s="1"/>
  <c r="U190" i="2" s="1"/>
  <c r="L190" i="2" s="1"/>
  <c r="M190" i="2" s="1"/>
  <c r="F190" i="2"/>
  <c r="H190" i="2" s="1"/>
  <c r="C596" i="2" l="1"/>
  <c r="D595" i="2"/>
  <c r="J191" i="2"/>
  <c r="E191" i="2"/>
  <c r="C597" i="2" l="1"/>
  <c r="D596" i="2"/>
  <c r="S191" i="2"/>
  <c r="I191" i="2"/>
  <c r="G191" i="2"/>
  <c r="D597" i="2" l="1"/>
  <c r="C598" i="2"/>
  <c r="W191" i="2"/>
  <c r="X191" i="2"/>
  <c r="O191" i="2"/>
  <c r="P191" i="2" s="1"/>
  <c r="N191" i="2"/>
  <c r="D598" i="2" l="1"/>
  <c r="C599" i="2"/>
  <c r="Q191" i="2"/>
  <c r="T191" i="2" s="1"/>
  <c r="U191" i="2" s="1"/>
  <c r="L191" i="2" s="1"/>
  <c r="M191" i="2" s="1"/>
  <c r="F191" i="2"/>
  <c r="H191" i="2" s="1"/>
  <c r="C600" i="2" l="1"/>
  <c r="D599" i="2"/>
  <c r="J192" i="2"/>
  <c r="E192" i="2"/>
  <c r="C601" i="2" l="1"/>
  <c r="D600" i="2"/>
  <c r="G192" i="2"/>
  <c r="I192" i="2"/>
  <c r="S192" i="2"/>
  <c r="C602" i="2" l="1"/>
  <c r="D601" i="2"/>
  <c r="X192" i="2"/>
  <c r="W192" i="2"/>
  <c r="N192" i="2"/>
  <c r="O192" i="2"/>
  <c r="P192" i="2" s="1"/>
  <c r="C603" i="2" l="1"/>
  <c r="D602" i="2"/>
  <c r="Q192" i="2"/>
  <c r="T192" i="2" s="1"/>
  <c r="U192" i="2" s="1"/>
  <c r="L192" i="2" s="1"/>
  <c r="M192" i="2" s="1"/>
  <c r="F192" i="2"/>
  <c r="H192" i="2" s="1"/>
  <c r="C604" i="2" l="1"/>
  <c r="D603" i="2"/>
  <c r="J193" i="2"/>
  <c r="E193" i="2"/>
  <c r="D604" i="2" l="1"/>
  <c r="C605" i="2"/>
  <c r="G193" i="2"/>
  <c r="S193" i="2"/>
  <c r="I193" i="2"/>
  <c r="D605" i="2" l="1"/>
  <c r="C606" i="2"/>
  <c r="N193" i="2"/>
  <c r="O193" i="2"/>
  <c r="P193" i="2" s="1"/>
  <c r="W193" i="2"/>
  <c r="X193" i="2"/>
  <c r="C607" i="2" l="1"/>
  <c r="D606" i="2"/>
  <c r="Q193" i="2"/>
  <c r="T193" i="2" s="1"/>
  <c r="U193" i="2" s="1"/>
  <c r="L193" i="2" s="1"/>
  <c r="M193" i="2" s="1"/>
  <c r="F193" i="2"/>
  <c r="H193" i="2" s="1"/>
  <c r="D607" i="2" l="1"/>
  <c r="C608" i="2"/>
  <c r="E194" i="2"/>
  <c r="J194" i="2"/>
  <c r="D608" i="2" l="1"/>
  <c r="C609" i="2"/>
  <c r="G194" i="2"/>
  <c r="S194" i="2"/>
  <c r="I194" i="2"/>
  <c r="C610" i="2" l="1"/>
  <c r="D609" i="2"/>
  <c r="W194" i="2"/>
  <c r="X194" i="2"/>
  <c r="N194" i="2"/>
  <c r="O194" i="2"/>
  <c r="P194" i="2" s="1"/>
  <c r="C611" i="2" l="1"/>
  <c r="D610" i="2"/>
  <c r="Q194" i="2"/>
  <c r="T194" i="2" s="1"/>
  <c r="U194" i="2" s="1"/>
  <c r="L194" i="2" s="1"/>
  <c r="M194" i="2" s="1"/>
  <c r="F194" i="2"/>
  <c r="H194" i="2" s="1"/>
  <c r="D611" i="2" l="1"/>
  <c r="C612" i="2"/>
  <c r="E195" i="2"/>
  <c r="J195" i="2"/>
  <c r="D612" i="2" l="1"/>
  <c r="C613" i="2"/>
  <c r="I195" i="2"/>
  <c r="S195" i="2"/>
  <c r="G195" i="2"/>
  <c r="D613" i="2" l="1"/>
  <c r="C614" i="2"/>
  <c r="N195" i="2"/>
  <c r="O195" i="2"/>
  <c r="P195" i="2" s="1"/>
  <c r="X195" i="2"/>
  <c r="W195" i="2"/>
  <c r="D614" i="2" l="1"/>
  <c r="C615" i="2"/>
  <c r="Q195" i="2"/>
  <c r="T195" i="2" s="1"/>
  <c r="U195" i="2" s="1"/>
  <c r="L195" i="2" s="1"/>
  <c r="M195" i="2" s="1"/>
  <c r="F195" i="2"/>
  <c r="H195" i="2" s="1"/>
  <c r="D615" i="2" l="1"/>
  <c r="C616" i="2"/>
  <c r="E196" i="2"/>
  <c r="J196" i="2"/>
  <c r="C617" i="2" l="1"/>
  <c r="D616" i="2"/>
  <c r="G196" i="2"/>
  <c r="I196" i="2"/>
  <c r="S196" i="2"/>
  <c r="D617" i="2" l="1"/>
  <c r="C618" i="2"/>
  <c r="W196" i="2"/>
  <c r="X196" i="2"/>
  <c r="O196" i="2"/>
  <c r="P196" i="2" s="1"/>
  <c r="N196" i="2"/>
  <c r="D618" i="2" l="1"/>
  <c r="C619" i="2"/>
  <c r="Q196" i="2"/>
  <c r="T196" i="2" s="1"/>
  <c r="U196" i="2" s="1"/>
  <c r="L196" i="2" s="1"/>
  <c r="M196" i="2" s="1"/>
  <c r="F196" i="2"/>
  <c r="H196" i="2" s="1"/>
  <c r="D619" i="2" l="1"/>
  <c r="C620" i="2"/>
  <c r="J197" i="2"/>
  <c r="E197" i="2"/>
  <c r="D620" i="2" l="1"/>
  <c r="C621" i="2"/>
  <c r="I197" i="2"/>
  <c r="S197" i="2"/>
  <c r="G197" i="2"/>
  <c r="D621" i="2" l="1"/>
  <c r="C622" i="2"/>
  <c r="X197" i="2"/>
  <c r="W197" i="2"/>
  <c r="N197" i="2"/>
  <c r="O197" i="2"/>
  <c r="P197" i="2" s="1"/>
  <c r="D622" i="2" l="1"/>
  <c r="C623" i="2"/>
  <c r="Q197" i="2"/>
  <c r="T197" i="2" s="1"/>
  <c r="U197" i="2" s="1"/>
  <c r="L197" i="2" s="1"/>
  <c r="M197" i="2" s="1"/>
  <c r="F197" i="2"/>
  <c r="H197" i="2" s="1"/>
  <c r="D623" i="2" l="1"/>
  <c r="C624" i="2"/>
  <c r="E198" i="2"/>
  <c r="J198" i="2"/>
  <c r="C625" i="2" l="1"/>
  <c r="D624" i="2"/>
  <c r="G198" i="2"/>
  <c r="S198" i="2"/>
  <c r="I198" i="2"/>
  <c r="D625" i="2" l="1"/>
  <c r="C626" i="2"/>
  <c r="W198" i="2"/>
  <c r="X198" i="2"/>
  <c r="O198" i="2"/>
  <c r="P198" i="2" s="1"/>
  <c r="N198" i="2"/>
  <c r="D626" i="2" l="1"/>
  <c r="C627" i="2"/>
  <c r="Q198" i="2"/>
  <c r="T198" i="2" s="1"/>
  <c r="U198" i="2" s="1"/>
  <c r="L198" i="2" s="1"/>
  <c r="M198" i="2" s="1"/>
  <c r="F198" i="2"/>
  <c r="H198" i="2" s="1"/>
  <c r="D627" i="2" l="1"/>
  <c r="C628" i="2"/>
  <c r="J199" i="2"/>
  <c r="E199" i="2"/>
  <c r="C629" i="2" l="1"/>
  <c r="D628" i="2"/>
  <c r="S199" i="2"/>
  <c r="I199" i="2"/>
  <c r="G199" i="2"/>
  <c r="D629" i="2" l="1"/>
  <c r="C630" i="2"/>
  <c r="W199" i="2"/>
  <c r="X199" i="2"/>
  <c r="O199" i="2"/>
  <c r="P199" i="2" s="1"/>
  <c r="N199" i="2"/>
  <c r="C631" i="2" l="1"/>
  <c r="D630" i="2"/>
  <c r="Q199" i="2"/>
  <c r="T199" i="2" s="1"/>
  <c r="U199" i="2" s="1"/>
  <c r="L199" i="2" s="1"/>
  <c r="M199" i="2" s="1"/>
  <c r="F199" i="2"/>
  <c r="H199" i="2" s="1"/>
  <c r="C632" i="2" l="1"/>
  <c r="D631" i="2"/>
  <c r="E200" i="2"/>
  <c r="J200" i="2"/>
  <c r="D632" i="2" l="1"/>
  <c r="C633" i="2"/>
  <c r="G200" i="2"/>
  <c r="S200" i="2"/>
  <c r="I200" i="2"/>
  <c r="C634" i="2" l="1"/>
  <c r="D633" i="2"/>
  <c r="O200" i="2"/>
  <c r="P200" i="2" s="1"/>
  <c r="N200" i="2"/>
  <c r="X200" i="2"/>
  <c r="W200" i="2"/>
  <c r="D634" i="2" l="1"/>
  <c r="C635" i="2"/>
  <c r="Q200" i="2"/>
  <c r="T200" i="2" s="1"/>
  <c r="U200" i="2" s="1"/>
  <c r="L200" i="2" s="1"/>
  <c r="M200" i="2" s="1"/>
  <c r="F200" i="2"/>
  <c r="H200" i="2" s="1"/>
  <c r="C636" i="2" l="1"/>
  <c r="D635" i="2"/>
  <c r="E201" i="2"/>
  <c r="J201" i="2"/>
  <c r="C637" i="2" l="1"/>
  <c r="D636" i="2"/>
  <c r="I201" i="2"/>
  <c r="S201" i="2"/>
  <c r="G201" i="2"/>
  <c r="D637" i="2" l="1"/>
  <c r="C638" i="2"/>
  <c r="O201" i="2"/>
  <c r="P201" i="2" s="1"/>
  <c r="N201" i="2"/>
  <c r="X201" i="2"/>
  <c r="W201" i="2"/>
  <c r="D638" i="2" l="1"/>
  <c r="C639" i="2"/>
  <c r="Q201" i="2"/>
  <c r="T201" i="2" s="1"/>
  <c r="U201" i="2" s="1"/>
  <c r="L201" i="2" s="1"/>
  <c r="M201" i="2" s="1"/>
  <c r="F201" i="2"/>
  <c r="H201" i="2" s="1"/>
  <c r="C640" i="2" l="1"/>
  <c r="D639" i="2"/>
  <c r="E202" i="2"/>
  <c r="J202" i="2"/>
  <c r="D640" i="2" l="1"/>
  <c r="C641" i="2"/>
  <c r="G202" i="2"/>
  <c r="I202" i="2"/>
  <c r="S202" i="2"/>
  <c r="D641" i="2" l="1"/>
  <c r="C642" i="2"/>
  <c r="W202" i="2"/>
  <c r="X202" i="2"/>
  <c r="O202" i="2"/>
  <c r="P202" i="2" s="1"/>
  <c r="N202" i="2"/>
  <c r="C643" i="2" l="1"/>
  <c r="D642" i="2"/>
  <c r="Q202" i="2"/>
  <c r="T202" i="2" s="1"/>
  <c r="U202" i="2" s="1"/>
  <c r="L202" i="2" s="1"/>
  <c r="M202" i="2" s="1"/>
  <c r="F202" i="2"/>
  <c r="H202" i="2" s="1"/>
  <c r="C644" i="2" l="1"/>
  <c r="D643" i="2"/>
  <c r="E203" i="2"/>
  <c r="J203" i="2"/>
  <c r="C645" i="2" l="1"/>
  <c r="D644" i="2"/>
  <c r="I203" i="2"/>
  <c r="S203" i="2"/>
  <c r="G203" i="2"/>
  <c r="D645" i="2" l="1"/>
  <c r="C646" i="2"/>
  <c r="X203" i="2"/>
  <c r="W203" i="2"/>
  <c r="N203" i="2"/>
  <c r="O203" i="2"/>
  <c r="P203" i="2" s="1"/>
  <c r="D646" i="2" l="1"/>
  <c r="C647" i="2"/>
  <c r="Q203" i="2"/>
  <c r="T203" i="2" s="1"/>
  <c r="U203" i="2" s="1"/>
  <c r="L203" i="2" s="1"/>
  <c r="M203" i="2" s="1"/>
  <c r="F203" i="2"/>
  <c r="H203" i="2" s="1"/>
  <c r="C648" i="2" l="1"/>
  <c r="D647" i="2"/>
  <c r="J204" i="2"/>
  <c r="E204" i="2"/>
  <c r="C649" i="2" l="1"/>
  <c r="D648" i="2"/>
  <c r="I204" i="2"/>
  <c r="S204" i="2"/>
  <c r="G204" i="2"/>
  <c r="C650" i="2" l="1"/>
  <c r="D649" i="2"/>
  <c r="W204" i="2"/>
  <c r="X204" i="2"/>
  <c r="O204" i="2"/>
  <c r="P204" i="2" s="1"/>
  <c r="N204" i="2"/>
  <c r="D650" i="2" l="1"/>
  <c r="C651" i="2"/>
  <c r="Q204" i="2"/>
  <c r="T204" i="2" s="1"/>
  <c r="U204" i="2" s="1"/>
  <c r="L204" i="2" s="1"/>
  <c r="M204" i="2" s="1"/>
  <c r="F204" i="2"/>
  <c r="H204" i="2" s="1"/>
  <c r="D651" i="2" l="1"/>
  <c r="C652" i="2"/>
  <c r="J205" i="2"/>
  <c r="E205" i="2"/>
  <c r="D652" i="2" l="1"/>
  <c r="C653" i="2"/>
  <c r="I205" i="2"/>
  <c r="S205" i="2"/>
  <c r="G205" i="2"/>
  <c r="D653" i="2" l="1"/>
  <c r="C654" i="2"/>
  <c r="X205" i="2"/>
  <c r="W205" i="2"/>
  <c r="O205" i="2"/>
  <c r="P205" i="2" s="1"/>
  <c r="N205" i="2"/>
  <c r="C655" i="2" l="1"/>
  <c r="D654" i="2"/>
  <c r="Q205" i="2"/>
  <c r="T205" i="2" s="1"/>
  <c r="U205" i="2" s="1"/>
  <c r="L205" i="2" s="1"/>
  <c r="M205" i="2" s="1"/>
  <c r="F205" i="2"/>
  <c r="H205" i="2" s="1"/>
  <c r="D655" i="2" l="1"/>
  <c r="C656" i="2"/>
  <c r="D656" i="2" s="1"/>
  <c r="J206" i="2"/>
  <c r="E206" i="2"/>
  <c r="I206" i="2" l="1"/>
  <c r="S206" i="2"/>
  <c r="G206" i="2"/>
  <c r="O206" i="2" l="1"/>
  <c r="P206" i="2" s="1"/>
  <c r="N206" i="2"/>
  <c r="X206" i="2"/>
  <c r="W206" i="2"/>
  <c r="Q206" i="2" l="1"/>
  <c r="T206" i="2" s="1"/>
  <c r="U206" i="2" s="1"/>
  <c r="L206" i="2" s="1"/>
  <c r="M206" i="2" s="1"/>
  <c r="F206" i="2"/>
  <c r="H206" i="2" s="1"/>
  <c r="E207" i="2" l="1"/>
  <c r="J207" i="2"/>
  <c r="G207" i="2" l="1"/>
  <c r="I207" i="2"/>
  <c r="S207" i="2"/>
  <c r="O207" i="2" l="1"/>
  <c r="P207" i="2" s="1"/>
  <c r="N207" i="2"/>
  <c r="X207" i="2"/>
  <c r="W207" i="2"/>
  <c r="Q207" i="2" l="1"/>
  <c r="T207" i="2" s="1"/>
  <c r="U207" i="2" s="1"/>
  <c r="L207" i="2" s="1"/>
  <c r="M207" i="2" s="1"/>
  <c r="F207" i="2"/>
  <c r="H207" i="2" s="1"/>
  <c r="E208" i="2" l="1"/>
  <c r="J208" i="2"/>
  <c r="I208" i="2" l="1"/>
  <c r="S208" i="2"/>
  <c r="G208" i="2"/>
  <c r="X208" i="2" l="1"/>
  <c r="W208" i="2"/>
  <c r="O208" i="2"/>
  <c r="P208" i="2" s="1"/>
  <c r="N208" i="2"/>
  <c r="Q208" i="2" l="1"/>
  <c r="T208" i="2" s="1"/>
  <c r="U208" i="2" s="1"/>
  <c r="L208" i="2" s="1"/>
  <c r="M208" i="2" s="1"/>
  <c r="F208" i="2"/>
  <c r="H208" i="2" s="1"/>
  <c r="E209" i="2" l="1"/>
  <c r="J209" i="2"/>
  <c r="I209" i="2" l="1"/>
  <c r="S209" i="2"/>
  <c r="G209" i="2"/>
  <c r="X209" i="2" l="1"/>
  <c r="W209" i="2"/>
  <c r="O209" i="2"/>
  <c r="P209" i="2" s="1"/>
  <c r="N209" i="2"/>
  <c r="Q209" i="2" l="1"/>
  <c r="T209" i="2" s="1"/>
  <c r="U209" i="2" s="1"/>
  <c r="L209" i="2" s="1"/>
  <c r="M209" i="2" s="1"/>
  <c r="F209" i="2"/>
  <c r="H209" i="2" s="1"/>
  <c r="E210" i="2" l="1"/>
  <c r="J210" i="2"/>
  <c r="I210" i="2" l="1"/>
  <c r="S210" i="2"/>
  <c r="G210" i="2"/>
  <c r="X210" i="2" l="1"/>
  <c r="W210" i="2"/>
  <c r="O210" i="2"/>
  <c r="P210" i="2" s="1"/>
  <c r="N210" i="2"/>
  <c r="Q210" i="2" l="1"/>
  <c r="T210" i="2" s="1"/>
  <c r="U210" i="2" s="1"/>
  <c r="L210" i="2" s="1"/>
  <c r="M210" i="2" s="1"/>
  <c r="F210" i="2"/>
  <c r="H210" i="2" s="1"/>
  <c r="E211" i="2" l="1"/>
  <c r="J211" i="2"/>
  <c r="S211" i="2" l="1"/>
  <c r="I211" i="2"/>
  <c r="G211" i="2"/>
  <c r="N211" i="2" l="1"/>
  <c r="O211" i="2"/>
  <c r="P211" i="2" s="1"/>
  <c r="X211" i="2"/>
  <c r="W211" i="2"/>
  <c r="Q211" i="2" l="1"/>
  <c r="T211" i="2" s="1"/>
  <c r="U211" i="2" s="1"/>
  <c r="L211" i="2" s="1"/>
  <c r="M211" i="2" s="1"/>
  <c r="F211" i="2"/>
  <c r="H211" i="2" s="1"/>
  <c r="J212" i="2" l="1"/>
  <c r="E212" i="2"/>
  <c r="I212" i="2" l="1"/>
  <c r="S212" i="2"/>
  <c r="G212" i="2"/>
  <c r="X212" i="2" l="1"/>
  <c r="W212" i="2"/>
  <c r="O212" i="2"/>
  <c r="P212" i="2" s="1"/>
  <c r="N212" i="2"/>
  <c r="Q212" i="2" l="1"/>
  <c r="T212" i="2" s="1"/>
  <c r="U212" i="2" s="1"/>
  <c r="L212" i="2" s="1"/>
  <c r="M212" i="2" s="1"/>
  <c r="F212" i="2"/>
  <c r="H212" i="2" s="1"/>
  <c r="E213" i="2" l="1"/>
  <c r="J213" i="2"/>
  <c r="S213" i="2" l="1"/>
  <c r="I213" i="2"/>
  <c r="G213" i="2"/>
  <c r="X213" i="2" l="1"/>
  <c r="W213" i="2"/>
  <c r="O213" i="2"/>
  <c r="P213" i="2" s="1"/>
  <c r="N213" i="2"/>
  <c r="Q213" i="2" l="1"/>
  <c r="T213" i="2" s="1"/>
  <c r="U213" i="2" s="1"/>
  <c r="L213" i="2" s="1"/>
  <c r="M213" i="2" s="1"/>
  <c r="F213" i="2"/>
  <c r="H213" i="2" s="1"/>
  <c r="J214" i="2" l="1"/>
  <c r="E214" i="2"/>
  <c r="S214" i="2" l="1"/>
  <c r="I214" i="2"/>
  <c r="G214" i="2"/>
  <c r="X214" i="2" l="1"/>
  <c r="W214" i="2"/>
  <c r="O214" i="2"/>
  <c r="P214" i="2" s="1"/>
  <c r="N214" i="2"/>
  <c r="Q214" i="2" l="1"/>
  <c r="T214" i="2" s="1"/>
  <c r="U214" i="2" s="1"/>
  <c r="L214" i="2" s="1"/>
  <c r="M214" i="2" s="1"/>
  <c r="F214" i="2"/>
  <c r="H214" i="2" s="1"/>
  <c r="J215" i="2" l="1"/>
  <c r="E215" i="2"/>
  <c r="S215" i="2" l="1"/>
  <c r="I215" i="2"/>
  <c r="G215" i="2"/>
  <c r="N215" i="2" l="1"/>
  <c r="O215" i="2"/>
  <c r="P215" i="2" s="1"/>
  <c r="X215" i="2"/>
  <c r="W215" i="2"/>
  <c r="Q215" i="2" l="1"/>
  <c r="T215" i="2" s="1"/>
  <c r="U215" i="2" s="1"/>
  <c r="L215" i="2" s="1"/>
  <c r="M215" i="2" s="1"/>
  <c r="F215" i="2"/>
  <c r="H215" i="2" s="1"/>
  <c r="E216" i="2" l="1"/>
  <c r="J216" i="2"/>
  <c r="G216" i="2" l="1"/>
  <c r="S216" i="2"/>
  <c r="I216" i="2"/>
  <c r="O216" i="2" l="1"/>
  <c r="P216" i="2" s="1"/>
  <c r="N216" i="2"/>
  <c r="X216" i="2"/>
  <c r="W216" i="2"/>
  <c r="Q216" i="2" l="1"/>
  <c r="T216" i="2" s="1"/>
  <c r="U216" i="2" s="1"/>
  <c r="L216" i="2" s="1"/>
  <c r="M216" i="2" s="1"/>
  <c r="F216" i="2"/>
  <c r="H216" i="2" s="1"/>
  <c r="E217" i="2" l="1"/>
  <c r="J217" i="2"/>
  <c r="G217" i="2" l="1"/>
  <c r="S217" i="2"/>
  <c r="I217" i="2"/>
  <c r="N217" i="2" l="1"/>
  <c r="O217" i="2"/>
  <c r="P217" i="2" s="1"/>
  <c r="X217" i="2"/>
  <c r="W217" i="2"/>
  <c r="Q217" i="2" l="1"/>
  <c r="T217" i="2" s="1"/>
  <c r="U217" i="2" s="1"/>
  <c r="L217" i="2" s="1"/>
  <c r="M217" i="2" s="1"/>
  <c r="F217" i="2"/>
  <c r="H217" i="2" s="1"/>
  <c r="E218" i="2" l="1"/>
  <c r="J218" i="2"/>
  <c r="G218" i="2" l="1"/>
  <c r="I218" i="2"/>
  <c r="S218" i="2"/>
  <c r="X218" i="2" l="1"/>
  <c r="W218" i="2"/>
  <c r="O218" i="2"/>
  <c r="P218" i="2" s="1"/>
  <c r="N218" i="2"/>
  <c r="Q218" i="2" l="1"/>
  <c r="T218" i="2" s="1"/>
  <c r="U218" i="2" s="1"/>
  <c r="L218" i="2" s="1"/>
  <c r="M218" i="2" s="1"/>
  <c r="F218" i="2"/>
  <c r="H218" i="2" s="1"/>
  <c r="E219" i="2" l="1"/>
  <c r="J219" i="2"/>
  <c r="G219" i="2" l="1"/>
  <c r="I219" i="2"/>
  <c r="S219" i="2"/>
  <c r="N219" i="2" l="1"/>
  <c r="O219" i="2"/>
  <c r="P219" i="2" s="1"/>
  <c r="W219" i="2"/>
  <c r="X219" i="2"/>
  <c r="Q219" i="2" l="1"/>
  <c r="T219" i="2" s="1"/>
  <c r="U219" i="2" s="1"/>
  <c r="L219" i="2" s="1"/>
  <c r="M219" i="2" s="1"/>
  <c r="F219" i="2"/>
  <c r="H219" i="2" s="1"/>
  <c r="J220" i="2" l="1"/>
  <c r="E220" i="2"/>
  <c r="I220" i="2" l="1"/>
  <c r="S220" i="2"/>
  <c r="G220" i="2"/>
  <c r="W220" i="2" l="1"/>
  <c r="X220" i="2"/>
  <c r="O220" i="2"/>
  <c r="P220" i="2" s="1"/>
  <c r="N220" i="2"/>
  <c r="Q220" i="2" l="1"/>
  <c r="T220" i="2" s="1"/>
  <c r="U220" i="2" s="1"/>
  <c r="L220" i="2" s="1"/>
  <c r="M220" i="2" s="1"/>
  <c r="F220" i="2"/>
  <c r="H220" i="2" s="1"/>
  <c r="E221" i="2" l="1"/>
  <c r="J221" i="2"/>
  <c r="S221" i="2" l="1"/>
  <c r="I221" i="2"/>
  <c r="G221" i="2"/>
  <c r="W221" i="2" l="1"/>
  <c r="X221" i="2"/>
  <c r="O221" i="2"/>
  <c r="P221" i="2" s="1"/>
  <c r="N221" i="2"/>
  <c r="Q221" i="2" l="1"/>
  <c r="T221" i="2" s="1"/>
  <c r="U221" i="2" s="1"/>
  <c r="L221" i="2" s="1"/>
  <c r="M221" i="2" s="1"/>
  <c r="F221" i="2"/>
  <c r="H221" i="2" s="1"/>
  <c r="J222" i="2" l="1"/>
  <c r="E222" i="2"/>
  <c r="S222" i="2" l="1"/>
  <c r="I222" i="2"/>
  <c r="G222" i="2"/>
  <c r="X222" i="2" l="1"/>
  <c r="W222" i="2"/>
  <c r="N222" i="2"/>
  <c r="O222" i="2"/>
  <c r="P222" i="2" s="1"/>
  <c r="Q222" i="2" l="1"/>
  <c r="T222" i="2" s="1"/>
  <c r="U222" i="2" s="1"/>
  <c r="L222" i="2" s="1"/>
  <c r="M222" i="2" s="1"/>
  <c r="F222" i="2"/>
  <c r="H222" i="2" s="1"/>
  <c r="J223" i="2" l="1"/>
  <c r="E223" i="2"/>
  <c r="S223" i="2" l="1"/>
  <c r="I223" i="2"/>
  <c r="G223" i="2"/>
  <c r="N223" i="2" l="1"/>
  <c r="O223" i="2"/>
  <c r="P223" i="2" s="1"/>
  <c r="W223" i="2"/>
  <c r="X223" i="2"/>
  <c r="Q223" i="2" l="1"/>
  <c r="T223" i="2" s="1"/>
  <c r="U223" i="2" s="1"/>
  <c r="L223" i="2" s="1"/>
  <c r="M223" i="2" s="1"/>
  <c r="F223" i="2"/>
  <c r="H223" i="2" s="1"/>
  <c r="E224" i="2" l="1"/>
  <c r="J224" i="2"/>
  <c r="G224" i="2" l="1"/>
  <c r="S224" i="2"/>
  <c r="I224" i="2"/>
  <c r="O224" i="2" l="1"/>
  <c r="P224" i="2" s="1"/>
  <c r="N224" i="2"/>
  <c r="X224" i="2"/>
  <c r="W224" i="2"/>
  <c r="Q224" i="2" l="1"/>
  <c r="T224" i="2" s="1"/>
  <c r="U224" i="2" s="1"/>
  <c r="L224" i="2" s="1"/>
  <c r="M224" i="2" s="1"/>
  <c r="F224" i="2"/>
  <c r="H224" i="2" s="1"/>
  <c r="E225" i="2" l="1"/>
  <c r="J225" i="2"/>
  <c r="G225" i="2" l="1"/>
  <c r="S225" i="2"/>
  <c r="I225" i="2"/>
  <c r="X225" i="2" l="1"/>
  <c r="W225" i="2"/>
  <c r="N225" i="2"/>
  <c r="O225" i="2"/>
  <c r="P225" i="2" s="1"/>
  <c r="Q225" i="2" l="1"/>
  <c r="T225" i="2" s="1"/>
  <c r="U225" i="2" s="1"/>
  <c r="L225" i="2" s="1"/>
  <c r="M225" i="2" s="1"/>
  <c r="F225" i="2"/>
  <c r="H225" i="2" s="1"/>
  <c r="J226" i="2" l="1"/>
  <c r="E226" i="2"/>
  <c r="G226" i="2" l="1"/>
  <c r="I226" i="2"/>
  <c r="S226" i="2"/>
  <c r="N226" i="2" l="1"/>
  <c r="O226" i="2"/>
  <c r="P226" i="2" s="1"/>
  <c r="X226" i="2"/>
  <c r="W226" i="2"/>
  <c r="Q226" i="2" l="1"/>
  <c r="T226" i="2" s="1"/>
  <c r="U226" i="2" s="1"/>
  <c r="L226" i="2" s="1"/>
  <c r="M226" i="2" s="1"/>
  <c r="F226" i="2"/>
  <c r="H226" i="2" s="1"/>
  <c r="J227" i="2" l="1"/>
  <c r="E227" i="2"/>
  <c r="S227" i="2" l="1"/>
  <c r="I227" i="2"/>
  <c r="G227" i="2"/>
  <c r="N227" i="2" l="1"/>
  <c r="O227" i="2"/>
  <c r="P227" i="2" s="1"/>
  <c r="X227" i="2"/>
  <c r="W227" i="2"/>
  <c r="Q227" i="2" l="1"/>
  <c r="T227" i="2" s="1"/>
  <c r="U227" i="2" s="1"/>
  <c r="L227" i="2" s="1"/>
  <c r="M227" i="2" s="1"/>
  <c r="F227" i="2"/>
  <c r="H227" i="2" s="1"/>
  <c r="J228" i="2" l="1"/>
  <c r="E228" i="2"/>
  <c r="G228" i="2" l="1"/>
  <c r="I228" i="2"/>
  <c r="S228" i="2"/>
  <c r="W228" i="2" l="1"/>
  <c r="X228" i="2"/>
  <c r="O228" i="2"/>
  <c r="P228" i="2" s="1"/>
  <c r="N228" i="2"/>
  <c r="Q228" i="2" l="1"/>
  <c r="T228" i="2" s="1"/>
  <c r="U228" i="2" s="1"/>
  <c r="L228" i="2" s="1"/>
  <c r="M228" i="2" s="1"/>
  <c r="F228" i="2"/>
  <c r="H228" i="2" s="1"/>
  <c r="J229" i="2" l="1"/>
  <c r="E229" i="2"/>
  <c r="I229" i="2" l="1"/>
  <c r="S229" i="2"/>
  <c r="G229" i="2"/>
  <c r="W229" i="2" l="1"/>
  <c r="X229" i="2"/>
  <c r="O229" i="2"/>
  <c r="P229" i="2" s="1"/>
  <c r="N229" i="2"/>
  <c r="Q229" i="2" l="1"/>
  <c r="T229" i="2" s="1"/>
  <c r="U229" i="2" s="1"/>
  <c r="L229" i="2" s="1"/>
  <c r="M229" i="2" s="1"/>
  <c r="F229" i="2"/>
  <c r="H229" i="2" s="1"/>
  <c r="J230" i="2" l="1"/>
  <c r="E230" i="2"/>
  <c r="G230" i="2" l="1"/>
  <c r="I230" i="2"/>
  <c r="S230" i="2"/>
  <c r="N230" i="2" l="1"/>
  <c r="O230" i="2"/>
  <c r="P230" i="2" s="1"/>
  <c r="W230" i="2"/>
  <c r="X230" i="2"/>
  <c r="Q230" i="2" l="1"/>
  <c r="T230" i="2" s="1"/>
  <c r="U230" i="2" s="1"/>
  <c r="L230" i="2" s="1"/>
  <c r="M230" i="2" s="1"/>
  <c r="F230" i="2"/>
  <c r="H230" i="2" s="1"/>
  <c r="J231" i="2" l="1"/>
  <c r="E231" i="2"/>
  <c r="G231" i="2" l="1"/>
  <c r="S231" i="2"/>
  <c r="I231" i="2"/>
  <c r="W231" i="2" l="1"/>
  <c r="X231" i="2"/>
  <c r="O231" i="2"/>
  <c r="P231" i="2" s="1"/>
  <c r="N231" i="2"/>
  <c r="Q231" i="2" l="1"/>
  <c r="T231" i="2" s="1"/>
  <c r="U231" i="2" s="1"/>
  <c r="L231" i="2" s="1"/>
  <c r="M231" i="2" s="1"/>
  <c r="F231" i="2"/>
  <c r="H231" i="2" s="1"/>
  <c r="J232" i="2" l="1"/>
  <c r="E232" i="2"/>
  <c r="I232" i="2" l="1"/>
  <c r="S232" i="2"/>
  <c r="G232" i="2"/>
  <c r="W232" i="2" l="1"/>
  <c r="X232" i="2"/>
  <c r="O232" i="2"/>
  <c r="P232" i="2" s="1"/>
  <c r="N232" i="2"/>
  <c r="Q232" i="2" l="1"/>
  <c r="T232" i="2" s="1"/>
  <c r="U232" i="2" s="1"/>
  <c r="L232" i="2" s="1"/>
  <c r="M232" i="2" s="1"/>
  <c r="F232" i="2"/>
  <c r="H232" i="2" s="1"/>
  <c r="E233" i="2" l="1"/>
  <c r="J233" i="2"/>
  <c r="G233" i="2" l="1"/>
  <c r="S233" i="2"/>
  <c r="I233" i="2"/>
  <c r="N233" i="2" l="1"/>
  <c r="O233" i="2"/>
  <c r="P233" i="2" s="1"/>
  <c r="X233" i="2"/>
  <c r="W233" i="2"/>
  <c r="Q233" i="2" l="1"/>
  <c r="T233" i="2" s="1"/>
  <c r="U233" i="2" s="1"/>
  <c r="L233" i="2" s="1"/>
  <c r="M233" i="2" s="1"/>
  <c r="F233" i="2"/>
  <c r="H233" i="2" s="1"/>
  <c r="J234" i="2" l="1"/>
  <c r="E234" i="2"/>
  <c r="S234" i="2" l="1"/>
  <c r="I234" i="2"/>
  <c r="G234" i="2"/>
  <c r="X234" i="2" l="1"/>
  <c r="W234" i="2"/>
  <c r="N234" i="2"/>
  <c r="O234" i="2"/>
  <c r="P234" i="2" s="1"/>
  <c r="Q234" i="2" l="1"/>
  <c r="T234" i="2" s="1"/>
  <c r="U234" i="2" s="1"/>
  <c r="L234" i="2" s="1"/>
  <c r="M234" i="2" s="1"/>
  <c r="F234" i="2"/>
  <c r="H234" i="2" s="1"/>
  <c r="E235" i="2" l="1"/>
  <c r="J235" i="2"/>
  <c r="G235" i="2" l="1"/>
  <c r="S235" i="2"/>
  <c r="I235" i="2"/>
  <c r="W235" i="2" l="1"/>
  <c r="X235" i="2"/>
  <c r="O235" i="2"/>
  <c r="P235" i="2" s="1"/>
  <c r="N235" i="2"/>
  <c r="Q235" i="2" l="1"/>
  <c r="T235" i="2" s="1"/>
  <c r="U235" i="2" s="1"/>
  <c r="L235" i="2" s="1"/>
  <c r="M235" i="2" s="1"/>
  <c r="F235" i="2"/>
  <c r="H235" i="2" s="1"/>
  <c r="J236" i="2" l="1"/>
  <c r="E236" i="2"/>
  <c r="S236" i="2" l="1"/>
  <c r="I236" i="2"/>
  <c r="G236" i="2"/>
  <c r="X236" i="2" l="1"/>
  <c r="W236" i="2"/>
  <c r="O236" i="2"/>
  <c r="P236" i="2" s="1"/>
  <c r="N236" i="2"/>
  <c r="Q236" i="2" l="1"/>
  <c r="T236" i="2" s="1"/>
  <c r="U236" i="2" s="1"/>
  <c r="L236" i="2" s="1"/>
  <c r="M236" i="2" s="1"/>
  <c r="F236" i="2"/>
  <c r="H236" i="2" s="1"/>
  <c r="J237" i="2" l="1"/>
  <c r="E237" i="2"/>
  <c r="I237" i="2" l="1"/>
  <c r="S237" i="2"/>
  <c r="G237" i="2"/>
  <c r="X237" i="2" l="1"/>
  <c r="W237" i="2"/>
  <c r="O237" i="2"/>
  <c r="P237" i="2" s="1"/>
  <c r="N237" i="2"/>
  <c r="Q237" i="2" l="1"/>
  <c r="T237" i="2" s="1"/>
  <c r="U237" i="2" s="1"/>
  <c r="L237" i="2" s="1"/>
  <c r="M237" i="2" s="1"/>
  <c r="F237" i="2"/>
  <c r="H237" i="2" s="1"/>
  <c r="J238" i="2" l="1"/>
  <c r="E238" i="2"/>
  <c r="I238" i="2" l="1"/>
  <c r="S238" i="2"/>
  <c r="G238" i="2"/>
  <c r="X238" i="2" l="1"/>
  <c r="W238" i="2"/>
  <c r="N238" i="2"/>
  <c r="O238" i="2"/>
  <c r="P238" i="2" s="1"/>
  <c r="Q238" i="2" l="1"/>
  <c r="T238" i="2" s="1"/>
  <c r="U238" i="2" s="1"/>
  <c r="L238" i="2" s="1"/>
  <c r="M238" i="2" s="1"/>
  <c r="F238" i="2"/>
  <c r="H238" i="2" s="1"/>
  <c r="E239" i="2" l="1"/>
  <c r="J239" i="2"/>
  <c r="G239" i="2" l="1"/>
  <c r="I239" i="2"/>
  <c r="S239" i="2"/>
  <c r="O239" i="2" l="1"/>
  <c r="P239" i="2" s="1"/>
  <c r="N239" i="2"/>
  <c r="W239" i="2"/>
  <c r="X239" i="2"/>
  <c r="Q239" i="2" l="1"/>
  <c r="T239" i="2" s="1"/>
  <c r="U239" i="2" s="1"/>
  <c r="L239" i="2" s="1"/>
  <c r="M239" i="2" s="1"/>
  <c r="F239" i="2"/>
  <c r="H239" i="2" s="1"/>
  <c r="J240" i="2" l="1"/>
  <c r="E240" i="2"/>
  <c r="G240" i="2" l="1"/>
  <c r="I240" i="2"/>
  <c r="S240" i="2"/>
  <c r="N240" i="2" l="1"/>
  <c r="O240" i="2"/>
  <c r="P240" i="2" s="1"/>
  <c r="X240" i="2"/>
  <c r="W240" i="2"/>
  <c r="Q240" i="2" l="1"/>
  <c r="T240" i="2" s="1"/>
  <c r="U240" i="2" s="1"/>
  <c r="L240" i="2" s="1"/>
  <c r="M240" i="2" s="1"/>
  <c r="F240" i="2"/>
  <c r="H240" i="2" s="1"/>
  <c r="J241" i="2" l="1"/>
  <c r="E241" i="2"/>
  <c r="S241" i="2" l="1"/>
  <c r="I241" i="2"/>
  <c r="G241" i="2"/>
  <c r="W241" i="2" l="1"/>
  <c r="X241" i="2"/>
  <c r="N241" i="2"/>
  <c r="O241" i="2"/>
  <c r="P241" i="2" s="1"/>
  <c r="Q241" i="2" l="1"/>
  <c r="T241" i="2" s="1"/>
  <c r="U241" i="2" s="1"/>
  <c r="L241" i="2" s="1"/>
  <c r="M241" i="2" s="1"/>
  <c r="F241" i="2"/>
  <c r="H241" i="2" s="1"/>
  <c r="J242" i="2" l="1"/>
  <c r="E242" i="2"/>
  <c r="S242" i="2" l="1"/>
  <c r="I242" i="2"/>
  <c r="G242" i="2"/>
  <c r="W242" i="2" l="1"/>
  <c r="X242" i="2"/>
  <c r="O242" i="2"/>
  <c r="P242" i="2" s="1"/>
  <c r="N242" i="2"/>
  <c r="Q242" i="2" l="1"/>
  <c r="T242" i="2" s="1"/>
  <c r="U242" i="2" s="1"/>
  <c r="L242" i="2" s="1"/>
  <c r="M242" i="2" s="1"/>
  <c r="F242" i="2"/>
  <c r="H242" i="2" s="1"/>
  <c r="J243" i="2" l="1"/>
  <c r="E243" i="2"/>
  <c r="G243" i="2" l="1"/>
  <c r="I243" i="2"/>
  <c r="S243" i="2"/>
  <c r="N243" i="2" l="1"/>
  <c r="O243" i="2"/>
  <c r="P243" i="2" s="1"/>
  <c r="X243" i="2"/>
  <c r="W243" i="2"/>
  <c r="Q243" i="2" l="1"/>
  <c r="T243" i="2" s="1"/>
  <c r="U243" i="2" s="1"/>
  <c r="L243" i="2" s="1"/>
  <c r="M243" i="2" s="1"/>
  <c r="F243" i="2"/>
  <c r="H243" i="2" s="1"/>
  <c r="E244" i="2" l="1"/>
  <c r="J244" i="2"/>
  <c r="G244" i="2" l="1"/>
  <c r="S244" i="2"/>
  <c r="I244" i="2"/>
  <c r="O244" i="2" l="1"/>
  <c r="P244" i="2" s="1"/>
  <c r="N244" i="2"/>
  <c r="X244" i="2"/>
  <c r="W244" i="2"/>
  <c r="Q244" i="2" l="1"/>
  <c r="T244" i="2" s="1"/>
  <c r="U244" i="2" s="1"/>
  <c r="L244" i="2" s="1"/>
  <c r="M244" i="2" s="1"/>
  <c r="F244" i="2"/>
  <c r="H244" i="2" s="1"/>
  <c r="E245" i="2" l="1"/>
  <c r="J245" i="2"/>
  <c r="G245" i="2" l="1"/>
  <c r="S245" i="2"/>
  <c r="I245" i="2"/>
  <c r="N245" i="2" l="1"/>
  <c r="O245" i="2"/>
  <c r="P245" i="2" s="1"/>
  <c r="X245" i="2"/>
  <c r="W245" i="2"/>
  <c r="Q245" i="2" l="1"/>
  <c r="T245" i="2" s="1"/>
  <c r="U245" i="2" s="1"/>
  <c r="L245" i="2" s="1"/>
  <c r="M245" i="2" s="1"/>
  <c r="F245" i="2"/>
  <c r="H245" i="2" s="1"/>
  <c r="E246" i="2" l="1"/>
  <c r="J246" i="2"/>
  <c r="G246" i="2" l="1"/>
  <c r="I246" i="2"/>
  <c r="S246" i="2"/>
  <c r="W246" i="2" l="1"/>
  <c r="X246" i="2"/>
  <c r="N246" i="2"/>
  <c r="O246" i="2"/>
  <c r="P246" i="2" s="1"/>
  <c r="Q246" i="2" l="1"/>
  <c r="T246" i="2" s="1"/>
  <c r="U246" i="2" s="1"/>
  <c r="L246" i="2" s="1"/>
  <c r="M246" i="2" s="1"/>
  <c r="F246" i="2"/>
  <c r="H246" i="2" s="1"/>
  <c r="E247" i="2" l="1"/>
  <c r="J247" i="2"/>
  <c r="S247" i="2" l="1"/>
  <c r="I247" i="2"/>
  <c r="G247" i="2"/>
  <c r="N247" i="2" l="1"/>
  <c r="O247" i="2"/>
  <c r="P247" i="2" s="1"/>
  <c r="X247" i="2"/>
  <c r="W247" i="2"/>
  <c r="Q247" i="2" l="1"/>
  <c r="T247" i="2" s="1"/>
  <c r="U247" i="2" s="1"/>
  <c r="L247" i="2" s="1"/>
  <c r="M247" i="2" s="1"/>
  <c r="F247" i="2"/>
  <c r="H247" i="2" s="1"/>
  <c r="J248" i="2" l="1"/>
  <c r="E248" i="2"/>
  <c r="I248" i="2" l="1"/>
  <c r="S248" i="2"/>
  <c r="G248" i="2"/>
  <c r="X248" i="2" l="1"/>
  <c r="W248" i="2"/>
  <c r="N248" i="2"/>
  <c r="O248" i="2"/>
  <c r="P248" i="2" s="1"/>
  <c r="Q248" i="2" l="1"/>
  <c r="T248" i="2" s="1"/>
  <c r="U248" i="2" s="1"/>
  <c r="L248" i="2" s="1"/>
  <c r="M248" i="2" s="1"/>
  <c r="F248" i="2"/>
  <c r="H248" i="2" s="1"/>
  <c r="J249" i="2" l="1"/>
  <c r="E249" i="2"/>
  <c r="G249" i="2" l="1"/>
  <c r="S249" i="2"/>
  <c r="I249" i="2"/>
  <c r="N249" i="2" l="1"/>
  <c r="O249" i="2"/>
  <c r="P249" i="2" s="1"/>
  <c r="X249" i="2"/>
  <c r="W249" i="2"/>
  <c r="Q249" i="2" l="1"/>
  <c r="T249" i="2" s="1"/>
  <c r="U249" i="2" s="1"/>
  <c r="L249" i="2" s="1"/>
  <c r="M249" i="2" s="1"/>
  <c r="F249" i="2"/>
  <c r="H249" i="2" s="1"/>
  <c r="J250" i="2" l="1"/>
  <c r="E250" i="2"/>
  <c r="I250" i="2" l="1"/>
  <c r="S250" i="2"/>
  <c r="G250" i="2"/>
  <c r="X250" i="2" l="1"/>
  <c r="W250" i="2"/>
  <c r="O250" i="2"/>
  <c r="P250" i="2" s="1"/>
  <c r="N250" i="2"/>
  <c r="Q250" i="2" l="1"/>
  <c r="T250" i="2" s="1"/>
  <c r="U250" i="2" s="1"/>
  <c r="L250" i="2" s="1"/>
  <c r="M250" i="2" s="1"/>
  <c r="F250" i="2"/>
  <c r="H250" i="2" s="1"/>
  <c r="E251" i="2" l="1"/>
  <c r="J251" i="2"/>
  <c r="I251" i="2" l="1"/>
  <c r="S251" i="2"/>
  <c r="G251" i="2"/>
  <c r="N251" i="2" l="1"/>
  <c r="O251" i="2"/>
  <c r="P251" i="2" s="1"/>
  <c r="X251" i="2"/>
  <c r="W251" i="2"/>
  <c r="Q251" i="2" l="1"/>
  <c r="T251" i="2" s="1"/>
  <c r="U251" i="2" s="1"/>
  <c r="L251" i="2" s="1"/>
  <c r="M251" i="2" s="1"/>
  <c r="F251" i="2"/>
  <c r="H251" i="2" s="1"/>
  <c r="E252" i="2" l="1"/>
  <c r="J252" i="2"/>
  <c r="G252" i="2" l="1"/>
  <c r="I252" i="2"/>
  <c r="S252" i="2"/>
  <c r="N252" i="2" l="1"/>
  <c r="O252" i="2"/>
  <c r="P252" i="2" s="1"/>
  <c r="X252" i="2"/>
  <c r="W252" i="2"/>
  <c r="Q252" i="2" l="1"/>
  <c r="T252" i="2" s="1"/>
  <c r="U252" i="2" s="1"/>
  <c r="L252" i="2" s="1"/>
  <c r="M252" i="2" s="1"/>
  <c r="F252" i="2"/>
  <c r="H252" i="2" s="1"/>
  <c r="J253" i="2" l="1"/>
  <c r="E253" i="2"/>
  <c r="I253" i="2" l="1"/>
  <c r="S253" i="2"/>
  <c r="G253" i="2"/>
  <c r="X253" i="2" l="1"/>
  <c r="W253" i="2"/>
  <c r="N253" i="2"/>
  <c r="O253" i="2"/>
  <c r="P253" i="2" s="1"/>
  <c r="Q253" i="2" l="1"/>
  <c r="T253" i="2" s="1"/>
  <c r="U253" i="2" s="1"/>
  <c r="L253" i="2" s="1"/>
  <c r="M253" i="2" s="1"/>
  <c r="F253" i="2"/>
  <c r="H253" i="2" s="1"/>
  <c r="E254" i="2" l="1"/>
  <c r="J254" i="2"/>
  <c r="G254" i="2" l="1"/>
  <c r="I254" i="2"/>
  <c r="S254" i="2"/>
  <c r="N254" i="2" l="1"/>
  <c r="O254" i="2"/>
  <c r="P254" i="2" s="1"/>
  <c r="X254" i="2"/>
  <c r="W254" i="2"/>
  <c r="Q254" i="2" l="1"/>
  <c r="T254" i="2" s="1"/>
  <c r="U254" i="2" s="1"/>
  <c r="L254" i="2" s="1"/>
  <c r="M254" i="2" s="1"/>
  <c r="F254" i="2"/>
  <c r="H254" i="2" s="1"/>
  <c r="J255" i="2" l="1"/>
  <c r="E255" i="2"/>
  <c r="I255" i="2" l="1"/>
  <c r="S255" i="2"/>
  <c r="G255" i="2"/>
  <c r="O255" i="2" l="1"/>
  <c r="P255" i="2" s="1"/>
  <c r="N255" i="2"/>
  <c r="W255" i="2"/>
  <c r="X255" i="2"/>
  <c r="Q255" i="2" l="1"/>
  <c r="T255" i="2" s="1"/>
  <c r="U255" i="2" s="1"/>
  <c r="L255" i="2" s="1"/>
  <c r="M255" i="2" s="1"/>
  <c r="F255" i="2"/>
  <c r="H255" i="2" s="1"/>
  <c r="J256" i="2" l="1"/>
  <c r="E256" i="2"/>
  <c r="I256" i="2" l="1"/>
  <c r="S256" i="2"/>
  <c r="G256" i="2"/>
  <c r="W256" i="2" l="1"/>
  <c r="X256" i="2"/>
  <c r="O256" i="2"/>
  <c r="P256" i="2" s="1"/>
  <c r="N256" i="2"/>
  <c r="Q256" i="2" l="1"/>
  <c r="T256" i="2" s="1"/>
  <c r="U256" i="2" s="1"/>
  <c r="L256" i="2" s="1"/>
  <c r="M256" i="2" s="1"/>
  <c r="F256" i="2"/>
  <c r="H256" i="2" s="1"/>
  <c r="E257" i="2" l="1"/>
  <c r="J257" i="2"/>
  <c r="G257" i="2" l="1"/>
  <c r="S257" i="2"/>
  <c r="I257" i="2"/>
  <c r="N257" i="2" l="1"/>
  <c r="O257" i="2"/>
  <c r="P257" i="2" s="1"/>
  <c r="W257" i="2"/>
  <c r="X257" i="2"/>
  <c r="Q257" i="2" l="1"/>
  <c r="T257" i="2" s="1"/>
  <c r="U257" i="2" s="1"/>
  <c r="L257" i="2" s="1"/>
  <c r="M257" i="2" s="1"/>
  <c r="F257" i="2"/>
  <c r="H257" i="2" s="1"/>
  <c r="J258" i="2" l="1"/>
  <c r="E258" i="2"/>
  <c r="S258" i="2" l="1"/>
  <c r="I258" i="2"/>
  <c r="G258" i="2"/>
  <c r="W258" i="2" l="1"/>
  <c r="X258" i="2"/>
  <c r="O258" i="2"/>
  <c r="P258" i="2" s="1"/>
  <c r="N258" i="2"/>
  <c r="Q258" i="2" l="1"/>
  <c r="T258" i="2" s="1"/>
  <c r="U258" i="2" s="1"/>
  <c r="L258" i="2" s="1"/>
  <c r="M258" i="2" s="1"/>
  <c r="F258" i="2"/>
  <c r="H258" i="2" s="1"/>
  <c r="J259" i="2" l="1"/>
  <c r="E259" i="2"/>
  <c r="S259" i="2" l="1"/>
  <c r="I259" i="2"/>
  <c r="G259" i="2"/>
  <c r="N259" i="2" l="1"/>
  <c r="O259" i="2"/>
  <c r="P259" i="2" s="1"/>
  <c r="X259" i="2"/>
  <c r="W259" i="2"/>
  <c r="Q259" i="2" l="1"/>
  <c r="T259" i="2" s="1"/>
  <c r="U259" i="2" s="1"/>
  <c r="L259" i="2" s="1"/>
  <c r="M259" i="2" s="1"/>
  <c r="F259" i="2"/>
  <c r="H259" i="2" s="1"/>
  <c r="E260" i="2" l="1"/>
  <c r="J260" i="2"/>
  <c r="G260" i="2" l="1"/>
  <c r="S260" i="2"/>
  <c r="I260" i="2"/>
  <c r="O260" i="2" l="1"/>
  <c r="P260" i="2" s="1"/>
  <c r="N260" i="2"/>
  <c r="X260" i="2"/>
  <c r="W260" i="2"/>
  <c r="Q260" i="2" l="1"/>
  <c r="T260" i="2" s="1"/>
  <c r="U260" i="2" s="1"/>
  <c r="L260" i="2" s="1"/>
  <c r="M260" i="2" s="1"/>
  <c r="F260" i="2"/>
  <c r="H260" i="2" s="1"/>
  <c r="J261" i="2" l="1"/>
  <c r="E261" i="2"/>
  <c r="S261" i="2" l="1"/>
  <c r="I261" i="2"/>
  <c r="G261" i="2"/>
  <c r="X261" i="2" l="1"/>
  <c r="W261" i="2"/>
  <c r="N261" i="2"/>
  <c r="O261" i="2"/>
  <c r="P261" i="2" s="1"/>
  <c r="Q261" i="2" l="1"/>
  <c r="T261" i="2" s="1"/>
  <c r="U261" i="2" s="1"/>
  <c r="L261" i="2" s="1"/>
  <c r="M261" i="2" s="1"/>
  <c r="F261" i="2"/>
  <c r="H261" i="2" s="1"/>
  <c r="J262" i="2" l="1"/>
  <c r="E262" i="2"/>
  <c r="I262" i="2" l="1"/>
  <c r="S262" i="2"/>
  <c r="G262" i="2"/>
  <c r="O262" i="2" l="1"/>
  <c r="P262" i="2" s="1"/>
  <c r="N262" i="2"/>
  <c r="W262" i="2"/>
  <c r="X262" i="2"/>
  <c r="Q262" i="2" l="1"/>
  <c r="T262" i="2" s="1"/>
  <c r="U262" i="2" s="1"/>
  <c r="L262" i="2" s="1"/>
  <c r="M262" i="2" s="1"/>
  <c r="F262" i="2"/>
  <c r="H262" i="2" s="1"/>
  <c r="E263" i="2" l="1"/>
  <c r="J263" i="2"/>
  <c r="G263" i="2" l="1"/>
  <c r="I263" i="2"/>
  <c r="S263" i="2"/>
  <c r="O263" i="2" l="1"/>
  <c r="P263" i="2" s="1"/>
  <c r="N263" i="2"/>
  <c r="W263" i="2"/>
  <c r="X263" i="2"/>
  <c r="Q263" i="2" l="1"/>
  <c r="T263" i="2" s="1"/>
  <c r="U263" i="2" s="1"/>
  <c r="L263" i="2" s="1"/>
  <c r="M263" i="2" s="1"/>
  <c r="F263" i="2"/>
  <c r="H263" i="2" s="1"/>
  <c r="E264" i="2" l="1"/>
  <c r="J264" i="2"/>
  <c r="G264" i="2" l="1"/>
  <c r="S264" i="2"/>
  <c r="I264" i="2"/>
  <c r="N264" i="2" l="1"/>
  <c r="O264" i="2"/>
  <c r="P264" i="2" s="1"/>
  <c r="W264" i="2"/>
  <c r="X264" i="2"/>
  <c r="Q264" i="2" l="1"/>
  <c r="T264" i="2" s="1"/>
  <c r="U264" i="2" s="1"/>
  <c r="L264" i="2" s="1"/>
  <c r="M264" i="2" s="1"/>
  <c r="F264" i="2"/>
  <c r="H264" i="2" s="1"/>
  <c r="E265" i="2" l="1"/>
  <c r="J265" i="2"/>
  <c r="G265" i="2" l="1"/>
  <c r="I265" i="2"/>
  <c r="S265" i="2"/>
  <c r="O265" i="2" l="1"/>
  <c r="P265" i="2" s="1"/>
  <c r="N265" i="2"/>
  <c r="X265" i="2"/>
  <c r="W265" i="2"/>
  <c r="Q265" i="2" l="1"/>
  <c r="T265" i="2" s="1"/>
  <c r="U265" i="2" s="1"/>
  <c r="L265" i="2" s="1"/>
  <c r="M265" i="2" s="1"/>
  <c r="F265" i="2"/>
  <c r="H265" i="2" s="1"/>
  <c r="J266" i="2" l="1"/>
  <c r="E266" i="2"/>
  <c r="S266" i="2" l="1"/>
  <c r="I266" i="2"/>
  <c r="G266" i="2"/>
  <c r="N266" i="2" l="1"/>
  <c r="O266" i="2"/>
  <c r="P266" i="2" s="1"/>
  <c r="X266" i="2"/>
  <c r="W266" i="2"/>
  <c r="Q266" i="2" l="1"/>
  <c r="T266" i="2" s="1"/>
  <c r="U266" i="2" s="1"/>
  <c r="L266" i="2" s="1"/>
  <c r="M266" i="2" s="1"/>
  <c r="F266" i="2"/>
  <c r="H266" i="2" s="1"/>
  <c r="E267" i="2" l="1"/>
  <c r="J267" i="2"/>
  <c r="G267" i="2" l="1"/>
  <c r="S267" i="2"/>
  <c r="I267" i="2"/>
  <c r="W267" i="2" l="1"/>
  <c r="X267" i="2"/>
  <c r="N267" i="2"/>
  <c r="O267" i="2"/>
  <c r="P267" i="2" s="1"/>
  <c r="Q267" i="2" l="1"/>
  <c r="T267" i="2" s="1"/>
  <c r="U267" i="2" s="1"/>
  <c r="L267" i="2" s="1"/>
  <c r="M267" i="2" s="1"/>
  <c r="F267" i="2"/>
  <c r="H267" i="2" s="1"/>
  <c r="J268" i="2" l="1"/>
  <c r="E268" i="2"/>
  <c r="S268" i="2" l="1"/>
  <c r="I268" i="2"/>
  <c r="G268" i="2"/>
  <c r="X268" i="2" l="1"/>
  <c r="W268" i="2"/>
  <c r="O268" i="2"/>
  <c r="P268" i="2" s="1"/>
  <c r="N268" i="2"/>
  <c r="Q268" i="2" l="1"/>
  <c r="T268" i="2" s="1"/>
  <c r="U268" i="2" s="1"/>
  <c r="L268" i="2" s="1"/>
  <c r="M268" i="2" s="1"/>
  <c r="F268" i="2"/>
  <c r="H268" i="2" s="1"/>
  <c r="J269" i="2" l="1"/>
  <c r="E269" i="2"/>
  <c r="I269" i="2" l="1"/>
  <c r="S269" i="2"/>
  <c r="G269" i="2"/>
  <c r="W269" i="2" l="1"/>
  <c r="X269" i="2"/>
  <c r="O269" i="2"/>
  <c r="P269" i="2" s="1"/>
  <c r="N269" i="2"/>
  <c r="Q269" i="2" l="1"/>
  <c r="T269" i="2" s="1"/>
  <c r="U269" i="2" s="1"/>
  <c r="L269" i="2" s="1"/>
  <c r="M269" i="2" s="1"/>
  <c r="F269" i="2"/>
  <c r="H269" i="2" s="1"/>
  <c r="E270" i="2" l="1"/>
  <c r="J270" i="2"/>
  <c r="G270" i="2" l="1"/>
  <c r="S270" i="2"/>
  <c r="I270" i="2"/>
  <c r="O270" i="2" l="1"/>
  <c r="P270" i="2" s="1"/>
  <c r="N270" i="2"/>
  <c r="X270" i="2"/>
  <c r="W270" i="2"/>
  <c r="Q270" i="2" l="1"/>
  <c r="T270" i="2" s="1"/>
  <c r="U270" i="2" s="1"/>
  <c r="L270" i="2" s="1"/>
  <c r="M270" i="2" s="1"/>
  <c r="F270" i="2"/>
  <c r="H270" i="2" s="1"/>
  <c r="E271" i="2" l="1"/>
  <c r="J271" i="2"/>
  <c r="G271" i="2" l="1"/>
  <c r="S271" i="2"/>
  <c r="I271" i="2"/>
  <c r="O271" i="2" l="1"/>
  <c r="P271" i="2" s="1"/>
  <c r="N271" i="2"/>
  <c r="X271" i="2"/>
  <c r="W271" i="2"/>
  <c r="Q271" i="2" l="1"/>
  <c r="T271" i="2" s="1"/>
  <c r="U271" i="2" s="1"/>
  <c r="L271" i="2" s="1"/>
  <c r="M271" i="2" s="1"/>
  <c r="F271" i="2"/>
  <c r="H271" i="2" s="1"/>
  <c r="J272" i="2" l="1"/>
  <c r="E272" i="2"/>
  <c r="S272" i="2" l="1"/>
  <c r="I272" i="2"/>
  <c r="G272" i="2"/>
  <c r="W272" i="2" l="1"/>
  <c r="X272" i="2"/>
  <c r="O272" i="2"/>
  <c r="P272" i="2" s="1"/>
  <c r="N272" i="2"/>
  <c r="Q272" i="2" l="1"/>
  <c r="T272" i="2" s="1"/>
  <c r="U272" i="2" s="1"/>
  <c r="L272" i="2" s="1"/>
  <c r="M272" i="2" s="1"/>
  <c r="F272" i="2"/>
  <c r="H272" i="2" s="1"/>
  <c r="J273" i="2" l="1"/>
  <c r="E273" i="2"/>
  <c r="S273" i="2" l="1"/>
  <c r="I273" i="2"/>
  <c r="G273" i="2"/>
  <c r="O273" i="2" l="1"/>
  <c r="P273" i="2" s="1"/>
  <c r="N273" i="2"/>
  <c r="X273" i="2"/>
  <c r="W273" i="2"/>
  <c r="Q273" i="2" l="1"/>
  <c r="T273" i="2" s="1"/>
  <c r="U273" i="2" s="1"/>
  <c r="L273" i="2" s="1"/>
  <c r="M273" i="2" s="1"/>
  <c r="F273" i="2"/>
  <c r="H273" i="2" s="1"/>
  <c r="J274" i="2" l="1"/>
  <c r="E274" i="2"/>
  <c r="I274" i="2" l="1"/>
  <c r="S274" i="2"/>
  <c r="G274" i="2"/>
  <c r="W274" i="2" l="1"/>
  <c r="X274" i="2"/>
  <c r="N274" i="2"/>
  <c r="O274" i="2"/>
  <c r="P274" i="2" s="1"/>
  <c r="Q274" i="2" l="1"/>
  <c r="T274" i="2" s="1"/>
  <c r="U274" i="2" s="1"/>
  <c r="L274" i="2" s="1"/>
  <c r="M274" i="2" s="1"/>
  <c r="F274" i="2"/>
  <c r="H274" i="2" s="1"/>
  <c r="J275" i="2" l="1"/>
  <c r="E275" i="2"/>
  <c r="I275" i="2" l="1"/>
  <c r="S275" i="2"/>
  <c r="G275" i="2"/>
  <c r="O275" i="2" l="1"/>
  <c r="P275" i="2" s="1"/>
  <c r="N275" i="2"/>
  <c r="W275" i="2"/>
  <c r="X275" i="2"/>
  <c r="Q275" i="2" l="1"/>
  <c r="T275" i="2" s="1"/>
  <c r="U275" i="2" s="1"/>
  <c r="L275" i="2" s="1"/>
  <c r="M275" i="2" s="1"/>
  <c r="F275" i="2"/>
  <c r="H275" i="2" s="1"/>
  <c r="J276" i="2" l="1"/>
  <c r="E276" i="2"/>
  <c r="S276" i="2" l="1"/>
  <c r="I276" i="2"/>
  <c r="G276" i="2"/>
  <c r="W276" i="2" l="1"/>
  <c r="X276" i="2"/>
  <c r="O276" i="2"/>
  <c r="P276" i="2" s="1"/>
  <c r="N276" i="2"/>
  <c r="Q276" i="2" l="1"/>
  <c r="T276" i="2" s="1"/>
  <c r="U276" i="2" s="1"/>
  <c r="L276" i="2" s="1"/>
  <c r="M276" i="2" s="1"/>
  <c r="F276" i="2"/>
  <c r="H276" i="2" s="1"/>
  <c r="J277" i="2" l="1"/>
  <c r="E277" i="2"/>
  <c r="I277" i="2" l="1"/>
  <c r="S277" i="2"/>
  <c r="G277" i="2"/>
  <c r="W277" i="2" l="1"/>
  <c r="X277" i="2"/>
  <c r="O277" i="2"/>
  <c r="P277" i="2" s="1"/>
  <c r="N277" i="2"/>
  <c r="Q277" i="2" l="1"/>
  <c r="T277" i="2" s="1"/>
  <c r="U277" i="2" s="1"/>
  <c r="L277" i="2" s="1"/>
  <c r="M277" i="2" s="1"/>
  <c r="F277" i="2"/>
  <c r="H277" i="2" s="1"/>
  <c r="E278" i="2" l="1"/>
  <c r="J278" i="2"/>
  <c r="G278" i="2" l="1"/>
  <c r="S278" i="2"/>
  <c r="I278" i="2"/>
  <c r="W278" i="2" l="1"/>
  <c r="X278" i="2"/>
  <c r="O278" i="2"/>
  <c r="P278" i="2" s="1"/>
  <c r="N278" i="2"/>
  <c r="Q278" i="2" l="1"/>
  <c r="T278" i="2" s="1"/>
  <c r="U278" i="2" s="1"/>
  <c r="L278" i="2" s="1"/>
  <c r="M278" i="2" s="1"/>
  <c r="F278" i="2"/>
  <c r="H278" i="2" s="1"/>
  <c r="J279" i="2" l="1"/>
  <c r="E279" i="2"/>
  <c r="I279" i="2" l="1"/>
  <c r="S279" i="2"/>
  <c r="G279" i="2"/>
  <c r="X279" i="2" l="1"/>
  <c r="W279" i="2"/>
  <c r="O279" i="2"/>
  <c r="P279" i="2" s="1"/>
  <c r="N279" i="2"/>
  <c r="Q279" i="2" l="1"/>
  <c r="T279" i="2" s="1"/>
  <c r="U279" i="2" s="1"/>
  <c r="L279" i="2" s="1"/>
  <c r="M279" i="2" s="1"/>
  <c r="F279" i="2"/>
  <c r="H279" i="2" s="1"/>
  <c r="J280" i="2" l="1"/>
  <c r="E280" i="2"/>
  <c r="S280" i="2" l="1"/>
  <c r="I280" i="2"/>
  <c r="G280" i="2"/>
  <c r="O280" i="2" l="1"/>
  <c r="P280" i="2" s="1"/>
  <c r="N280" i="2"/>
  <c r="W280" i="2"/>
  <c r="X280" i="2"/>
  <c r="Q280" i="2" l="1"/>
  <c r="T280" i="2" s="1"/>
  <c r="U280" i="2" s="1"/>
  <c r="L280" i="2" s="1"/>
  <c r="M280" i="2" s="1"/>
  <c r="F280" i="2"/>
  <c r="H280" i="2" s="1"/>
  <c r="E281" i="2" l="1"/>
  <c r="J281" i="2"/>
  <c r="G281" i="2" l="1"/>
  <c r="S281" i="2"/>
  <c r="I281" i="2"/>
  <c r="O281" i="2" l="1"/>
  <c r="P281" i="2" s="1"/>
  <c r="N281" i="2"/>
  <c r="W281" i="2"/>
  <c r="X281" i="2"/>
  <c r="Q281" i="2" l="1"/>
  <c r="T281" i="2" s="1"/>
  <c r="U281" i="2" s="1"/>
  <c r="L281" i="2" s="1"/>
  <c r="M281" i="2" s="1"/>
  <c r="F281" i="2"/>
  <c r="H281" i="2" s="1"/>
  <c r="J282" i="2" l="1"/>
  <c r="E282" i="2"/>
  <c r="S282" i="2" l="1"/>
  <c r="I282" i="2"/>
  <c r="G282" i="2"/>
  <c r="W282" i="2" l="1"/>
  <c r="X282" i="2"/>
  <c r="N282" i="2"/>
  <c r="O282" i="2"/>
  <c r="P282" i="2" s="1"/>
  <c r="Q282" i="2" l="1"/>
  <c r="T282" i="2" s="1"/>
  <c r="U282" i="2" s="1"/>
  <c r="L282" i="2" s="1"/>
  <c r="M282" i="2" s="1"/>
  <c r="F282" i="2"/>
  <c r="H282" i="2" s="1"/>
  <c r="E283" i="2" l="1"/>
  <c r="J283" i="2"/>
  <c r="G283" i="2" l="1"/>
  <c r="I283" i="2"/>
  <c r="S283" i="2"/>
  <c r="N283" i="2" l="1"/>
  <c r="O283" i="2"/>
  <c r="P283" i="2" s="1"/>
  <c r="W283" i="2"/>
  <c r="X283" i="2"/>
  <c r="Q283" i="2" l="1"/>
  <c r="T283" i="2" s="1"/>
  <c r="U283" i="2" s="1"/>
  <c r="L283" i="2" s="1"/>
  <c r="M283" i="2" s="1"/>
  <c r="F283" i="2"/>
  <c r="H283" i="2" s="1"/>
  <c r="E284" i="2" l="1"/>
  <c r="J284" i="2"/>
  <c r="G284" i="2" l="1"/>
  <c r="S284" i="2"/>
  <c r="I284" i="2"/>
  <c r="O284" i="2" l="1"/>
  <c r="P284" i="2" s="1"/>
  <c r="N284" i="2"/>
  <c r="W284" i="2"/>
  <c r="X284" i="2"/>
  <c r="Q284" i="2" l="1"/>
  <c r="T284" i="2" s="1"/>
  <c r="U284" i="2" s="1"/>
  <c r="L284" i="2" s="1"/>
  <c r="M284" i="2" s="1"/>
  <c r="F284" i="2"/>
  <c r="H284" i="2" s="1"/>
  <c r="E285" i="2" l="1"/>
  <c r="J285" i="2"/>
  <c r="G285" i="2" l="1"/>
  <c r="I285" i="2"/>
  <c r="S285" i="2"/>
  <c r="O285" i="2" l="1"/>
  <c r="P285" i="2" s="1"/>
  <c r="N285" i="2"/>
  <c r="X285" i="2"/>
  <c r="W285" i="2"/>
  <c r="Q285" i="2" l="1"/>
  <c r="T285" i="2" s="1"/>
  <c r="U285" i="2" s="1"/>
  <c r="L285" i="2" s="1"/>
  <c r="M285" i="2" s="1"/>
  <c r="F285" i="2"/>
  <c r="H285" i="2" s="1"/>
  <c r="J286" i="2" l="1"/>
  <c r="E286" i="2"/>
  <c r="I286" i="2" l="1"/>
  <c r="S286" i="2"/>
  <c r="G286" i="2"/>
  <c r="N286" i="2" l="1"/>
  <c r="O286" i="2"/>
  <c r="P286" i="2" s="1"/>
  <c r="W286" i="2"/>
  <c r="X286" i="2"/>
  <c r="Q286" i="2" l="1"/>
  <c r="T286" i="2" s="1"/>
  <c r="U286" i="2" s="1"/>
  <c r="L286" i="2" s="1"/>
  <c r="M286" i="2" s="1"/>
  <c r="F286" i="2"/>
  <c r="H286" i="2" s="1"/>
  <c r="E287" i="2" l="1"/>
  <c r="J287" i="2"/>
  <c r="G287" i="2" l="1"/>
  <c r="S287" i="2"/>
  <c r="I287" i="2"/>
  <c r="N287" i="2" l="1"/>
  <c r="O287" i="2"/>
  <c r="P287" i="2" s="1"/>
  <c r="X287" i="2"/>
  <c r="W287" i="2"/>
  <c r="Q287" i="2" l="1"/>
  <c r="T287" i="2" s="1"/>
  <c r="U287" i="2" s="1"/>
  <c r="L287" i="2" s="1"/>
  <c r="M287" i="2" s="1"/>
  <c r="F287" i="2"/>
  <c r="H287" i="2" s="1"/>
  <c r="J288" i="2" l="1"/>
  <c r="E288" i="2"/>
  <c r="S288" i="2" l="1"/>
  <c r="I288" i="2"/>
  <c r="G288" i="2"/>
  <c r="W288" i="2" l="1"/>
  <c r="X288" i="2"/>
  <c r="O288" i="2"/>
  <c r="P288" i="2" s="1"/>
  <c r="N288" i="2"/>
  <c r="Q288" i="2" l="1"/>
  <c r="T288" i="2" s="1"/>
  <c r="U288" i="2" s="1"/>
  <c r="L288" i="2" s="1"/>
  <c r="M288" i="2" s="1"/>
  <c r="F288" i="2"/>
  <c r="H288" i="2" s="1"/>
  <c r="J289" i="2" l="1"/>
  <c r="E289" i="2"/>
  <c r="G289" i="2" l="1"/>
  <c r="S289" i="2"/>
  <c r="I289" i="2"/>
  <c r="O289" i="2" l="1"/>
  <c r="P289" i="2" s="1"/>
  <c r="N289" i="2"/>
  <c r="W289" i="2"/>
  <c r="X289" i="2"/>
  <c r="Q289" i="2" l="1"/>
  <c r="T289" i="2" s="1"/>
  <c r="U289" i="2" s="1"/>
  <c r="L289" i="2" s="1"/>
  <c r="M289" i="2" s="1"/>
  <c r="F289" i="2"/>
  <c r="H289" i="2" s="1"/>
  <c r="J290" i="2" l="1"/>
  <c r="E290" i="2"/>
  <c r="G290" i="2" l="1"/>
  <c r="I290" i="2"/>
  <c r="S290" i="2"/>
  <c r="N290" i="2" l="1"/>
  <c r="O290" i="2"/>
  <c r="P290" i="2" s="1"/>
  <c r="X290" i="2"/>
  <c r="W290" i="2"/>
  <c r="Q290" i="2" l="1"/>
  <c r="T290" i="2" s="1"/>
  <c r="U290" i="2" s="1"/>
  <c r="L290" i="2" s="1"/>
  <c r="M290" i="2" s="1"/>
  <c r="F290" i="2"/>
  <c r="H290" i="2" s="1"/>
  <c r="E291" i="2" l="1"/>
  <c r="J291" i="2"/>
  <c r="G291" i="2" l="1"/>
  <c r="S291" i="2"/>
  <c r="I291" i="2"/>
  <c r="W291" i="2" l="1"/>
  <c r="X291" i="2"/>
  <c r="O291" i="2"/>
  <c r="P291" i="2" s="1"/>
  <c r="N291" i="2"/>
  <c r="Q291" i="2" l="1"/>
  <c r="T291" i="2" s="1"/>
  <c r="U291" i="2" s="1"/>
  <c r="L291" i="2" s="1"/>
  <c r="M291" i="2" s="1"/>
  <c r="F291" i="2"/>
  <c r="H291" i="2" s="1"/>
  <c r="J292" i="2" l="1"/>
  <c r="E292" i="2"/>
  <c r="S292" i="2" l="1"/>
  <c r="I292" i="2"/>
  <c r="G292" i="2"/>
  <c r="X292" i="2" l="1"/>
  <c r="W292" i="2"/>
  <c r="O292" i="2"/>
  <c r="P292" i="2" s="1"/>
  <c r="N292" i="2"/>
  <c r="Q292" i="2" l="1"/>
  <c r="T292" i="2" s="1"/>
  <c r="U292" i="2" s="1"/>
  <c r="L292" i="2" s="1"/>
  <c r="M292" i="2" s="1"/>
  <c r="F292" i="2"/>
  <c r="H292" i="2" s="1"/>
  <c r="E293" i="2" l="1"/>
  <c r="J293" i="2"/>
  <c r="I293" i="2" l="1"/>
  <c r="S293" i="2"/>
  <c r="G293" i="2"/>
  <c r="X293" i="2" l="1"/>
  <c r="W293" i="2"/>
  <c r="O293" i="2"/>
  <c r="P293" i="2" s="1"/>
  <c r="N293" i="2"/>
  <c r="Q293" i="2" l="1"/>
  <c r="T293" i="2" s="1"/>
  <c r="U293" i="2" s="1"/>
  <c r="L293" i="2" s="1"/>
  <c r="M293" i="2" s="1"/>
  <c r="F293" i="2"/>
  <c r="H293" i="2" s="1"/>
  <c r="E294" i="2" l="1"/>
  <c r="J294" i="2"/>
  <c r="G294" i="2" l="1"/>
  <c r="S294" i="2"/>
  <c r="I294" i="2"/>
  <c r="W294" i="2" l="1"/>
  <c r="X294" i="2"/>
  <c r="O294" i="2"/>
  <c r="P294" i="2" s="1"/>
  <c r="N294" i="2"/>
  <c r="Q294" i="2" l="1"/>
  <c r="T294" i="2" s="1"/>
  <c r="U294" i="2" s="1"/>
  <c r="L294" i="2" s="1"/>
  <c r="M294" i="2" s="1"/>
  <c r="F294" i="2"/>
  <c r="H294" i="2" s="1"/>
  <c r="J295" i="2" l="1"/>
  <c r="E295" i="2"/>
  <c r="I295" i="2" l="1"/>
  <c r="S295" i="2"/>
  <c r="G295" i="2"/>
  <c r="O295" i="2" l="1"/>
  <c r="P295" i="2" s="1"/>
  <c r="N295" i="2"/>
  <c r="X295" i="2"/>
  <c r="W295" i="2"/>
  <c r="Q295" i="2" l="1"/>
  <c r="T295" i="2" s="1"/>
  <c r="U295" i="2" s="1"/>
  <c r="L295" i="2" s="1"/>
  <c r="M295" i="2" s="1"/>
  <c r="F295" i="2"/>
  <c r="H295" i="2" s="1"/>
  <c r="J296" i="2" l="1"/>
  <c r="E296" i="2"/>
  <c r="S296" i="2" l="1"/>
  <c r="I296" i="2"/>
  <c r="G296" i="2"/>
  <c r="O296" i="2" l="1"/>
  <c r="P296" i="2" s="1"/>
  <c r="N296" i="2"/>
  <c r="W296" i="2"/>
  <c r="X296" i="2"/>
  <c r="Q296" i="2" l="1"/>
  <c r="T296" i="2" s="1"/>
  <c r="U296" i="2" s="1"/>
  <c r="L296" i="2" s="1"/>
  <c r="M296" i="2" s="1"/>
  <c r="F296" i="2"/>
  <c r="H296" i="2" s="1"/>
  <c r="J297" i="2" l="1"/>
  <c r="E297" i="2"/>
  <c r="I297" i="2" l="1"/>
  <c r="S297" i="2"/>
  <c r="G297" i="2"/>
  <c r="W297" i="2" l="1"/>
  <c r="X297" i="2"/>
  <c r="O297" i="2"/>
  <c r="P297" i="2" s="1"/>
  <c r="N297" i="2"/>
  <c r="Q297" i="2" l="1"/>
  <c r="T297" i="2" s="1"/>
  <c r="U297" i="2" s="1"/>
  <c r="L297" i="2" s="1"/>
  <c r="M297" i="2" s="1"/>
  <c r="F297" i="2"/>
  <c r="H297" i="2" s="1"/>
  <c r="J298" i="2" l="1"/>
  <c r="E298" i="2"/>
  <c r="G298" i="2" l="1"/>
  <c r="I298" i="2"/>
  <c r="S298" i="2"/>
  <c r="N298" i="2" l="1"/>
  <c r="O298" i="2"/>
  <c r="P298" i="2" s="1"/>
  <c r="X298" i="2"/>
  <c r="W298" i="2"/>
  <c r="Q298" i="2" l="1"/>
  <c r="T298" i="2" s="1"/>
  <c r="U298" i="2" s="1"/>
  <c r="L298" i="2" s="1"/>
  <c r="M298" i="2" s="1"/>
  <c r="F298" i="2"/>
  <c r="H298" i="2" s="1"/>
  <c r="J299" i="2" l="1"/>
  <c r="E299" i="2"/>
  <c r="S299" i="2" l="1"/>
  <c r="I299" i="2"/>
  <c r="G299" i="2"/>
  <c r="O299" i="2" l="1"/>
  <c r="P299" i="2" s="1"/>
  <c r="N299" i="2"/>
  <c r="W299" i="2"/>
  <c r="X299" i="2"/>
  <c r="Q299" i="2" l="1"/>
  <c r="T299" i="2" s="1"/>
  <c r="U299" i="2" s="1"/>
  <c r="L299" i="2" s="1"/>
  <c r="M299" i="2" s="1"/>
  <c r="F299" i="2"/>
  <c r="H299" i="2" s="1"/>
  <c r="J300" i="2" l="1"/>
  <c r="E300" i="2"/>
  <c r="S300" i="2" l="1"/>
  <c r="I300" i="2"/>
  <c r="G300" i="2"/>
  <c r="O300" i="2" l="1"/>
  <c r="P300" i="2" s="1"/>
  <c r="N300" i="2"/>
  <c r="X300" i="2"/>
  <c r="W300" i="2"/>
  <c r="Q300" i="2" l="1"/>
  <c r="T300" i="2" s="1"/>
  <c r="U300" i="2" s="1"/>
  <c r="L300" i="2" s="1"/>
  <c r="M300" i="2" s="1"/>
  <c r="F300" i="2"/>
  <c r="H300" i="2" s="1"/>
  <c r="J301" i="2" l="1"/>
  <c r="E301" i="2"/>
  <c r="G301" i="2" l="1"/>
  <c r="S301" i="2"/>
  <c r="I301" i="2"/>
  <c r="O301" i="2" l="1"/>
  <c r="P301" i="2" s="1"/>
  <c r="N301" i="2"/>
  <c r="W301" i="2"/>
  <c r="X301" i="2"/>
  <c r="Q301" i="2" l="1"/>
  <c r="T301" i="2" s="1"/>
  <c r="U301" i="2" s="1"/>
  <c r="L301" i="2" s="1"/>
  <c r="M301" i="2" s="1"/>
  <c r="F301" i="2"/>
  <c r="H301" i="2" s="1"/>
  <c r="J302" i="2" l="1"/>
  <c r="E302" i="2"/>
  <c r="I302" i="2" l="1"/>
  <c r="S302" i="2"/>
  <c r="G302" i="2"/>
  <c r="W302" i="2" l="1"/>
  <c r="X302" i="2"/>
  <c r="N302" i="2"/>
  <c r="O302" i="2"/>
  <c r="P302" i="2" s="1"/>
  <c r="Q302" i="2" l="1"/>
  <c r="T302" i="2" s="1"/>
  <c r="U302" i="2" s="1"/>
  <c r="L302" i="2" s="1"/>
  <c r="M302" i="2" s="1"/>
  <c r="F302" i="2"/>
  <c r="H302" i="2" s="1"/>
  <c r="E303" i="2" l="1"/>
  <c r="J303" i="2"/>
  <c r="G303" i="2" l="1"/>
  <c r="I303" i="2"/>
  <c r="S303" i="2"/>
  <c r="O303" i="2" l="1"/>
  <c r="P303" i="2" s="1"/>
  <c r="N303" i="2"/>
  <c r="W303" i="2"/>
  <c r="X303" i="2"/>
  <c r="Q303" i="2" l="1"/>
  <c r="T303" i="2" s="1"/>
  <c r="U303" i="2" s="1"/>
  <c r="L303" i="2" s="1"/>
  <c r="M303" i="2" s="1"/>
  <c r="F303" i="2"/>
  <c r="H303" i="2" s="1"/>
  <c r="E304" i="2" l="1"/>
  <c r="J304" i="2"/>
  <c r="G304" i="2" l="1"/>
  <c r="I304" i="2"/>
  <c r="S304" i="2"/>
  <c r="W304" i="2" l="1"/>
  <c r="X304" i="2"/>
  <c r="O304" i="2"/>
  <c r="P304" i="2" s="1"/>
  <c r="N304" i="2"/>
  <c r="Q304" i="2" l="1"/>
  <c r="T304" i="2" s="1"/>
  <c r="U304" i="2" s="1"/>
  <c r="L304" i="2" s="1"/>
  <c r="M304" i="2" s="1"/>
  <c r="F304" i="2"/>
  <c r="H304" i="2" s="1"/>
  <c r="J305" i="2" l="1"/>
  <c r="E305" i="2"/>
  <c r="I305" i="2" l="1"/>
  <c r="S305" i="2"/>
  <c r="G305" i="2"/>
  <c r="X305" i="2" l="1"/>
  <c r="W305" i="2"/>
  <c r="N305" i="2"/>
  <c r="O305" i="2"/>
  <c r="P305" i="2" s="1"/>
  <c r="Q305" i="2" l="1"/>
  <c r="T305" i="2" s="1"/>
  <c r="U305" i="2" s="1"/>
  <c r="L305" i="2" s="1"/>
  <c r="M305" i="2" s="1"/>
  <c r="F305" i="2"/>
  <c r="H305" i="2" s="1"/>
  <c r="J306" i="2" l="1"/>
  <c r="E306" i="2"/>
  <c r="G306" i="2" l="1"/>
  <c r="I306" i="2"/>
  <c r="S306" i="2"/>
  <c r="W306" i="2" l="1"/>
  <c r="X306" i="2"/>
  <c r="N306" i="2"/>
  <c r="O306" i="2"/>
  <c r="P306" i="2" s="1"/>
  <c r="Q306" i="2" l="1"/>
  <c r="T306" i="2" s="1"/>
  <c r="U306" i="2" s="1"/>
  <c r="L306" i="2" s="1"/>
  <c r="M306" i="2" s="1"/>
  <c r="F306" i="2"/>
  <c r="H306" i="2" s="1"/>
  <c r="J307" i="2" l="1"/>
  <c r="E307" i="2"/>
  <c r="S307" i="2" l="1"/>
  <c r="I307" i="2"/>
  <c r="G307" i="2"/>
  <c r="O307" i="2" l="1"/>
  <c r="P307" i="2" s="1"/>
  <c r="N307" i="2"/>
  <c r="X307" i="2"/>
  <c r="W307" i="2"/>
  <c r="Q307" i="2" l="1"/>
  <c r="T307" i="2" s="1"/>
  <c r="U307" i="2" s="1"/>
  <c r="L307" i="2" s="1"/>
  <c r="M307" i="2" s="1"/>
  <c r="F307" i="2"/>
  <c r="H307" i="2" s="1"/>
  <c r="J308" i="2" l="1"/>
  <c r="E308" i="2"/>
  <c r="I308" i="2" l="1"/>
  <c r="S308" i="2"/>
  <c r="G308" i="2"/>
  <c r="O308" i="2" l="1"/>
  <c r="P308" i="2" s="1"/>
  <c r="N308" i="2"/>
  <c r="X308" i="2"/>
  <c r="W308" i="2"/>
  <c r="Q308" i="2" l="1"/>
  <c r="T308" i="2" s="1"/>
  <c r="U308" i="2" s="1"/>
  <c r="L308" i="2" s="1"/>
  <c r="M308" i="2" s="1"/>
  <c r="F308" i="2"/>
  <c r="H308" i="2" s="1"/>
  <c r="E309" i="2" l="1"/>
  <c r="J309" i="2"/>
  <c r="G309" i="2" l="1"/>
  <c r="I309" i="2"/>
  <c r="S309" i="2"/>
  <c r="W309" i="2" l="1"/>
  <c r="X309" i="2"/>
  <c r="N309" i="2"/>
  <c r="O309" i="2"/>
  <c r="P309" i="2" s="1"/>
  <c r="Q309" i="2" l="1"/>
  <c r="T309" i="2" s="1"/>
  <c r="U309" i="2" s="1"/>
  <c r="L309" i="2" s="1"/>
  <c r="M309" i="2" s="1"/>
  <c r="F309" i="2"/>
  <c r="H309" i="2" s="1"/>
  <c r="E310" i="2" l="1"/>
  <c r="J310" i="2"/>
  <c r="G310" i="2" l="1"/>
  <c r="S310" i="2"/>
  <c r="I310" i="2"/>
  <c r="W310" i="2" l="1"/>
  <c r="X310" i="2"/>
  <c r="O310" i="2"/>
  <c r="P310" i="2" s="1"/>
  <c r="N310" i="2"/>
  <c r="Q310" i="2" l="1"/>
  <c r="T310" i="2" s="1"/>
  <c r="U310" i="2" s="1"/>
  <c r="L310" i="2" s="1"/>
  <c r="M310" i="2" s="1"/>
  <c r="F310" i="2"/>
  <c r="H310" i="2" s="1"/>
  <c r="E311" i="2" l="1"/>
  <c r="J311" i="2"/>
  <c r="S311" i="2" l="1"/>
  <c r="I311" i="2"/>
  <c r="G311" i="2"/>
  <c r="O311" i="2" l="1"/>
  <c r="P311" i="2" s="1"/>
  <c r="N311" i="2"/>
  <c r="W311" i="2"/>
  <c r="X311" i="2"/>
  <c r="Q311" i="2" l="1"/>
  <c r="T311" i="2" s="1"/>
  <c r="U311" i="2" s="1"/>
  <c r="L311" i="2" s="1"/>
  <c r="M311" i="2" s="1"/>
  <c r="F311" i="2"/>
  <c r="H311" i="2" s="1"/>
  <c r="J312" i="2" l="1"/>
  <c r="E312" i="2"/>
  <c r="I312" i="2" l="1"/>
  <c r="S312" i="2"/>
  <c r="G312" i="2"/>
  <c r="O312" i="2" l="1"/>
  <c r="P312" i="2" s="1"/>
  <c r="N312" i="2"/>
  <c r="X312" i="2"/>
  <c r="W312" i="2"/>
  <c r="Q312" i="2" l="1"/>
  <c r="T312" i="2" s="1"/>
  <c r="U312" i="2" s="1"/>
  <c r="L312" i="2" s="1"/>
  <c r="M312" i="2" s="1"/>
  <c r="F312" i="2"/>
  <c r="H312" i="2" s="1"/>
  <c r="J313" i="2" l="1"/>
  <c r="E313" i="2"/>
  <c r="S313" i="2" l="1"/>
  <c r="I313" i="2"/>
  <c r="G313" i="2"/>
  <c r="O313" i="2" l="1"/>
  <c r="P313" i="2" s="1"/>
  <c r="N313" i="2"/>
  <c r="X313" i="2"/>
  <c r="W313" i="2"/>
  <c r="Q313" i="2" l="1"/>
  <c r="T313" i="2" s="1"/>
  <c r="U313" i="2" s="1"/>
  <c r="L313" i="2" s="1"/>
  <c r="M313" i="2" s="1"/>
  <c r="F313" i="2"/>
  <c r="H313" i="2" s="1"/>
  <c r="J314" i="2" l="1"/>
  <c r="E314" i="2"/>
  <c r="S314" i="2" l="1"/>
  <c r="I314" i="2"/>
  <c r="G314" i="2"/>
  <c r="O314" i="2" l="1"/>
  <c r="P314" i="2" s="1"/>
  <c r="N314" i="2"/>
  <c r="X314" i="2"/>
  <c r="W314" i="2"/>
  <c r="Q314" i="2" l="1"/>
  <c r="T314" i="2" s="1"/>
  <c r="U314" i="2" s="1"/>
  <c r="L314" i="2" s="1"/>
  <c r="M314" i="2" s="1"/>
  <c r="F314" i="2"/>
  <c r="H314" i="2" s="1"/>
  <c r="J315" i="2" l="1"/>
  <c r="E315" i="2"/>
  <c r="S315" i="2" l="1"/>
  <c r="I315" i="2"/>
  <c r="G315" i="2"/>
  <c r="O315" i="2" l="1"/>
  <c r="P315" i="2" s="1"/>
  <c r="N315" i="2"/>
  <c r="W315" i="2"/>
  <c r="X315" i="2"/>
  <c r="Q315" i="2" l="1"/>
  <c r="T315" i="2" s="1"/>
  <c r="U315" i="2" s="1"/>
  <c r="L315" i="2" s="1"/>
  <c r="M315" i="2" s="1"/>
  <c r="F315" i="2"/>
  <c r="H315" i="2" s="1"/>
  <c r="J316" i="2" l="1"/>
  <c r="E316" i="2"/>
  <c r="S316" i="2" l="1"/>
  <c r="I316" i="2"/>
  <c r="G316" i="2"/>
  <c r="W316" i="2" l="1"/>
  <c r="X316" i="2"/>
  <c r="O316" i="2"/>
  <c r="P316" i="2" s="1"/>
  <c r="N316" i="2"/>
  <c r="Q316" i="2" l="1"/>
  <c r="T316" i="2" s="1"/>
  <c r="U316" i="2" s="1"/>
  <c r="L316" i="2" s="1"/>
  <c r="M316" i="2" s="1"/>
  <c r="F316" i="2"/>
  <c r="H316" i="2" s="1"/>
  <c r="J317" i="2" l="1"/>
  <c r="E317" i="2"/>
  <c r="G317" i="2" l="1"/>
  <c r="S317" i="2"/>
  <c r="I317" i="2"/>
  <c r="O317" i="2" l="1"/>
  <c r="P317" i="2" s="1"/>
  <c r="N317" i="2"/>
  <c r="W317" i="2"/>
  <c r="X317" i="2"/>
  <c r="Q317" i="2" l="1"/>
  <c r="T317" i="2" s="1"/>
  <c r="U317" i="2" s="1"/>
  <c r="L317" i="2" s="1"/>
  <c r="M317" i="2" s="1"/>
  <c r="F317" i="2"/>
  <c r="H317" i="2" s="1"/>
  <c r="E318" i="2" l="1"/>
  <c r="J318" i="2"/>
  <c r="G318" i="2" l="1"/>
  <c r="I318" i="2"/>
  <c r="S318" i="2"/>
  <c r="X318" i="2" l="1"/>
  <c r="W318" i="2"/>
  <c r="O318" i="2"/>
  <c r="P318" i="2" s="1"/>
  <c r="N318" i="2"/>
  <c r="Q318" i="2" l="1"/>
  <c r="T318" i="2" s="1"/>
  <c r="U318" i="2" s="1"/>
  <c r="L318" i="2" s="1"/>
  <c r="M318" i="2" s="1"/>
  <c r="F318" i="2"/>
  <c r="H318" i="2" s="1"/>
  <c r="E319" i="2" l="1"/>
  <c r="J319" i="2"/>
  <c r="G319" i="2" l="1"/>
  <c r="S319" i="2"/>
  <c r="I319" i="2"/>
  <c r="X319" i="2" l="1"/>
  <c r="W319" i="2"/>
  <c r="N319" i="2"/>
  <c r="O319" i="2"/>
  <c r="P319" i="2" s="1"/>
  <c r="Q319" i="2" l="1"/>
  <c r="T319" i="2" s="1"/>
  <c r="U319" i="2" s="1"/>
  <c r="L319" i="2" s="1"/>
  <c r="M319" i="2" s="1"/>
  <c r="F319" i="2"/>
  <c r="H319" i="2" s="1"/>
  <c r="J320" i="2" l="1"/>
  <c r="E320" i="2"/>
  <c r="G320" i="2" l="1"/>
  <c r="S320" i="2"/>
  <c r="I320" i="2"/>
  <c r="O320" i="2" l="1"/>
  <c r="P320" i="2" s="1"/>
  <c r="N320" i="2"/>
  <c r="W320" i="2"/>
  <c r="X320" i="2"/>
  <c r="Q320" i="2" l="1"/>
  <c r="T320" i="2" s="1"/>
  <c r="U320" i="2" s="1"/>
  <c r="L320" i="2" s="1"/>
  <c r="M320" i="2" s="1"/>
  <c r="F320" i="2"/>
  <c r="H320" i="2" s="1"/>
  <c r="E321" i="2" l="1"/>
  <c r="J321" i="2"/>
  <c r="G321" i="2" l="1"/>
  <c r="I321" i="2"/>
  <c r="S321" i="2"/>
  <c r="N321" i="2" l="1"/>
  <c r="O321" i="2"/>
  <c r="P321" i="2" s="1"/>
  <c r="W321" i="2"/>
  <c r="X321" i="2"/>
  <c r="Q321" i="2" l="1"/>
  <c r="T321" i="2" s="1"/>
  <c r="U321" i="2" s="1"/>
  <c r="L321" i="2" s="1"/>
  <c r="M321" i="2" s="1"/>
  <c r="F321" i="2"/>
  <c r="H321" i="2" s="1"/>
  <c r="J322" i="2" l="1"/>
  <c r="E322" i="2"/>
  <c r="S322" i="2" l="1"/>
  <c r="I322" i="2"/>
  <c r="G322" i="2"/>
  <c r="X322" i="2" l="1"/>
  <c r="W322" i="2"/>
  <c r="N322" i="2"/>
  <c r="O322" i="2"/>
  <c r="P322" i="2" s="1"/>
  <c r="Q322" i="2" l="1"/>
  <c r="T322" i="2" s="1"/>
  <c r="U322" i="2" s="1"/>
  <c r="L322" i="2" s="1"/>
  <c r="M322" i="2" s="1"/>
  <c r="F322" i="2"/>
  <c r="H322" i="2" s="1"/>
  <c r="E323" i="2" l="1"/>
  <c r="J323" i="2"/>
  <c r="G323" i="2" l="1"/>
  <c r="S323" i="2"/>
  <c r="I323" i="2"/>
  <c r="X323" i="2" l="1"/>
  <c r="W323" i="2"/>
  <c r="O323" i="2"/>
  <c r="P323" i="2" s="1"/>
  <c r="N323" i="2"/>
  <c r="Q323" i="2" l="1"/>
  <c r="T323" i="2" s="1"/>
  <c r="U323" i="2" s="1"/>
  <c r="L323" i="2" s="1"/>
  <c r="M323" i="2" s="1"/>
  <c r="F323" i="2"/>
  <c r="H323" i="2" s="1"/>
  <c r="J324" i="2" l="1"/>
  <c r="E324" i="2"/>
  <c r="I324" i="2" l="1"/>
  <c r="S324" i="2"/>
  <c r="G324" i="2"/>
  <c r="X324" i="2" l="1"/>
  <c r="W324" i="2"/>
  <c r="O324" i="2"/>
  <c r="P324" i="2" s="1"/>
  <c r="N324" i="2"/>
  <c r="Q324" i="2" l="1"/>
  <c r="T324" i="2" s="1"/>
  <c r="U324" i="2" s="1"/>
  <c r="L324" i="2" s="1"/>
  <c r="M324" i="2" s="1"/>
  <c r="F324" i="2"/>
  <c r="H324" i="2" s="1"/>
  <c r="E325" i="2" l="1"/>
  <c r="J325" i="2"/>
  <c r="G325" i="2" l="1"/>
  <c r="I325" i="2"/>
  <c r="S325" i="2"/>
  <c r="N325" i="2" l="1"/>
  <c r="O325" i="2"/>
  <c r="P325" i="2" s="1"/>
  <c r="X325" i="2"/>
  <c r="W325" i="2"/>
  <c r="Q325" i="2" l="1"/>
  <c r="T325" i="2" s="1"/>
  <c r="U325" i="2" s="1"/>
  <c r="L325" i="2" s="1"/>
  <c r="M325" i="2" s="1"/>
  <c r="F325" i="2"/>
  <c r="H325" i="2" s="1"/>
  <c r="J326" i="2" l="1"/>
  <c r="E326" i="2"/>
  <c r="S326" i="2" l="1"/>
  <c r="I326" i="2"/>
  <c r="G326" i="2"/>
  <c r="X326" i="2" l="1"/>
  <c r="W326" i="2"/>
  <c r="O326" i="2"/>
  <c r="P326" i="2" s="1"/>
  <c r="N326" i="2"/>
  <c r="Q326" i="2" l="1"/>
  <c r="T326" i="2" s="1"/>
  <c r="U326" i="2" s="1"/>
  <c r="L326" i="2" s="1"/>
  <c r="M326" i="2" s="1"/>
  <c r="F326" i="2"/>
  <c r="H326" i="2" s="1"/>
  <c r="E327" i="2" l="1"/>
  <c r="J327" i="2"/>
  <c r="G327" i="2" l="1"/>
  <c r="I327" i="2"/>
  <c r="S327" i="2"/>
  <c r="O327" i="2" l="1"/>
  <c r="P327" i="2" s="1"/>
  <c r="N327" i="2"/>
  <c r="X327" i="2"/>
  <c r="W327" i="2"/>
  <c r="Q327" i="2" l="1"/>
  <c r="T327" i="2" s="1"/>
  <c r="U327" i="2" s="1"/>
  <c r="L327" i="2" s="1"/>
  <c r="M327" i="2" s="1"/>
  <c r="F327" i="2"/>
  <c r="H327" i="2" s="1"/>
  <c r="J328" i="2" l="1"/>
  <c r="E328" i="2"/>
  <c r="I328" i="2" l="1"/>
  <c r="S328" i="2"/>
  <c r="G328" i="2"/>
  <c r="W328" i="2" l="1"/>
  <c r="X328" i="2"/>
  <c r="O328" i="2"/>
  <c r="P328" i="2" s="1"/>
  <c r="N328" i="2"/>
  <c r="Q328" i="2" l="1"/>
  <c r="T328" i="2" s="1"/>
  <c r="U328" i="2" s="1"/>
  <c r="L328" i="2" s="1"/>
  <c r="M328" i="2" s="1"/>
  <c r="F328" i="2"/>
  <c r="H328" i="2" s="1"/>
  <c r="E329" i="2" l="1"/>
  <c r="J329" i="2"/>
  <c r="G329" i="2" l="1"/>
  <c r="I329" i="2"/>
  <c r="S329" i="2"/>
  <c r="O329" i="2" l="1"/>
  <c r="P329" i="2" s="1"/>
  <c r="N329" i="2"/>
  <c r="W329" i="2"/>
  <c r="X329" i="2"/>
  <c r="Q329" i="2" l="1"/>
  <c r="T329" i="2" s="1"/>
  <c r="U329" i="2" s="1"/>
  <c r="L329" i="2" s="1"/>
  <c r="M329" i="2" s="1"/>
  <c r="F329" i="2"/>
  <c r="H329" i="2" s="1"/>
  <c r="E330" i="2" l="1"/>
  <c r="J330" i="2"/>
  <c r="I330" i="2" l="1"/>
  <c r="S330" i="2"/>
  <c r="G330" i="2"/>
  <c r="W330" i="2" l="1"/>
  <c r="X330" i="2"/>
  <c r="O330" i="2"/>
  <c r="P330" i="2" s="1"/>
  <c r="N330" i="2"/>
  <c r="Q330" i="2" l="1"/>
  <c r="T330" i="2" s="1"/>
  <c r="U330" i="2" s="1"/>
  <c r="L330" i="2" s="1"/>
  <c r="M330" i="2" s="1"/>
  <c r="F330" i="2"/>
  <c r="H330" i="2" s="1"/>
  <c r="E331" i="2" l="1"/>
  <c r="J331" i="2"/>
  <c r="G331" i="2" l="1"/>
  <c r="I331" i="2"/>
  <c r="S331" i="2"/>
  <c r="N331" i="2" l="1"/>
  <c r="O331" i="2"/>
  <c r="P331" i="2" s="1"/>
  <c r="W331" i="2"/>
  <c r="X331" i="2"/>
  <c r="Q331" i="2" l="1"/>
  <c r="T331" i="2" s="1"/>
  <c r="U331" i="2" s="1"/>
  <c r="L331" i="2" s="1"/>
  <c r="M331" i="2" s="1"/>
  <c r="F331" i="2"/>
  <c r="H331" i="2" s="1"/>
  <c r="E332" i="2" l="1"/>
  <c r="J332" i="2"/>
  <c r="G332" i="2" l="1"/>
  <c r="I332" i="2"/>
  <c r="S332" i="2"/>
  <c r="O332" i="2" l="1"/>
  <c r="P332" i="2" s="1"/>
  <c r="N332" i="2"/>
  <c r="W332" i="2"/>
  <c r="X332" i="2"/>
  <c r="Q332" i="2" l="1"/>
  <c r="T332" i="2" s="1"/>
  <c r="U332" i="2" s="1"/>
  <c r="L332" i="2" s="1"/>
  <c r="M332" i="2" s="1"/>
  <c r="F332" i="2"/>
  <c r="H332" i="2" s="1"/>
  <c r="E333" i="2" l="1"/>
  <c r="J333" i="2"/>
  <c r="G333" i="2" l="1"/>
  <c r="I333" i="2"/>
  <c r="S333" i="2"/>
  <c r="N333" i="2" l="1"/>
  <c r="O333" i="2"/>
  <c r="P333" i="2" s="1"/>
  <c r="W333" i="2"/>
  <c r="X333" i="2"/>
  <c r="Q333" i="2" l="1"/>
  <c r="T333" i="2" s="1"/>
  <c r="U333" i="2" s="1"/>
  <c r="L333" i="2" s="1"/>
  <c r="M333" i="2" s="1"/>
  <c r="F333" i="2"/>
  <c r="H333" i="2" s="1"/>
  <c r="E334" i="2" l="1"/>
  <c r="J334" i="2"/>
  <c r="G334" i="2" l="1"/>
  <c r="S334" i="2"/>
  <c r="I334" i="2"/>
  <c r="O334" i="2" l="1"/>
  <c r="P334" i="2" s="1"/>
  <c r="N334" i="2"/>
  <c r="X334" i="2"/>
  <c r="W334" i="2"/>
  <c r="Q334" i="2" l="1"/>
  <c r="T334" i="2" s="1"/>
  <c r="U334" i="2" s="1"/>
  <c r="L334" i="2" s="1"/>
  <c r="M334" i="2" s="1"/>
  <c r="F334" i="2"/>
  <c r="H334" i="2" s="1"/>
  <c r="J335" i="2" l="1"/>
  <c r="E335" i="2"/>
  <c r="S335" i="2" l="1"/>
  <c r="I335" i="2"/>
  <c r="G335" i="2"/>
  <c r="O335" i="2" l="1"/>
  <c r="P335" i="2" s="1"/>
  <c r="N335" i="2"/>
  <c r="W335" i="2"/>
  <c r="X335" i="2"/>
  <c r="Q335" i="2" l="1"/>
  <c r="T335" i="2" s="1"/>
  <c r="U335" i="2" s="1"/>
  <c r="L335" i="2" s="1"/>
  <c r="M335" i="2" s="1"/>
  <c r="F335" i="2"/>
  <c r="H335" i="2" s="1"/>
  <c r="E336" i="2" l="1"/>
  <c r="J336" i="2"/>
  <c r="G336" i="2" l="1"/>
  <c r="S336" i="2"/>
  <c r="I336" i="2"/>
  <c r="O336" i="2" l="1"/>
  <c r="P336" i="2" s="1"/>
  <c r="N336" i="2"/>
  <c r="X336" i="2"/>
  <c r="W336" i="2"/>
  <c r="Q336" i="2" l="1"/>
  <c r="T336" i="2" s="1"/>
  <c r="U336" i="2" s="1"/>
  <c r="L336" i="2" s="1"/>
  <c r="M336" i="2" s="1"/>
  <c r="F336" i="2"/>
  <c r="H336" i="2" s="1"/>
  <c r="E337" i="2" l="1"/>
  <c r="J337" i="2"/>
  <c r="I337" i="2" l="1"/>
  <c r="S337" i="2"/>
  <c r="G337" i="2"/>
  <c r="X337" i="2" l="1"/>
  <c r="W337" i="2"/>
  <c r="N337" i="2"/>
  <c r="O337" i="2"/>
  <c r="P337" i="2" s="1"/>
  <c r="Q337" i="2" l="1"/>
  <c r="T337" i="2" s="1"/>
  <c r="U337" i="2" s="1"/>
  <c r="L337" i="2" s="1"/>
  <c r="M337" i="2" s="1"/>
  <c r="F337" i="2"/>
  <c r="H337" i="2" s="1"/>
  <c r="E338" i="2" l="1"/>
  <c r="J338" i="2"/>
  <c r="I338" i="2" l="1"/>
  <c r="S338" i="2"/>
  <c r="G338" i="2"/>
  <c r="O338" i="2" l="1"/>
  <c r="P338" i="2" s="1"/>
  <c r="N338" i="2"/>
  <c r="W338" i="2"/>
  <c r="X338" i="2"/>
  <c r="Q338" i="2" l="1"/>
  <c r="T338" i="2" s="1"/>
  <c r="U338" i="2" s="1"/>
  <c r="L338" i="2" s="1"/>
  <c r="M338" i="2" s="1"/>
  <c r="F338" i="2"/>
  <c r="H338" i="2" s="1"/>
  <c r="J339" i="2" l="1"/>
  <c r="E339" i="2"/>
  <c r="I339" i="2" l="1"/>
  <c r="S339" i="2"/>
  <c r="G339" i="2"/>
  <c r="N339" i="2" l="1"/>
  <c r="O339" i="2"/>
  <c r="P339" i="2" s="1"/>
  <c r="X339" i="2"/>
  <c r="W339" i="2"/>
  <c r="Q339" i="2" l="1"/>
  <c r="T339" i="2" s="1"/>
  <c r="U339" i="2" s="1"/>
  <c r="L339" i="2" s="1"/>
  <c r="M339" i="2" s="1"/>
  <c r="F339" i="2"/>
  <c r="H339" i="2" s="1"/>
  <c r="E340" i="2" l="1"/>
  <c r="J340" i="2"/>
  <c r="G340" i="2" l="1"/>
  <c r="I340" i="2"/>
  <c r="S340" i="2"/>
  <c r="X340" i="2" l="1"/>
  <c r="W340" i="2"/>
  <c r="O340" i="2"/>
  <c r="P340" i="2" s="1"/>
  <c r="N340" i="2"/>
  <c r="Q340" i="2" l="1"/>
  <c r="T340" i="2" s="1"/>
  <c r="U340" i="2" s="1"/>
  <c r="L340" i="2" s="1"/>
  <c r="M340" i="2" s="1"/>
  <c r="F340" i="2"/>
  <c r="H340" i="2" s="1"/>
  <c r="J341" i="2" l="1"/>
  <c r="E341" i="2"/>
  <c r="G341" i="2" l="1"/>
  <c r="I341" i="2"/>
  <c r="S341" i="2"/>
  <c r="N341" i="2" l="1"/>
  <c r="O341" i="2"/>
  <c r="P341" i="2" s="1"/>
  <c r="W341" i="2"/>
  <c r="X341" i="2"/>
  <c r="Q341" i="2" l="1"/>
  <c r="T341" i="2" s="1"/>
  <c r="U341" i="2" s="1"/>
  <c r="L341" i="2" s="1"/>
  <c r="M341" i="2" s="1"/>
  <c r="F341" i="2"/>
  <c r="H341" i="2" s="1"/>
  <c r="E342" i="2" l="1"/>
  <c r="J342" i="2"/>
  <c r="G342" i="2" l="1"/>
  <c r="I342" i="2"/>
  <c r="S342" i="2"/>
  <c r="N342" i="2" l="1"/>
  <c r="O342" i="2"/>
  <c r="P342" i="2" s="1"/>
  <c r="X342" i="2"/>
  <c r="W342" i="2"/>
  <c r="Q342" i="2" l="1"/>
  <c r="T342" i="2" s="1"/>
  <c r="U342" i="2" s="1"/>
  <c r="L342" i="2" s="1"/>
  <c r="M342" i="2" s="1"/>
  <c r="F342" i="2"/>
  <c r="H342" i="2" s="1"/>
  <c r="E343" i="2" l="1"/>
  <c r="J343" i="2"/>
  <c r="G343" i="2" l="1"/>
  <c r="S343" i="2"/>
  <c r="I343" i="2"/>
  <c r="W343" i="2" l="1"/>
  <c r="X343" i="2"/>
  <c r="O343" i="2"/>
  <c r="P343" i="2" s="1"/>
  <c r="N343" i="2"/>
  <c r="Q343" i="2" l="1"/>
  <c r="T343" i="2" s="1"/>
  <c r="U343" i="2" s="1"/>
  <c r="L343" i="2" s="1"/>
  <c r="M343" i="2" s="1"/>
  <c r="F343" i="2"/>
  <c r="H343" i="2" s="1"/>
  <c r="J344" i="2" l="1"/>
  <c r="E344" i="2"/>
  <c r="S344" i="2" l="1"/>
  <c r="I344" i="2"/>
  <c r="G344" i="2"/>
  <c r="O344" i="2" l="1"/>
  <c r="P344" i="2" s="1"/>
  <c r="N344" i="2"/>
  <c r="X344" i="2"/>
  <c r="W344" i="2"/>
  <c r="Q344" i="2" l="1"/>
  <c r="T344" i="2" s="1"/>
  <c r="U344" i="2" s="1"/>
  <c r="L344" i="2" s="1"/>
  <c r="M344" i="2" s="1"/>
  <c r="F344" i="2"/>
  <c r="H344" i="2" s="1"/>
  <c r="E345" i="2" l="1"/>
  <c r="J345" i="2"/>
  <c r="G345" i="2" l="1"/>
  <c r="S345" i="2"/>
  <c r="I345" i="2"/>
  <c r="N345" i="2" l="1"/>
  <c r="O345" i="2"/>
  <c r="P345" i="2" s="1"/>
  <c r="W345" i="2"/>
  <c r="X345" i="2"/>
  <c r="Q345" i="2" l="1"/>
  <c r="T345" i="2" s="1"/>
  <c r="U345" i="2" s="1"/>
  <c r="L345" i="2" s="1"/>
  <c r="M345" i="2" s="1"/>
  <c r="F345" i="2"/>
  <c r="H345" i="2" s="1"/>
  <c r="E346" i="2" l="1"/>
  <c r="J346" i="2"/>
  <c r="G346" i="2" l="1"/>
  <c r="S346" i="2"/>
  <c r="I346" i="2"/>
  <c r="X346" i="2" l="1"/>
  <c r="W346" i="2"/>
  <c r="N346" i="2"/>
  <c r="O346" i="2"/>
  <c r="P346" i="2" s="1"/>
  <c r="Q346" i="2" l="1"/>
  <c r="T346" i="2" s="1"/>
  <c r="U346" i="2" s="1"/>
  <c r="L346" i="2" s="1"/>
  <c r="M346" i="2" s="1"/>
  <c r="F346" i="2"/>
  <c r="H346" i="2" s="1"/>
  <c r="E347" i="2" l="1"/>
  <c r="J347" i="2"/>
  <c r="G347" i="2" l="1"/>
  <c r="S347" i="2"/>
  <c r="I347" i="2"/>
  <c r="X347" i="2" l="1"/>
  <c r="W347" i="2"/>
  <c r="O347" i="2"/>
  <c r="P347" i="2" s="1"/>
  <c r="N347" i="2"/>
  <c r="Q347" i="2" l="1"/>
  <c r="T347" i="2" s="1"/>
  <c r="U347" i="2" s="1"/>
  <c r="L347" i="2" s="1"/>
  <c r="M347" i="2" s="1"/>
  <c r="F347" i="2"/>
  <c r="H347" i="2" s="1"/>
  <c r="J348" i="2" l="1"/>
  <c r="E348" i="2"/>
  <c r="S348" i="2" l="1"/>
  <c r="I348" i="2"/>
  <c r="G348" i="2"/>
  <c r="X348" i="2" l="1"/>
  <c r="W348" i="2"/>
  <c r="N348" i="2"/>
  <c r="O348" i="2"/>
  <c r="P348" i="2" s="1"/>
  <c r="Q348" i="2" l="1"/>
  <c r="T348" i="2" s="1"/>
  <c r="U348" i="2" s="1"/>
  <c r="L348" i="2" s="1"/>
  <c r="M348" i="2" s="1"/>
  <c r="F348" i="2"/>
  <c r="H348" i="2" s="1"/>
  <c r="E349" i="2" l="1"/>
  <c r="J349" i="2"/>
  <c r="G349" i="2" l="1"/>
  <c r="S349" i="2"/>
  <c r="I349" i="2"/>
  <c r="N349" i="2" l="1"/>
  <c r="O349" i="2"/>
  <c r="P349" i="2" s="1"/>
  <c r="W349" i="2"/>
  <c r="X349" i="2"/>
  <c r="Q349" i="2" l="1"/>
  <c r="T349" i="2" s="1"/>
  <c r="U349" i="2" s="1"/>
  <c r="L349" i="2" s="1"/>
  <c r="M349" i="2" s="1"/>
  <c r="F349" i="2"/>
  <c r="H349" i="2" s="1"/>
  <c r="J350" i="2" l="1"/>
  <c r="E350" i="2"/>
  <c r="S350" i="2" l="1"/>
  <c r="I350" i="2"/>
  <c r="G350" i="2"/>
  <c r="W350" i="2" l="1"/>
  <c r="X350" i="2"/>
  <c r="O350" i="2"/>
  <c r="P350" i="2" s="1"/>
  <c r="N350" i="2"/>
  <c r="Q350" i="2" l="1"/>
  <c r="T350" i="2" s="1"/>
  <c r="U350" i="2" s="1"/>
  <c r="L350" i="2" s="1"/>
  <c r="M350" i="2" s="1"/>
  <c r="F350" i="2"/>
  <c r="H350" i="2" s="1"/>
  <c r="J351" i="2" l="1"/>
  <c r="E351" i="2"/>
  <c r="S351" i="2" l="1"/>
  <c r="I351" i="2"/>
  <c r="G351" i="2"/>
  <c r="O351" i="2" l="1"/>
  <c r="P351" i="2" s="1"/>
  <c r="N351" i="2"/>
  <c r="X351" i="2"/>
  <c r="W351" i="2"/>
  <c r="Q351" i="2" l="1"/>
  <c r="T351" i="2" s="1"/>
  <c r="U351" i="2" s="1"/>
  <c r="L351" i="2" s="1"/>
  <c r="M351" i="2" s="1"/>
  <c r="F351" i="2"/>
  <c r="H351" i="2" s="1"/>
  <c r="E352" i="2" l="1"/>
  <c r="J352" i="2"/>
  <c r="G352" i="2" l="1"/>
  <c r="I352" i="2"/>
  <c r="S352" i="2"/>
  <c r="O352" i="2" l="1"/>
  <c r="P352" i="2" s="1"/>
  <c r="N352" i="2"/>
  <c r="W352" i="2"/>
  <c r="X352" i="2"/>
  <c r="Q352" i="2" l="1"/>
  <c r="T352" i="2" s="1"/>
  <c r="U352" i="2" s="1"/>
  <c r="L352" i="2" s="1"/>
  <c r="M352" i="2" s="1"/>
  <c r="F352" i="2"/>
  <c r="H352" i="2" s="1"/>
  <c r="J353" i="2" l="1"/>
  <c r="E353" i="2"/>
  <c r="G353" i="2" l="1"/>
  <c r="I353" i="2"/>
  <c r="S353" i="2"/>
  <c r="O353" i="2" l="1"/>
  <c r="P353" i="2" s="1"/>
  <c r="N353" i="2"/>
  <c r="W353" i="2"/>
  <c r="X353" i="2"/>
  <c r="Q353" i="2" l="1"/>
  <c r="T353" i="2" s="1"/>
  <c r="U353" i="2" s="1"/>
  <c r="L353" i="2" s="1"/>
  <c r="M353" i="2" s="1"/>
  <c r="F353" i="2"/>
  <c r="H353" i="2" s="1"/>
  <c r="E354" i="2" l="1"/>
  <c r="J354" i="2"/>
  <c r="G354" i="2" l="1"/>
  <c r="I354" i="2"/>
  <c r="S354" i="2"/>
  <c r="W354" i="2" l="1"/>
  <c r="X354" i="2"/>
  <c r="N354" i="2"/>
  <c r="O354" i="2"/>
  <c r="P354" i="2" s="1"/>
  <c r="Q354" i="2" l="1"/>
  <c r="T354" i="2" s="1"/>
  <c r="U354" i="2" s="1"/>
  <c r="L354" i="2" s="1"/>
  <c r="M354" i="2" s="1"/>
  <c r="F354" i="2"/>
  <c r="H354" i="2" s="1"/>
  <c r="J355" i="2" l="1"/>
  <c r="E355" i="2"/>
  <c r="I355" i="2" l="1"/>
  <c r="S355" i="2"/>
  <c r="G355" i="2"/>
  <c r="O355" i="2" l="1"/>
  <c r="P355" i="2" s="1"/>
  <c r="N355" i="2"/>
  <c r="X355" i="2"/>
  <c r="W355" i="2"/>
  <c r="Q355" i="2" l="1"/>
  <c r="T355" i="2" s="1"/>
  <c r="U355" i="2" s="1"/>
  <c r="L355" i="2" s="1"/>
  <c r="M355" i="2" s="1"/>
  <c r="F355" i="2"/>
  <c r="H355" i="2" s="1"/>
  <c r="J356" i="2" l="1"/>
  <c r="E356" i="2"/>
  <c r="I356" i="2" l="1"/>
  <c r="S356" i="2"/>
  <c r="G356" i="2"/>
  <c r="X356" i="2" l="1"/>
  <c r="W356" i="2"/>
  <c r="O356" i="2"/>
  <c r="P356" i="2" s="1"/>
  <c r="N356" i="2"/>
  <c r="Q356" i="2" l="1"/>
  <c r="T356" i="2" s="1"/>
  <c r="U356" i="2" s="1"/>
  <c r="L356" i="2" s="1"/>
  <c r="M356" i="2" s="1"/>
  <c r="F356" i="2"/>
  <c r="H356" i="2" s="1"/>
  <c r="E357" i="2" l="1"/>
  <c r="J357" i="2"/>
  <c r="I357" i="2" l="1"/>
  <c r="S357" i="2"/>
  <c r="G357" i="2"/>
  <c r="X357" i="2" l="1"/>
  <c r="W357" i="2"/>
  <c r="N357" i="2"/>
  <c r="O357" i="2"/>
  <c r="P357" i="2" s="1"/>
  <c r="Q357" i="2" l="1"/>
  <c r="T357" i="2" s="1"/>
  <c r="U357" i="2" s="1"/>
  <c r="L357" i="2" s="1"/>
  <c r="M357" i="2" s="1"/>
  <c r="F357" i="2"/>
  <c r="H357" i="2" s="1"/>
  <c r="E358" i="2" l="1"/>
  <c r="J358" i="2"/>
  <c r="S358" i="2" l="1"/>
  <c r="I358" i="2"/>
  <c r="G358" i="2"/>
  <c r="N358" i="2" l="1"/>
  <c r="O358" i="2"/>
  <c r="P358" i="2" s="1"/>
  <c r="W358" i="2"/>
  <c r="X358" i="2"/>
  <c r="Q358" i="2" l="1"/>
  <c r="T358" i="2" s="1"/>
  <c r="U358" i="2" s="1"/>
  <c r="L358" i="2" s="1"/>
  <c r="M358" i="2" s="1"/>
  <c r="F358" i="2"/>
  <c r="H358" i="2" s="1"/>
  <c r="E359" i="2" l="1"/>
  <c r="J359" i="2"/>
  <c r="G359" i="2" l="1"/>
  <c r="I359" i="2"/>
  <c r="S359" i="2"/>
  <c r="O359" i="2" l="1"/>
  <c r="P359" i="2" s="1"/>
  <c r="N359" i="2"/>
  <c r="X359" i="2"/>
  <c r="W359" i="2"/>
  <c r="Q359" i="2" l="1"/>
  <c r="T359" i="2" s="1"/>
  <c r="U359" i="2" s="1"/>
  <c r="L359" i="2" s="1"/>
  <c r="M359" i="2" s="1"/>
  <c r="F359" i="2"/>
  <c r="H359" i="2" s="1"/>
  <c r="E360" i="2" l="1"/>
  <c r="J360" i="2"/>
  <c r="G360" i="2" l="1"/>
  <c r="S360" i="2"/>
  <c r="I360" i="2"/>
  <c r="W360" i="2" l="1"/>
  <c r="X360" i="2"/>
  <c r="O360" i="2"/>
  <c r="P360" i="2" s="1"/>
  <c r="N360" i="2"/>
  <c r="Q360" i="2" l="1"/>
  <c r="T360" i="2" s="1"/>
  <c r="U360" i="2" s="1"/>
  <c r="L360" i="2" s="1"/>
  <c r="M360" i="2" s="1"/>
  <c r="F360" i="2"/>
  <c r="H360" i="2" s="1"/>
  <c r="E361" i="2" l="1"/>
  <c r="J361" i="2"/>
  <c r="I361" i="2" l="1"/>
  <c r="S361" i="2"/>
  <c r="G361" i="2"/>
  <c r="X361" i="2" l="1"/>
  <c r="W361" i="2"/>
  <c r="O361" i="2"/>
  <c r="P361" i="2" s="1"/>
  <c r="N361" i="2"/>
  <c r="Q361" i="2" l="1"/>
  <c r="T361" i="2" s="1"/>
  <c r="U361" i="2" s="1"/>
  <c r="L361" i="2" s="1"/>
  <c r="M361" i="2" s="1"/>
  <c r="F361" i="2"/>
  <c r="H361" i="2" s="1"/>
  <c r="J362" i="2" l="1"/>
  <c r="E362" i="2"/>
  <c r="G362" i="2" l="1"/>
  <c r="I362" i="2"/>
  <c r="S362" i="2"/>
  <c r="N362" i="2" l="1"/>
  <c r="O362" i="2"/>
  <c r="P362" i="2" s="1"/>
  <c r="X362" i="2"/>
  <c r="W362" i="2"/>
  <c r="Q362" i="2" l="1"/>
  <c r="T362" i="2" s="1"/>
  <c r="U362" i="2" s="1"/>
  <c r="L362" i="2" s="1"/>
  <c r="M362" i="2" s="1"/>
  <c r="F362" i="2"/>
  <c r="H362" i="2" s="1"/>
  <c r="J363" i="2" l="1"/>
  <c r="E363" i="2"/>
  <c r="G363" i="2" l="1"/>
  <c r="I363" i="2"/>
  <c r="S363" i="2"/>
  <c r="O363" i="2" l="1"/>
  <c r="P363" i="2" s="1"/>
  <c r="N363" i="2"/>
  <c r="W363" i="2"/>
  <c r="X363" i="2"/>
  <c r="Q363" i="2" l="1"/>
  <c r="T363" i="2" s="1"/>
  <c r="U363" i="2" s="1"/>
  <c r="L363" i="2" s="1"/>
  <c r="M363" i="2" s="1"/>
  <c r="F363" i="2"/>
  <c r="H363" i="2" s="1"/>
  <c r="J364" i="2" l="1"/>
  <c r="E364" i="2"/>
  <c r="I364" i="2" l="1"/>
  <c r="S364" i="2"/>
  <c r="G364" i="2"/>
  <c r="W364" i="2" l="1"/>
  <c r="X364" i="2"/>
  <c r="O364" i="2"/>
  <c r="P364" i="2" s="1"/>
  <c r="N364" i="2"/>
  <c r="Q364" i="2" l="1"/>
  <c r="T364" i="2" s="1"/>
  <c r="U364" i="2" s="1"/>
  <c r="L364" i="2" s="1"/>
  <c r="M364" i="2" s="1"/>
  <c r="F364" i="2"/>
  <c r="H364" i="2" s="1"/>
  <c r="E365" i="2" l="1"/>
  <c r="J365" i="2"/>
  <c r="G365" i="2" l="1"/>
  <c r="S365" i="2"/>
  <c r="I365" i="2"/>
  <c r="N365" i="2" l="1"/>
  <c r="O365" i="2"/>
  <c r="P365" i="2" s="1"/>
  <c r="W365" i="2"/>
  <c r="X365" i="2"/>
  <c r="Q365" i="2" l="1"/>
  <c r="T365" i="2" s="1"/>
  <c r="U365" i="2" s="1"/>
  <c r="L365" i="2" s="1"/>
  <c r="M365" i="2" s="1"/>
  <c r="F365" i="2"/>
  <c r="H365" i="2" s="1"/>
  <c r="E366" i="2" l="1"/>
  <c r="J366" i="2"/>
  <c r="S366" i="2" l="1"/>
  <c r="I366" i="2"/>
  <c r="G366" i="2"/>
  <c r="X366" i="2" l="1"/>
  <c r="W366" i="2"/>
  <c r="O366" i="2"/>
  <c r="P366" i="2" s="1"/>
  <c r="N366" i="2"/>
  <c r="Q366" i="2" l="1"/>
  <c r="T366" i="2" s="1"/>
  <c r="U366" i="2" s="1"/>
  <c r="L366" i="2" s="1"/>
  <c r="M366" i="2" s="1"/>
  <c r="F366" i="2"/>
  <c r="H366" i="2" s="1"/>
  <c r="E367" i="2" l="1"/>
  <c r="J367" i="2"/>
  <c r="G367" i="2" l="1"/>
  <c r="I367" i="2"/>
  <c r="S367" i="2"/>
  <c r="N367" i="2" l="1"/>
  <c r="O367" i="2"/>
  <c r="P367" i="2" s="1"/>
  <c r="X367" i="2"/>
  <c r="W367" i="2"/>
  <c r="Q367" i="2" l="1"/>
  <c r="T367" i="2" s="1"/>
  <c r="U367" i="2" s="1"/>
  <c r="L367" i="2" s="1"/>
  <c r="M367" i="2" s="1"/>
  <c r="F367" i="2"/>
  <c r="H367" i="2" s="1"/>
  <c r="J368" i="2" l="1"/>
  <c r="E368" i="2"/>
  <c r="I368" i="2" l="1"/>
  <c r="S368" i="2"/>
  <c r="G368" i="2"/>
  <c r="O368" i="2" l="1"/>
  <c r="P368" i="2" s="1"/>
  <c r="N368" i="2"/>
  <c r="X368" i="2"/>
  <c r="W368" i="2"/>
  <c r="Q368" i="2" l="1"/>
  <c r="T368" i="2" s="1"/>
  <c r="U368" i="2" s="1"/>
  <c r="L368" i="2" s="1"/>
  <c r="M368" i="2" s="1"/>
  <c r="F368" i="2"/>
  <c r="H368" i="2" s="1"/>
  <c r="E369" i="2" l="1"/>
  <c r="J369" i="2"/>
  <c r="G369" i="2" l="1"/>
  <c r="I369" i="2"/>
  <c r="S369" i="2"/>
  <c r="N369" i="2" l="1"/>
  <c r="O369" i="2"/>
  <c r="P369" i="2" s="1"/>
  <c r="W369" i="2"/>
  <c r="X369" i="2"/>
  <c r="Q369" i="2" l="1"/>
  <c r="T369" i="2" s="1"/>
  <c r="U369" i="2" s="1"/>
  <c r="L369" i="2" s="1"/>
  <c r="M369" i="2" s="1"/>
  <c r="F369" i="2"/>
  <c r="H369" i="2" s="1"/>
  <c r="J370" i="2" l="1"/>
  <c r="E370" i="2"/>
  <c r="I370" i="2" l="1"/>
  <c r="S370" i="2"/>
  <c r="G370" i="2"/>
  <c r="X370" i="2" l="1"/>
  <c r="W370" i="2"/>
  <c r="O370" i="2"/>
  <c r="P370" i="2" s="1"/>
  <c r="N370" i="2"/>
  <c r="Q370" i="2" l="1"/>
  <c r="T370" i="2" s="1"/>
  <c r="U370" i="2" s="1"/>
  <c r="L370" i="2" s="1"/>
  <c r="M370" i="2" s="1"/>
  <c r="F370" i="2"/>
  <c r="H370" i="2" s="1"/>
  <c r="J371" i="2" l="1"/>
  <c r="E371" i="2"/>
  <c r="S371" i="2" l="1"/>
  <c r="I371" i="2"/>
  <c r="G371" i="2"/>
  <c r="O371" i="2" l="1"/>
  <c r="P371" i="2" s="1"/>
  <c r="N371" i="2"/>
  <c r="W371" i="2"/>
  <c r="X371" i="2"/>
  <c r="Q371" i="2" l="1"/>
  <c r="T371" i="2" s="1"/>
  <c r="U371" i="2" s="1"/>
  <c r="L371" i="2" s="1"/>
  <c r="M371" i="2" s="1"/>
  <c r="F371" i="2"/>
  <c r="H371" i="2" s="1"/>
  <c r="E372" i="2" l="1"/>
  <c r="J372" i="2"/>
  <c r="G372" i="2" l="1"/>
  <c r="I372" i="2"/>
  <c r="S372" i="2"/>
  <c r="O372" i="2" l="1"/>
  <c r="P372" i="2" s="1"/>
  <c r="N372" i="2"/>
  <c r="W372" i="2"/>
  <c r="X372" i="2"/>
  <c r="Q372" i="2" l="1"/>
  <c r="T372" i="2" s="1"/>
  <c r="U372" i="2" s="1"/>
  <c r="L372" i="2" s="1"/>
  <c r="M372" i="2" s="1"/>
  <c r="F372" i="2"/>
  <c r="H372" i="2" s="1"/>
  <c r="E373" i="2" l="1"/>
  <c r="J373" i="2"/>
  <c r="I373" i="2" l="1"/>
  <c r="S373" i="2"/>
  <c r="G373" i="2"/>
  <c r="W373" i="2" l="1"/>
  <c r="X373" i="2"/>
  <c r="N373" i="2"/>
  <c r="O373" i="2"/>
  <c r="P373" i="2" s="1"/>
  <c r="Q373" i="2" l="1"/>
  <c r="T373" i="2" s="1"/>
  <c r="U373" i="2" s="1"/>
  <c r="L373" i="2" s="1"/>
  <c r="M373" i="2" s="1"/>
  <c r="F373" i="2"/>
  <c r="H373" i="2" s="1"/>
  <c r="E374" i="2" l="1"/>
  <c r="J374" i="2"/>
  <c r="G374" i="2" l="1"/>
  <c r="I374" i="2"/>
  <c r="S374" i="2"/>
  <c r="W374" i="2" l="1"/>
  <c r="X374" i="2"/>
  <c r="N374" i="2"/>
  <c r="O374" i="2"/>
  <c r="P374" i="2" s="1"/>
  <c r="Q374" i="2" l="1"/>
  <c r="T374" i="2" s="1"/>
  <c r="U374" i="2" s="1"/>
  <c r="L374" i="2" s="1"/>
  <c r="M374" i="2" s="1"/>
  <c r="F374" i="2"/>
  <c r="H374" i="2" s="1"/>
  <c r="J375" i="2" l="1"/>
  <c r="E375" i="2"/>
  <c r="G375" i="2" l="1"/>
  <c r="I375" i="2"/>
  <c r="S375" i="2"/>
  <c r="O375" i="2" l="1"/>
  <c r="P375" i="2" s="1"/>
  <c r="N375" i="2"/>
  <c r="X375" i="2"/>
  <c r="W375" i="2"/>
  <c r="Q375" i="2" l="1"/>
  <c r="T375" i="2" s="1"/>
  <c r="U375" i="2" s="1"/>
  <c r="L375" i="2" s="1"/>
  <c r="M375" i="2" s="1"/>
  <c r="F375" i="2"/>
  <c r="H375" i="2" s="1"/>
  <c r="J376" i="2" l="1"/>
  <c r="E376" i="2"/>
  <c r="S376" i="2" l="1"/>
  <c r="I376" i="2"/>
  <c r="G376" i="2"/>
  <c r="N376" i="2" l="1"/>
  <c r="O376" i="2"/>
  <c r="P376" i="2" s="1"/>
  <c r="W376" i="2"/>
  <c r="X376" i="2"/>
  <c r="Q376" i="2" l="1"/>
  <c r="T376" i="2" s="1"/>
  <c r="U376" i="2" s="1"/>
  <c r="L376" i="2" s="1"/>
  <c r="M376" i="2" s="1"/>
  <c r="F376" i="2"/>
  <c r="H376" i="2" s="1"/>
  <c r="E377" i="2" l="1"/>
  <c r="J377" i="2"/>
  <c r="G377" i="2" l="1"/>
  <c r="S377" i="2"/>
  <c r="I377" i="2"/>
  <c r="W377" i="2" l="1"/>
  <c r="X377" i="2"/>
  <c r="O377" i="2"/>
  <c r="P377" i="2" s="1"/>
  <c r="N377" i="2"/>
  <c r="Q377" i="2" l="1"/>
  <c r="T377" i="2" s="1"/>
  <c r="U377" i="2" s="1"/>
  <c r="L377" i="2" s="1"/>
  <c r="M377" i="2" s="1"/>
  <c r="F377" i="2"/>
  <c r="H377" i="2" s="1"/>
  <c r="E378" i="2" l="1"/>
  <c r="J378" i="2"/>
  <c r="G378" i="2" l="1"/>
  <c r="S378" i="2"/>
  <c r="I378" i="2"/>
  <c r="X378" i="2" l="1"/>
  <c r="W378" i="2"/>
  <c r="N378" i="2"/>
  <c r="O378" i="2"/>
  <c r="P378" i="2" s="1"/>
  <c r="Q378" i="2" l="1"/>
  <c r="T378" i="2" s="1"/>
  <c r="U378" i="2" s="1"/>
  <c r="L378" i="2" s="1"/>
  <c r="M378" i="2" s="1"/>
  <c r="F378" i="2"/>
  <c r="H378" i="2" s="1"/>
  <c r="J379" i="2" l="1"/>
  <c r="E379" i="2"/>
  <c r="G379" i="2" l="1"/>
  <c r="S379" i="2"/>
  <c r="I379" i="2"/>
  <c r="X379" i="2" l="1"/>
  <c r="W379" i="2"/>
  <c r="N379" i="2"/>
  <c r="O379" i="2"/>
  <c r="P379" i="2" s="1"/>
  <c r="Q379" i="2" l="1"/>
  <c r="T379" i="2" s="1"/>
  <c r="U379" i="2" s="1"/>
  <c r="L379" i="2" s="1"/>
  <c r="M379" i="2" s="1"/>
  <c r="F379" i="2"/>
  <c r="H379" i="2" s="1"/>
  <c r="E380" i="2" l="1"/>
  <c r="J380" i="2"/>
  <c r="G380" i="2" l="1"/>
  <c r="S380" i="2"/>
  <c r="I380" i="2"/>
  <c r="W380" i="2" l="1"/>
  <c r="X380" i="2"/>
  <c r="O380" i="2"/>
  <c r="P380" i="2" s="1"/>
  <c r="N380" i="2"/>
  <c r="Q380" i="2" l="1"/>
  <c r="T380" i="2" s="1"/>
  <c r="U380" i="2" s="1"/>
  <c r="L380" i="2" s="1"/>
  <c r="M380" i="2" s="1"/>
  <c r="F380" i="2"/>
  <c r="H380" i="2" s="1"/>
  <c r="J381" i="2" l="1"/>
  <c r="E381" i="2"/>
  <c r="G381" i="2" l="1"/>
  <c r="S381" i="2"/>
  <c r="I381" i="2"/>
  <c r="X381" i="2" l="1"/>
  <c r="W381" i="2"/>
  <c r="O381" i="2"/>
  <c r="P381" i="2" s="1"/>
  <c r="N381" i="2"/>
  <c r="Q381" i="2" l="1"/>
  <c r="T381" i="2" s="1"/>
  <c r="U381" i="2" s="1"/>
  <c r="L381" i="2" s="1"/>
  <c r="M381" i="2" s="1"/>
  <c r="F381" i="2"/>
  <c r="H381" i="2" s="1"/>
  <c r="J382" i="2" l="1"/>
  <c r="E382" i="2"/>
  <c r="I382" i="2" l="1"/>
  <c r="S382" i="2"/>
  <c r="G382" i="2"/>
  <c r="O382" i="2" l="1"/>
  <c r="P382" i="2" s="1"/>
  <c r="N382" i="2"/>
  <c r="W382" i="2"/>
  <c r="X382" i="2"/>
  <c r="Q382" i="2" l="1"/>
  <c r="T382" i="2" s="1"/>
  <c r="U382" i="2" s="1"/>
  <c r="L382" i="2" s="1"/>
  <c r="M382" i="2" s="1"/>
  <c r="F382" i="2"/>
  <c r="H382" i="2" s="1"/>
  <c r="J383" i="2" l="1"/>
  <c r="E383" i="2"/>
  <c r="I383" i="2" l="1"/>
  <c r="S383" i="2"/>
  <c r="G383" i="2"/>
  <c r="X383" i="2" l="1"/>
  <c r="W383" i="2"/>
  <c r="O383" i="2"/>
  <c r="P383" i="2" s="1"/>
  <c r="N383" i="2"/>
  <c r="Q383" i="2" l="1"/>
  <c r="T383" i="2" s="1"/>
  <c r="U383" i="2" s="1"/>
  <c r="L383" i="2" s="1"/>
  <c r="M383" i="2" s="1"/>
  <c r="F383" i="2"/>
  <c r="H383" i="2" s="1"/>
  <c r="J384" i="2" l="1"/>
  <c r="E384" i="2"/>
  <c r="G384" i="2" l="1"/>
  <c r="I384" i="2"/>
  <c r="S384" i="2"/>
  <c r="N384" i="2" l="1"/>
  <c r="O384" i="2"/>
  <c r="P384" i="2" s="1"/>
  <c r="X384" i="2"/>
  <c r="W384" i="2"/>
  <c r="Q384" i="2" l="1"/>
  <c r="T384" i="2" s="1"/>
  <c r="U384" i="2" s="1"/>
  <c r="L384" i="2" s="1"/>
  <c r="M384" i="2" s="1"/>
  <c r="F384" i="2"/>
  <c r="H384" i="2" s="1"/>
  <c r="E385" i="2" l="1"/>
  <c r="J385" i="2"/>
  <c r="G385" i="2" l="1"/>
  <c r="I385" i="2"/>
  <c r="S385" i="2"/>
  <c r="W385" i="2" l="1"/>
  <c r="X385" i="2"/>
  <c r="N385" i="2"/>
  <c r="O385" i="2"/>
  <c r="P385" i="2" s="1"/>
  <c r="Q385" i="2" l="1"/>
  <c r="T385" i="2" s="1"/>
  <c r="U385" i="2" s="1"/>
  <c r="L385" i="2" s="1"/>
  <c r="M385" i="2" s="1"/>
  <c r="F385" i="2"/>
  <c r="H385" i="2" s="1"/>
  <c r="J386" i="2" l="1"/>
  <c r="E386" i="2"/>
  <c r="G386" i="2" l="1"/>
  <c r="S386" i="2"/>
  <c r="I386" i="2"/>
  <c r="X386" i="2" l="1"/>
  <c r="W386" i="2"/>
  <c r="O386" i="2"/>
  <c r="P386" i="2" s="1"/>
  <c r="N386" i="2"/>
  <c r="Q386" i="2" l="1"/>
  <c r="T386" i="2" s="1"/>
  <c r="U386" i="2" s="1"/>
  <c r="L386" i="2" s="1"/>
  <c r="M386" i="2" s="1"/>
  <c r="F386" i="2"/>
  <c r="H386" i="2" s="1"/>
  <c r="J387" i="2" l="1"/>
  <c r="E387" i="2"/>
  <c r="G387" i="2" l="1"/>
  <c r="S387" i="2"/>
  <c r="I387" i="2"/>
  <c r="X387" i="2" l="1"/>
  <c r="W387" i="2"/>
  <c r="N387" i="2"/>
  <c r="O387" i="2"/>
  <c r="P387" i="2" s="1"/>
  <c r="Q387" i="2" l="1"/>
  <c r="T387" i="2" s="1"/>
  <c r="U387" i="2" s="1"/>
  <c r="L387" i="2" s="1"/>
  <c r="M387" i="2" s="1"/>
  <c r="F387" i="2"/>
  <c r="H387" i="2" s="1"/>
  <c r="J388" i="2" l="1"/>
  <c r="E388" i="2"/>
  <c r="I388" i="2" l="1"/>
  <c r="S388" i="2"/>
  <c r="G388" i="2"/>
  <c r="X388" i="2" l="1"/>
  <c r="W388" i="2"/>
  <c r="O388" i="2"/>
  <c r="P388" i="2" s="1"/>
  <c r="N388" i="2"/>
  <c r="Q388" i="2" l="1"/>
  <c r="T388" i="2" s="1"/>
  <c r="U388" i="2" s="1"/>
  <c r="L388" i="2" s="1"/>
  <c r="M388" i="2" s="1"/>
  <c r="F388" i="2"/>
  <c r="H388" i="2" s="1"/>
  <c r="E389" i="2" l="1"/>
  <c r="J389" i="2"/>
  <c r="G389" i="2" l="1"/>
  <c r="I389" i="2"/>
  <c r="S389" i="2"/>
  <c r="N389" i="2" l="1"/>
  <c r="O389" i="2"/>
  <c r="P389" i="2" s="1"/>
  <c r="X389" i="2"/>
  <c r="W389" i="2"/>
  <c r="Q389" i="2" l="1"/>
  <c r="T389" i="2" s="1"/>
  <c r="U389" i="2" s="1"/>
  <c r="L389" i="2" s="1"/>
  <c r="M389" i="2" s="1"/>
  <c r="F389" i="2"/>
  <c r="H389" i="2" s="1"/>
  <c r="J390" i="2" l="1"/>
  <c r="E390" i="2"/>
  <c r="G390" i="2" l="1"/>
  <c r="I390" i="2"/>
  <c r="S390" i="2"/>
  <c r="X390" i="2" l="1"/>
  <c r="W390" i="2"/>
  <c r="O390" i="2"/>
  <c r="P390" i="2" s="1"/>
  <c r="N390" i="2"/>
  <c r="Q390" i="2" l="1"/>
  <c r="T390" i="2" s="1"/>
  <c r="U390" i="2" s="1"/>
  <c r="L390" i="2" s="1"/>
  <c r="M390" i="2" s="1"/>
  <c r="F390" i="2"/>
  <c r="H390" i="2" s="1"/>
  <c r="E391" i="2" l="1"/>
  <c r="J391" i="2"/>
  <c r="G391" i="2" l="1"/>
  <c r="I391" i="2"/>
  <c r="S391" i="2"/>
  <c r="N391" i="2" l="1"/>
  <c r="O391" i="2"/>
  <c r="P391" i="2" s="1"/>
  <c r="W391" i="2"/>
  <c r="X391" i="2"/>
  <c r="Q391" i="2" l="1"/>
  <c r="T391" i="2" s="1"/>
  <c r="U391" i="2" s="1"/>
  <c r="L391" i="2" s="1"/>
  <c r="M391" i="2" s="1"/>
  <c r="F391" i="2"/>
  <c r="H391" i="2" s="1"/>
  <c r="J392" i="2" l="1"/>
  <c r="E392" i="2"/>
  <c r="I392" i="2" l="1"/>
  <c r="S392" i="2"/>
  <c r="G392" i="2"/>
  <c r="W392" i="2" l="1"/>
  <c r="X392" i="2"/>
  <c r="O392" i="2"/>
  <c r="P392" i="2" s="1"/>
  <c r="N392" i="2"/>
  <c r="Q392" i="2" l="1"/>
  <c r="T392" i="2" s="1"/>
  <c r="U392" i="2" s="1"/>
  <c r="L392" i="2" s="1"/>
  <c r="M392" i="2" s="1"/>
  <c r="F392" i="2"/>
  <c r="H392" i="2" s="1"/>
  <c r="E393" i="2" l="1"/>
  <c r="J393" i="2"/>
  <c r="S393" i="2" l="1"/>
  <c r="I393" i="2"/>
  <c r="G393" i="2"/>
  <c r="N393" i="2" l="1"/>
  <c r="O393" i="2"/>
  <c r="P393" i="2" s="1"/>
  <c r="X393" i="2"/>
  <c r="W393" i="2"/>
  <c r="Q393" i="2" l="1"/>
  <c r="T393" i="2" s="1"/>
  <c r="U393" i="2" s="1"/>
  <c r="L393" i="2" s="1"/>
  <c r="M393" i="2" s="1"/>
  <c r="F393" i="2"/>
  <c r="H393" i="2" s="1"/>
  <c r="E394" i="2" l="1"/>
  <c r="J394" i="2"/>
  <c r="G394" i="2" l="1"/>
  <c r="S394" i="2"/>
  <c r="I394" i="2"/>
  <c r="X394" i="2" l="1"/>
  <c r="W394" i="2"/>
  <c r="O394" i="2"/>
  <c r="P394" i="2" s="1"/>
  <c r="N394" i="2"/>
  <c r="Q394" i="2" l="1"/>
  <c r="T394" i="2" s="1"/>
  <c r="U394" i="2" s="1"/>
  <c r="L394" i="2" s="1"/>
  <c r="M394" i="2" s="1"/>
  <c r="F394" i="2"/>
  <c r="H394" i="2" s="1"/>
  <c r="E395" i="2" l="1"/>
  <c r="J395" i="2"/>
  <c r="G395" i="2" l="1"/>
  <c r="S395" i="2"/>
  <c r="I395" i="2"/>
  <c r="W395" i="2" l="1"/>
  <c r="X395" i="2"/>
  <c r="O395" i="2"/>
  <c r="P395" i="2" s="1"/>
  <c r="N395" i="2"/>
  <c r="Q395" i="2" l="1"/>
  <c r="T395" i="2" s="1"/>
  <c r="U395" i="2" s="1"/>
  <c r="L395" i="2" s="1"/>
  <c r="M395" i="2" s="1"/>
  <c r="F395" i="2"/>
  <c r="H395" i="2" s="1"/>
  <c r="J396" i="2" l="1"/>
  <c r="E396" i="2"/>
  <c r="I396" i="2" l="1"/>
  <c r="S396" i="2"/>
  <c r="G396" i="2"/>
  <c r="X396" i="2" l="1"/>
  <c r="W396" i="2"/>
  <c r="N396" i="2"/>
  <c r="O396" i="2"/>
  <c r="P396" i="2" s="1"/>
  <c r="Q396" i="2" l="1"/>
  <c r="T396" i="2" s="1"/>
  <c r="U396" i="2" s="1"/>
  <c r="L396" i="2" s="1"/>
  <c r="M396" i="2" s="1"/>
  <c r="F396" i="2"/>
  <c r="H396" i="2" s="1"/>
  <c r="E397" i="2" l="1"/>
  <c r="J397" i="2"/>
  <c r="G397" i="2" l="1"/>
  <c r="I397" i="2"/>
  <c r="S397" i="2"/>
  <c r="W397" i="2" l="1"/>
  <c r="X397" i="2"/>
  <c r="N397" i="2"/>
  <c r="O397" i="2"/>
  <c r="P397" i="2" s="1"/>
  <c r="Q397" i="2" l="1"/>
  <c r="T397" i="2" s="1"/>
  <c r="U397" i="2" s="1"/>
  <c r="L397" i="2" s="1"/>
  <c r="M397" i="2" s="1"/>
  <c r="F397" i="2"/>
  <c r="H397" i="2" s="1"/>
  <c r="E398" i="2" l="1"/>
  <c r="J398" i="2"/>
  <c r="G398" i="2" l="1"/>
  <c r="S398" i="2"/>
  <c r="I398" i="2"/>
  <c r="N398" i="2" l="1"/>
  <c r="O398" i="2"/>
  <c r="P398" i="2" s="1"/>
  <c r="X398" i="2"/>
  <c r="W398" i="2"/>
  <c r="Q398" i="2" l="1"/>
  <c r="T398" i="2" s="1"/>
  <c r="U398" i="2" s="1"/>
  <c r="L398" i="2" s="1"/>
  <c r="M398" i="2" s="1"/>
  <c r="F398" i="2"/>
  <c r="H398" i="2" s="1"/>
  <c r="J399" i="2" l="1"/>
  <c r="E399" i="2"/>
  <c r="G399" i="2" l="1"/>
  <c r="I399" i="2"/>
  <c r="S399" i="2"/>
  <c r="N399" i="2" l="1"/>
  <c r="O399" i="2"/>
  <c r="P399" i="2" s="1"/>
  <c r="X399" i="2"/>
  <c r="W399" i="2"/>
  <c r="Q399" i="2" l="1"/>
  <c r="T399" i="2" s="1"/>
  <c r="U399" i="2" s="1"/>
  <c r="L399" i="2" s="1"/>
  <c r="M399" i="2" s="1"/>
  <c r="F399" i="2"/>
  <c r="H399" i="2" s="1"/>
  <c r="J400" i="2" l="1"/>
  <c r="E400" i="2"/>
  <c r="I400" i="2" l="1"/>
  <c r="S400" i="2"/>
  <c r="G400" i="2"/>
  <c r="X400" i="2" l="1"/>
  <c r="W400" i="2"/>
  <c r="O400" i="2"/>
  <c r="P400" i="2" s="1"/>
  <c r="N400" i="2"/>
  <c r="Q400" i="2" l="1"/>
  <c r="T400" i="2" s="1"/>
  <c r="U400" i="2" s="1"/>
  <c r="L400" i="2" s="1"/>
  <c r="M400" i="2" s="1"/>
  <c r="F400" i="2"/>
  <c r="H400" i="2" s="1"/>
  <c r="J401" i="2" l="1"/>
  <c r="E401" i="2"/>
  <c r="I401" i="2" l="1"/>
  <c r="S401" i="2"/>
  <c r="G401" i="2"/>
  <c r="X401" i="2" l="1"/>
  <c r="W401" i="2"/>
  <c r="O401" i="2"/>
  <c r="P401" i="2" s="1"/>
  <c r="N401" i="2"/>
  <c r="Q401" i="2" l="1"/>
  <c r="T401" i="2" s="1"/>
  <c r="U401" i="2" s="1"/>
  <c r="L401" i="2" s="1"/>
  <c r="M401" i="2" s="1"/>
  <c r="F401" i="2"/>
  <c r="H401" i="2" s="1"/>
  <c r="E402" i="2" l="1"/>
  <c r="J402" i="2"/>
  <c r="G402" i="2" l="1"/>
  <c r="S402" i="2"/>
  <c r="I402" i="2"/>
  <c r="X402" i="2" l="1"/>
  <c r="W402" i="2"/>
  <c r="O402" i="2"/>
  <c r="P402" i="2" s="1"/>
  <c r="N402" i="2"/>
  <c r="Q402" i="2" l="1"/>
  <c r="T402" i="2" s="1"/>
  <c r="U402" i="2" s="1"/>
  <c r="L402" i="2" s="1"/>
  <c r="M402" i="2" s="1"/>
  <c r="F402" i="2"/>
  <c r="H402" i="2" s="1"/>
  <c r="E403" i="2" l="1"/>
  <c r="J403" i="2"/>
  <c r="G403" i="2" l="1"/>
  <c r="I403" i="2"/>
  <c r="S403" i="2"/>
  <c r="W403" i="2" l="1"/>
  <c r="X403" i="2"/>
  <c r="O403" i="2"/>
  <c r="P403" i="2" s="1"/>
  <c r="N403" i="2"/>
  <c r="Q403" i="2" l="1"/>
  <c r="T403" i="2" s="1"/>
  <c r="U403" i="2" s="1"/>
  <c r="L403" i="2" s="1"/>
  <c r="M403" i="2" s="1"/>
  <c r="F403" i="2"/>
  <c r="H403" i="2" s="1"/>
  <c r="J404" i="2" l="1"/>
  <c r="E404" i="2"/>
  <c r="G404" i="2" l="1"/>
  <c r="I404" i="2"/>
  <c r="S404" i="2"/>
  <c r="O404" i="2" l="1"/>
  <c r="P404" i="2" s="1"/>
  <c r="N404" i="2"/>
  <c r="X404" i="2"/>
  <c r="W404" i="2"/>
  <c r="Q404" i="2" l="1"/>
  <c r="T404" i="2" s="1"/>
  <c r="U404" i="2" s="1"/>
  <c r="L404" i="2" s="1"/>
  <c r="M404" i="2" s="1"/>
  <c r="F404" i="2"/>
  <c r="H404" i="2" s="1"/>
  <c r="J405" i="2" l="1"/>
  <c r="E405" i="2"/>
  <c r="I405" i="2" l="1"/>
  <c r="S405" i="2"/>
  <c r="G405" i="2"/>
  <c r="X405" i="2" l="1"/>
  <c r="W405" i="2"/>
  <c r="N405" i="2"/>
  <c r="O405" i="2"/>
  <c r="P405" i="2" s="1"/>
  <c r="Q405" i="2" l="1"/>
  <c r="T405" i="2" s="1"/>
  <c r="U405" i="2" s="1"/>
  <c r="L405" i="2" s="1"/>
  <c r="M405" i="2" s="1"/>
  <c r="F405" i="2"/>
  <c r="H405" i="2" s="1"/>
  <c r="E406" i="2" l="1"/>
  <c r="J406" i="2"/>
  <c r="G406" i="2" l="1"/>
  <c r="S406" i="2"/>
  <c r="I406" i="2"/>
  <c r="W406" i="2" l="1"/>
  <c r="X406" i="2"/>
  <c r="O406" i="2"/>
  <c r="P406" i="2" s="1"/>
  <c r="N406" i="2"/>
  <c r="Q406" i="2" l="1"/>
  <c r="T406" i="2" s="1"/>
  <c r="U406" i="2" s="1"/>
  <c r="L406" i="2" s="1"/>
  <c r="M406" i="2" s="1"/>
  <c r="F406" i="2"/>
  <c r="H406" i="2" s="1"/>
  <c r="E407" i="2" l="1"/>
  <c r="J407" i="2"/>
  <c r="G407" i="2" l="1"/>
  <c r="S407" i="2"/>
  <c r="I407" i="2"/>
  <c r="O407" i="2" l="1"/>
  <c r="P407" i="2" s="1"/>
  <c r="N407" i="2"/>
  <c r="X407" i="2"/>
  <c r="W407" i="2"/>
  <c r="Q407" i="2" l="1"/>
  <c r="T407" i="2" s="1"/>
  <c r="U407" i="2" s="1"/>
  <c r="L407" i="2" s="1"/>
  <c r="M407" i="2" s="1"/>
  <c r="F407" i="2"/>
  <c r="H407" i="2" s="1"/>
  <c r="E408" i="2" l="1"/>
  <c r="J408" i="2"/>
  <c r="G408" i="2" l="1"/>
  <c r="I408" i="2"/>
  <c r="S408" i="2"/>
  <c r="O408" i="2" l="1"/>
  <c r="P408" i="2" s="1"/>
  <c r="N408" i="2"/>
  <c r="X408" i="2"/>
  <c r="W408" i="2"/>
  <c r="Q408" i="2" l="1"/>
  <c r="T408" i="2" s="1"/>
  <c r="U408" i="2" s="1"/>
  <c r="L408" i="2" s="1"/>
  <c r="M408" i="2" s="1"/>
  <c r="F408" i="2"/>
  <c r="H408" i="2" s="1"/>
  <c r="J409" i="2" l="1"/>
  <c r="E409" i="2"/>
  <c r="S409" i="2" l="1"/>
  <c r="I409" i="2"/>
  <c r="G409" i="2"/>
  <c r="X409" i="2" l="1"/>
  <c r="W409" i="2"/>
  <c r="N409" i="2"/>
  <c r="O409" i="2"/>
  <c r="P409" i="2" s="1"/>
  <c r="Q409" i="2" l="1"/>
  <c r="T409" i="2" s="1"/>
  <c r="U409" i="2" s="1"/>
  <c r="L409" i="2" s="1"/>
  <c r="M409" i="2" s="1"/>
  <c r="F409" i="2"/>
  <c r="H409" i="2" s="1"/>
  <c r="E410" i="2" l="1"/>
  <c r="J410" i="2"/>
  <c r="G410" i="2" l="1"/>
  <c r="S410" i="2"/>
  <c r="I410" i="2"/>
  <c r="X410" i="2" l="1"/>
  <c r="W410" i="2"/>
  <c r="O410" i="2"/>
  <c r="P410" i="2" s="1"/>
  <c r="N410" i="2"/>
  <c r="Q410" i="2" l="1"/>
  <c r="T410" i="2" s="1"/>
  <c r="U410" i="2" s="1"/>
  <c r="L410" i="2" s="1"/>
  <c r="M410" i="2" s="1"/>
  <c r="F410" i="2"/>
  <c r="H410" i="2" s="1"/>
  <c r="E411" i="2" l="1"/>
  <c r="J411" i="2"/>
  <c r="G411" i="2" l="1"/>
  <c r="I411" i="2"/>
  <c r="S411" i="2"/>
  <c r="O411" i="2" l="1"/>
  <c r="P411" i="2" s="1"/>
  <c r="N411" i="2"/>
  <c r="X411" i="2"/>
  <c r="W411" i="2"/>
  <c r="Q411" i="2" l="1"/>
  <c r="T411" i="2" s="1"/>
  <c r="U411" i="2" s="1"/>
  <c r="L411" i="2" s="1"/>
  <c r="M411" i="2" s="1"/>
  <c r="F411" i="2"/>
  <c r="H411" i="2" s="1"/>
  <c r="J412" i="2" l="1"/>
  <c r="E412" i="2"/>
  <c r="I412" i="2" l="1"/>
  <c r="S412" i="2"/>
  <c r="G412" i="2"/>
  <c r="X412" i="2" l="1"/>
  <c r="W412" i="2"/>
  <c r="O412" i="2"/>
  <c r="P412" i="2" s="1"/>
  <c r="N412" i="2"/>
  <c r="Q412" i="2" l="1"/>
  <c r="T412" i="2" s="1"/>
  <c r="U412" i="2" s="1"/>
  <c r="L412" i="2" s="1"/>
  <c r="M412" i="2" s="1"/>
  <c r="F412" i="2"/>
  <c r="H412" i="2" s="1"/>
  <c r="J413" i="2" l="1"/>
  <c r="E413" i="2"/>
  <c r="G413" i="2" l="1"/>
  <c r="S413" i="2"/>
  <c r="I413" i="2"/>
  <c r="W413" i="2" l="1"/>
  <c r="X413" i="2"/>
  <c r="N413" i="2"/>
  <c r="O413" i="2"/>
  <c r="P413" i="2" s="1"/>
  <c r="Q413" i="2" l="1"/>
  <c r="T413" i="2" s="1"/>
  <c r="U413" i="2" s="1"/>
  <c r="L413" i="2" s="1"/>
  <c r="M413" i="2" s="1"/>
  <c r="F413" i="2"/>
  <c r="H413" i="2" s="1"/>
  <c r="E414" i="2" l="1"/>
  <c r="J414" i="2"/>
  <c r="G414" i="2" l="1"/>
  <c r="I414" i="2"/>
  <c r="S414" i="2"/>
  <c r="O414" i="2" l="1"/>
  <c r="P414" i="2" s="1"/>
  <c r="N414" i="2"/>
  <c r="W414" i="2"/>
  <c r="X414" i="2"/>
  <c r="Q414" i="2" l="1"/>
  <c r="T414" i="2" s="1"/>
  <c r="U414" i="2" s="1"/>
  <c r="L414" i="2" s="1"/>
  <c r="M414" i="2" s="1"/>
  <c r="F414" i="2"/>
  <c r="H414" i="2" s="1"/>
  <c r="E415" i="2" l="1"/>
  <c r="J415" i="2"/>
  <c r="G415" i="2" l="1"/>
  <c r="S415" i="2"/>
  <c r="I415" i="2"/>
  <c r="W415" i="2" l="1"/>
  <c r="X415" i="2"/>
  <c r="O415" i="2"/>
  <c r="P415" i="2" s="1"/>
  <c r="N415" i="2"/>
  <c r="Q415" i="2" l="1"/>
  <c r="T415" i="2" s="1"/>
  <c r="U415" i="2" s="1"/>
  <c r="L415" i="2" s="1"/>
  <c r="M415" i="2" s="1"/>
  <c r="F415" i="2"/>
  <c r="H415" i="2" s="1"/>
  <c r="J416" i="2" l="1"/>
  <c r="E416" i="2"/>
  <c r="I416" i="2" l="1"/>
  <c r="S416" i="2"/>
  <c r="G416" i="2"/>
  <c r="O416" i="2" l="1"/>
  <c r="P416" i="2" s="1"/>
  <c r="N416" i="2"/>
  <c r="W416" i="2"/>
  <c r="X416" i="2"/>
  <c r="Q416" i="2" l="1"/>
  <c r="T416" i="2" s="1"/>
  <c r="U416" i="2" s="1"/>
  <c r="L416" i="2" s="1"/>
  <c r="M416" i="2" s="1"/>
  <c r="F416" i="2"/>
  <c r="H416" i="2" s="1"/>
  <c r="J417" i="2" l="1"/>
  <c r="E417" i="2"/>
  <c r="I417" i="2" l="1"/>
  <c r="S417" i="2"/>
  <c r="G417" i="2"/>
  <c r="X417" i="2" l="1"/>
  <c r="W417" i="2"/>
  <c r="O417" i="2"/>
  <c r="P417" i="2" s="1"/>
  <c r="N417" i="2"/>
  <c r="Q417" i="2" l="1"/>
  <c r="T417" i="2" s="1"/>
  <c r="U417" i="2" s="1"/>
  <c r="L417" i="2" s="1"/>
  <c r="M417" i="2" s="1"/>
  <c r="F417" i="2"/>
  <c r="H417" i="2" s="1"/>
  <c r="J418" i="2" l="1"/>
  <c r="E418" i="2"/>
  <c r="I418" i="2" l="1"/>
  <c r="S418" i="2"/>
  <c r="G418" i="2"/>
  <c r="O418" i="2" l="1"/>
  <c r="P418" i="2" s="1"/>
  <c r="N418" i="2"/>
  <c r="X418" i="2"/>
  <c r="W418" i="2"/>
  <c r="Q418" i="2" l="1"/>
  <c r="T418" i="2" s="1"/>
  <c r="U418" i="2" s="1"/>
  <c r="L418" i="2" s="1"/>
  <c r="M418" i="2" s="1"/>
  <c r="F418" i="2"/>
  <c r="H418" i="2" s="1"/>
  <c r="J419" i="2" l="1"/>
  <c r="E419" i="2"/>
  <c r="S419" i="2" l="1"/>
  <c r="I419" i="2"/>
  <c r="G419" i="2"/>
  <c r="N419" i="2" l="1"/>
  <c r="O419" i="2"/>
  <c r="P419" i="2" s="1"/>
  <c r="X419" i="2"/>
  <c r="W419" i="2"/>
  <c r="Q419" i="2" l="1"/>
  <c r="T419" i="2" s="1"/>
  <c r="U419" i="2" s="1"/>
  <c r="L419" i="2" s="1"/>
  <c r="M419" i="2" s="1"/>
  <c r="F419" i="2"/>
  <c r="H419" i="2" s="1"/>
  <c r="J420" i="2" l="1"/>
  <c r="E420" i="2"/>
  <c r="S420" i="2" l="1"/>
  <c r="I420" i="2"/>
  <c r="G420" i="2"/>
  <c r="O420" i="2" l="1"/>
  <c r="P420" i="2" s="1"/>
  <c r="N420" i="2"/>
  <c r="W420" i="2"/>
  <c r="X420" i="2"/>
  <c r="Q420" i="2" l="1"/>
  <c r="T420" i="2" s="1"/>
  <c r="U420" i="2" s="1"/>
  <c r="L420" i="2" s="1"/>
  <c r="M420" i="2" s="1"/>
  <c r="F420" i="2"/>
  <c r="H420" i="2" s="1"/>
  <c r="E421" i="2" l="1"/>
  <c r="J421" i="2"/>
  <c r="G421" i="2" l="1"/>
  <c r="S421" i="2"/>
  <c r="I421" i="2"/>
  <c r="N421" i="2" l="1"/>
  <c r="O421" i="2"/>
  <c r="P421" i="2" s="1"/>
  <c r="X421" i="2"/>
  <c r="W421" i="2"/>
  <c r="Q421" i="2" l="1"/>
  <c r="T421" i="2" s="1"/>
  <c r="U421" i="2" s="1"/>
  <c r="L421" i="2" s="1"/>
  <c r="M421" i="2" s="1"/>
  <c r="F421" i="2"/>
  <c r="H421" i="2" s="1"/>
  <c r="E422" i="2" l="1"/>
  <c r="J422" i="2"/>
  <c r="G422" i="2" l="1"/>
  <c r="I422" i="2"/>
  <c r="S422" i="2"/>
  <c r="W422" i="2" l="1"/>
  <c r="X422" i="2"/>
  <c r="N422" i="2"/>
  <c r="O422" i="2"/>
  <c r="P422" i="2" s="1"/>
  <c r="Q422" i="2" l="1"/>
  <c r="T422" i="2" s="1"/>
  <c r="U422" i="2" s="1"/>
  <c r="L422" i="2" s="1"/>
  <c r="M422" i="2" s="1"/>
  <c r="F422" i="2"/>
  <c r="H422" i="2" s="1"/>
  <c r="E423" i="2" l="1"/>
  <c r="J423" i="2"/>
  <c r="G423" i="2" l="1"/>
  <c r="I423" i="2"/>
  <c r="S423" i="2"/>
  <c r="N423" i="2" l="1"/>
  <c r="O423" i="2"/>
  <c r="P423" i="2" s="1"/>
  <c r="X423" i="2"/>
  <c r="W423" i="2"/>
  <c r="Q423" i="2" l="1"/>
  <c r="T423" i="2" s="1"/>
  <c r="U423" i="2" s="1"/>
  <c r="L423" i="2" s="1"/>
  <c r="M423" i="2" s="1"/>
  <c r="F423" i="2"/>
  <c r="H423" i="2" s="1"/>
  <c r="J424" i="2" l="1"/>
  <c r="E424" i="2"/>
  <c r="S424" i="2" l="1"/>
  <c r="I424" i="2"/>
  <c r="G424" i="2"/>
  <c r="N424" i="2" l="1"/>
  <c r="O424" i="2"/>
  <c r="P424" i="2" s="1"/>
  <c r="W424" i="2"/>
  <c r="X424" i="2"/>
  <c r="Q424" i="2" l="1"/>
  <c r="T424" i="2" s="1"/>
  <c r="U424" i="2" s="1"/>
  <c r="L424" i="2" s="1"/>
  <c r="M424" i="2" s="1"/>
  <c r="F424" i="2"/>
  <c r="H424" i="2" s="1"/>
  <c r="E425" i="2" l="1"/>
  <c r="J425" i="2"/>
  <c r="G425" i="2" l="1"/>
  <c r="S425" i="2"/>
  <c r="I425" i="2"/>
  <c r="N425" i="2" l="1"/>
  <c r="O425" i="2"/>
  <c r="P425" i="2" s="1"/>
  <c r="X425" i="2"/>
  <c r="W425" i="2"/>
  <c r="Q425" i="2" l="1"/>
  <c r="T425" i="2" s="1"/>
  <c r="U425" i="2" s="1"/>
  <c r="L425" i="2" s="1"/>
  <c r="M425" i="2" s="1"/>
  <c r="F425" i="2"/>
  <c r="H425" i="2" s="1"/>
  <c r="E426" i="2" l="1"/>
  <c r="J426" i="2"/>
  <c r="G426" i="2" l="1"/>
  <c r="I426" i="2"/>
  <c r="S426" i="2"/>
  <c r="X426" i="2" l="1"/>
  <c r="W426" i="2"/>
  <c r="N426" i="2"/>
  <c r="O426" i="2"/>
  <c r="P426" i="2" s="1"/>
  <c r="Q426" i="2" l="1"/>
  <c r="T426" i="2" s="1"/>
  <c r="U426" i="2" s="1"/>
  <c r="L426" i="2" s="1"/>
  <c r="M426" i="2" s="1"/>
  <c r="F426" i="2"/>
  <c r="H426" i="2" s="1"/>
  <c r="J427" i="2" l="1"/>
  <c r="E427" i="2"/>
  <c r="I427" i="2" l="1"/>
  <c r="S427" i="2"/>
  <c r="G427" i="2"/>
  <c r="N427" i="2" l="1"/>
  <c r="O427" i="2"/>
  <c r="P427" i="2" s="1"/>
  <c r="W427" i="2"/>
  <c r="X427" i="2"/>
  <c r="Q427" i="2" l="1"/>
  <c r="T427" i="2" s="1"/>
  <c r="U427" i="2" s="1"/>
  <c r="L427" i="2" s="1"/>
  <c r="M427" i="2" s="1"/>
  <c r="F427" i="2"/>
  <c r="H427" i="2" s="1"/>
  <c r="E428" i="2" l="1"/>
  <c r="J428" i="2"/>
  <c r="G428" i="2" l="1"/>
  <c r="I428" i="2"/>
  <c r="S428" i="2"/>
  <c r="W428" i="2" l="1"/>
  <c r="X428" i="2"/>
  <c r="N428" i="2"/>
  <c r="O428" i="2"/>
  <c r="P428" i="2" s="1"/>
  <c r="Q428" i="2" l="1"/>
  <c r="T428" i="2" s="1"/>
  <c r="U428" i="2" s="1"/>
  <c r="L428" i="2" s="1"/>
  <c r="M428" i="2" s="1"/>
  <c r="F428" i="2"/>
  <c r="H428" i="2" s="1"/>
  <c r="J429" i="2" l="1"/>
  <c r="E429" i="2"/>
  <c r="S429" i="2" l="1"/>
  <c r="I429" i="2"/>
  <c r="G429" i="2"/>
  <c r="W429" i="2" l="1"/>
  <c r="X429" i="2"/>
  <c r="N429" i="2"/>
  <c r="O429" i="2"/>
  <c r="P429" i="2" s="1"/>
  <c r="Q429" i="2" l="1"/>
  <c r="T429" i="2" s="1"/>
  <c r="U429" i="2" s="1"/>
  <c r="L429" i="2" s="1"/>
  <c r="M429" i="2" s="1"/>
  <c r="F429" i="2"/>
  <c r="H429" i="2" s="1"/>
  <c r="J430" i="2" l="1"/>
  <c r="E430" i="2"/>
  <c r="G430" i="2" l="1"/>
  <c r="S430" i="2"/>
  <c r="I430" i="2"/>
  <c r="X430" i="2" l="1"/>
  <c r="W430" i="2"/>
  <c r="O430" i="2"/>
  <c r="P430" i="2" s="1"/>
  <c r="N430" i="2"/>
  <c r="Q430" i="2" l="1"/>
  <c r="T430" i="2" s="1"/>
  <c r="U430" i="2" s="1"/>
  <c r="L430" i="2" s="1"/>
  <c r="M430" i="2" s="1"/>
  <c r="F430" i="2"/>
  <c r="H430" i="2" s="1"/>
  <c r="E431" i="2" l="1"/>
  <c r="J431" i="2"/>
  <c r="I431" i="2" l="1"/>
  <c r="S431" i="2"/>
  <c r="G431" i="2"/>
  <c r="X431" i="2" l="1"/>
  <c r="W431" i="2"/>
  <c r="N431" i="2"/>
  <c r="O431" i="2"/>
  <c r="P431" i="2" s="1"/>
  <c r="Q431" i="2" l="1"/>
  <c r="T431" i="2" s="1"/>
  <c r="U431" i="2" s="1"/>
  <c r="L431" i="2" s="1"/>
  <c r="M431" i="2" s="1"/>
  <c r="F431" i="2"/>
  <c r="H431" i="2" s="1"/>
  <c r="J432" i="2" l="1"/>
  <c r="E432" i="2"/>
  <c r="I432" i="2" l="1"/>
  <c r="S432" i="2"/>
  <c r="G432" i="2"/>
  <c r="X432" i="2" l="1"/>
  <c r="W432" i="2"/>
  <c r="O432" i="2"/>
  <c r="P432" i="2" s="1"/>
  <c r="N432" i="2"/>
  <c r="Q432" i="2" l="1"/>
  <c r="T432" i="2" s="1"/>
  <c r="U432" i="2" s="1"/>
  <c r="L432" i="2" s="1"/>
  <c r="M432" i="2" s="1"/>
  <c r="F432" i="2"/>
  <c r="H432" i="2" s="1"/>
  <c r="J433" i="2" l="1"/>
  <c r="E433" i="2"/>
  <c r="S433" i="2" l="1"/>
  <c r="I433" i="2"/>
  <c r="G433" i="2"/>
  <c r="O433" i="2" l="1"/>
  <c r="P433" i="2" s="1"/>
  <c r="N433" i="2"/>
  <c r="X433" i="2"/>
  <c r="W433" i="2"/>
  <c r="Q433" i="2" l="1"/>
  <c r="T433" i="2" s="1"/>
  <c r="U433" i="2" s="1"/>
  <c r="L433" i="2" s="1"/>
  <c r="M433" i="2" s="1"/>
  <c r="F433" i="2"/>
  <c r="H433" i="2" s="1"/>
  <c r="J434" i="2" l="1"/>
  <c r="E434" i="2"/>
  <c r="I434" i="2" l="1"/>
  <c r="S434" i="2"/>
  <c r="G434" i="2"/>
  <c r="W434" i="2" l="1"/>
  <c r="X434" i="2"/>
  <c r="O434" i="2"/>
  <c r="P434" i="2" s="1"/>
  <c r="N434" i="2"/>
  <c r="Q434" i="2" l="1"/>
  <c r="T434" i="2" s="1"/>
  <c r="U434" i="2" s="1"/>
  <c r="L434" i="2" s="1"/>
  <c r="M434" i="2" s="1"/>
  <c r="F434" i="2"/>
  <c r="H434" i="2" s="1"/>
  <c r="J435" i="2" l="1"/>
  <c r="E435" i="2"/>
  <c r="G435" i="2" l="1"/>
  <c r="S435" i="2"/>
  <c r="I435" i="2"/>
  <c r="W435" i="2" l="1"/>
  <c r="X435" i="2"/>
  <c r="O435" i="2"/>
  <c r="P435" i="2" s="1"/>
  <c r="N435" i="2"/>
  <c r="Q435" i="2" l="1"/>
  <c r="T435" i="2" s="1"/>
  <c r="U435" i="2" s="1"/>
  <c r="L435" i="2" s="1"/>
  <c r="M435" i="2" s="1"/>
  <c r="F435" i="2"/>
  <c r="H435" i="2" s="1"/>
  <c r="E436" i="2" l="1"/>
  <c r="J436" i="2"/>
  <c r="G436" i="2" l="1"/>
  <c r="I436" i="2"/>
  <c r="S436" i="2"/>
  <c r="W436" i="2" l="1"/>
  <c r="X436" i="2"/>
  <c r="O436" i="2"/>
  <c r="P436" i="2" s="1"/>
  <c r="N436" i="2"/>
  <c r="Q436" i="2" l="1"/>
  <c r="T436" i="2" s="1"/>
  <c r="U436" i="2" s="1"/>
  <c r="L436" i="2" s="1"/>
  <c r="M436" i="2" s="1"/>
  <c r="F436" i="2"/>
  <c r="H436" i="2" s="1"/>
  <c r="E437" i="2" l="1"/>
  <c r="J437" i="2"/>
  <c r="G437" i="2" l="1"/>
  <c r="S437" i="2"/>
  <c r="I437" i="2"/>
  <c r="W437" i="2" l="1"/>
  <c r="X437" i="2"/>
  <c r="O437" i="2"/>
  <c r="P437" i="2" s="1"/>
  <c r="N437" i="2"/>
  <c r="Q437" i="2" l="1"/>
  <c r="T437" i="2" s="1"/>
  <c r="U437" i="2" s="1"/>
  <c r="L437" i="2" s="1"/>
  <c r="M437" i="2" s="1"/>
  <c r="F437" i="2"/>
  <c r="H437" i="2" s="1"/>
  <c r="J438" i="2" l="1"/>
  <c r="E438" i="2"/>
  <c r="I438" i="2" l="1"/>
  <c r="S438" i="2"/>
  <c r="G438" i="2"/>
  <c r="W438" i="2" l="1"/>
  <c r="X438" i="2"/>
  <c r="O438" i="2"/>
  <c r="P438" i="2" s="1"/>
  <c r="N438" i="2"/>
  <c r="Q438" i="2" l="1"/>
  <c r="T438" i="2" s="1"/>
  <c r="U438" i="2" s="1"/>
  <c r="L438" i="2" s="1"/>
  <c r="M438" i="2" s="1"/>
  <c r="F438" i="2"/>
  <c r="H438" i="2" s="1"/>
  <c r="E439" i="2" l="1"/>
  <c r="J439" i="2"/>
  <c r="G439" i="2" l="1"/>
  <c r="S439" i="2"/>
  <c r="I439" i="2"/>
  <c r="N439" i="2" l="1"/>
  <c r="O439" i="2"/>
  <c r="P439" i="2" s="1"/>
  <c r="X439" i="2"/>
  <c r="W439" i="2"/>
  <c r="Q439" i="2" l="1"/>
  <c r="T439" i="2" s="1"/>
  <c r="U439" i="2" s="1"/>
  <c r="L439" i="2" s="1"/>
  <c r="M439" i="2" s="1"/>
  <c r="F439" i="2"/>
  <c r="H439" i="2" s="1"/>
  <c r="E440" i="2" l="1"/>
  <c r="J440" i="2"/>
  <c r="I440" i="2" l="1"/>
  <c r="S440" i="2"/>
  <c r="G440" i="2"/>
  <c r="O440" i="2" l="1"/>
  <c r="P440" i="2" s="1"/>
  <c r="N440" i="2"/>
  <c r="W440" i="2"/>
  <c r="X440" i="2"/>
  <c r="Q440" i="2" l="1"/>
  <c r="T440" i="2" s="1"/>
  <c r="U440" i="2" s="1"/>
  <c r="L440" i="2" s="1"/>
  <c r="M440" i="2" s="1"/>
  <c r="F440" i="2"/>
  <c r="H440" i="2" s="1"/>
  <c r="J441" i="2" l="1"/>
  <c r="E441" i="2"/>
  <c r="S441" i="2" l="1"/>
  <c r="I441" i="2"/>
  <c r="G441" i="2"/>
  <c r="O441" i="2" l="1"/>
  <c r="P441" i="2" s="1"/>
  <c r="N441" i="2"/>
  <c r="W441" i="2"/>
  <c r="X441" i="2"/>
  <c r="Q441" i="2" l="1"/>
  <c r="T441" i="2" s="1"/>
  <c r="U441" i="2" s="1"/>
  <c r="L441" i="2" s="1"/>
  <c r="M441" i="2" s="1"/>
  <c r="F441" i="2"/>
  <c r="H441" i="2" s="1"/>
  <c r="E442" i="2" l="1"/>
  <c r="J442" i="2"/>
  <c r="G442" i="2" l="1"/>
  <c r="I442" i="2"/>
  <c r="S442" i="2"/>
  <c r="O442" i="2" l="1"/>
  <c r="P442" i="2" s="1"/>
  <c r="N442" i="2"/>
  <c r="X442" i="2"/>
  <c r="W442" i="2"/>
  <c r="Q442" i="2" l="1"/>
  <c r="T442" i="2" s="1"/>
  <c r="U442" i="2" s="1"/>
  <c r="L442" i="2" s="1"/>
  <c r="M442" i="2" s="1"/>
  <c r="F442" i="2"/>
  <c r="H442" i="2" s="1"/>
  <c r="J443" i="2" l="1"/>
  <c r="E443" i="2"/>
  <c r="S443" i="2" l="1"/>
  <c r="I443" i="2"/>
  <c r="G443" i="2"/>
  <c r="O443" i="2" l="1"/>
  <c r="P443" i="2" s="1"/>
  <c r="N443" i="2"/>
  <c r="X443" i="2"/>
  <c r="W443" i="2"/>
  <c r="Q443" i="2" l="1"/>
  <c r="T443" i="2" s="1"/>
  <c r="U443" i="2" s="1"/>
  <c r="L443" i="2" s="1"/>
  <c r="M443" i="2" s="1"/>
  <c r="F443" i="2"/>
  <c r="H443" i="2" s="1"/>
  <c r="E444" i="2" l="1"/>
  <c r="J444" i="2"/>
  <c r="G444" i="2" l="1"/>
  <c r="I444" i="2"/>
  <c r="S444" i="2"/>
  <c r="N444" i="2" l="1"/>
  <c r="O444" i="2"/>
  <c r="P444" i="2" s="1"/>
  <c r="W444" i="2"/>
  <c r="X444" i="2"/>
  <c r="Q444" i="2" l="1"/>
  <c r="T444" i="2" s="1"/>
  <c r="U444" i="2" s="1"/>
  <c r="L444" i="2" s="1"/>
  <c r="M444" i="2" s="1"/>
  <c r="F444" i="2"/>
  <c r="H444" i="2" s="1"/>
  <c r="E445" i="2" l="1"/>
  <c r="J445" i="2"/>
  <c r="S445" i="2" l="1"/>
  <c r="I445" i="2"/>
  <c r="G445" i="2"/>
  <c r="W445" i="2" l="1"/>
  <c r="X445" i="2"/>
  <c r="O445" i="2"/>
  <c r="P445" i="2" s="1"/>
  <c r="N445" i="2"/>
  <c r="Q445" i="2" l="1"/>
  <c r="T445" i="2" s="1"/>
  <c r="U445" i="2" s="1"/>
  <c r="L445" i="2" s="1"/>
  <c r="M445" i="2" s="1"/>
  <c r="F445" i="2"/>
  <c r="H445" i="2" s="1"/>
  <c r="J446" i="2" l="1"/>
  <c r="E446" i="2"/>
  <c r="I446" i="2" l="1"/>
  <c r="S446" i="2"/>
  <c r="G446" i="2"/>
  <c r="X446" i="2" l="1"/>
  <c r="W446" i="2"/>
  <c r="O446" i="2"/>
  <c r="P446" i="2" s="1"/>
  <c r="N446" i="2"/>
  <c r="Q446" i="2" l="1"/>
  <c r="T446" i="2" s="1"/>
  <c r="U446" i="2" s="1"/>
  <c r="L446" i="2" s="1"/>
  <c r="M446" i="2" s="1"/>
  <c r="F446" i="2"/>
  <c r="H446" i="2" s="1"/>
  <c r="J447" i="2" l="1"/>
  <c r="E447" i="2"/>
  <c r="I447" i="2" l="1"/>
  <c r="S447" i="2"/>
  <c r="G447" i="2"/>
  <c r="X447" i="2" l="1"/>
  <c r="W447" i="2"/>
  <c r="O447" i="2"/>
  <c r="P447" i="2" s="1"/>
  <c r="N447" i="2"/>
  <c r="Q447" i="2" l="1"/>
  <c r="T447" i="2" s="1"/>
  <c r="U447" i="2" s="1"/>
  <c r="L447" i="2" s="1"/>
  <c r="M447" i="2" s="1"/>
  <c r="F447" i="2"/>
  <c r="H447" i="2" s="1"/>
  <c r="E448" i="2" l="1"/>
  <c r="J448" i="2"/>
  <c r="G448" i="2" l="1"/>
  <c r="S448" i="2"/>
  <c r="I448" i="2"/>
  <c r="N448" i="2" l="1"/>
  <c r="O448" i="2"/>
  <c r="P448" i="2" s="1"/>
  <c r="X448" i="2"/>
  <c r="W448" i="2"/>
  <c r="Q448" i="2" l="1"/>
  <c r="T448" i="2" s="1"/>
  <c r="U448" i="2" s="1"/>
  <c r="L448" i="2" s="1"/>
  <c r="M448" i="2" s="1"/>
  <c r="F448" i="2"/>
  <c r="H448" i="2" s="1"/>
  <c r="E449" i="2" l="1"/>
  <c r="J449" i="2"/>
  <c r="S449" i="2" l="1"/>
  <c r="I449" i="2"/>
  <c r="G449" i="2"/>
  <c r="N449" i="2" l="1"/>
  <c r="O449" i="2"/>
  <c r="P449" i="2" s="1"/>
  <c r="X449" i="2"/>
  <c r="W449" i="2"/>
  <c r="Q449" i="2" l="1"/>
  <c r="T449" i="2" s="1"/>
  <c r="U449" i="2" s="1"/>
  <c r="L449" i="2" s="1"/>
  <c r="M449" i="2" s="1"/>
  <c r="F449" i="2"/>
  <c r="H449" i="2" s="1"/>
  <c r="J450" i="2" l="1"/>
  <c r="E450" i="2"/>
  <c r="I450" i="2" l="1"/>
  <c r="S450" i="2"/>
  <c r="G450" i="2"/>
  <c r="X450" i="2" l="1"/>
  <c r="W450" i="2"/>
  <c r="O450" i="2"/>
  <c r="P450" i="2" s="1"/>
  <c r="N450" i="2"/>
  <c r="Q450" i="2" l="1"/>
  <c r="T450" i="2" s="1"/>
  <c r="U450" i="2" s="1"/>
  <c r="L450" i="2" s="1"/>
  <c r="M450" i="2" s="1"/>
  <c r="F450" i="2"/>
  <c r="H450" i="2" s="1"/>
  <c r="J451" i="2" l="1"/>
  <c r="E451" i="2"/>
  <c r="S451" i="2" l="1"/>
  <c r="I451" i="2"/>
  <c r="G451" i="2"/>
  <c r="X451" i="2" l="1"/>
  <c r="W451" i="2"/>
  <c r="N451" i="2"/>
  <c r="O451" i="2"/>
  <c r="P451" i="2" s="1"/>
  <c r="Q451" i="2" l="1"/>
  <c r="T451" i="2" s="1"/>
  <c r="U451" i="2" s="1"/>
  <c r="L451" i="2" s="1"/>
  <c r="M451" i="2" s="1"/>
  <c r="F451" i="2"/>
  <c r="H451" i="2" s="1"/>
  <c r="J452" i="2" l="1"/>
  <c r="E452" i="2"/>
  <c r="S452" i="2" l="1"/>
  <c r="I452" i="2"/>
  <c r="G452" i="2"/>
  <c r="W452" i="2" l="1"/>
  <c r="X452" i="2"/>
  <c r="N452" i="2"/>
  <c r="O452" i="2"/>
  <c r="P452" i="2" s="1"/>
  <c r="Q452" i="2" l="1"/>
  <c r="T452" i="2" s="1"/>
  <c r="U452" i="2" s="1"/>
  <c r="L452" i="2" s="1"/>
  <c r="M452" i="2" s="1"/>
  <c r="F452" i="2"/>
  <c r="H452" i="2" s="1"/>
  <c r="J453" i="2" l="1"/>
  <c r="E453" i="2"/>
  <c r="I453" i="2" l="1"/>
  <c r="S453" i="2"/>
  <c r="G453" i="2"/>
  <c r="X453" i="2" l="1"/>
  <c r="W453" i="2"/>
  <c r="O453" i="2"/>
  <c r="P453" i="2" s="1"/>
  <c r="N453" i="2"/>
  <c r="Q453" i="2" l="1"/>
  <c r="T453" i="2" s="1"/>
  <c r="U453" i="2" s="1"/>
  <c r="L453" i="2" s="1"/>
  <c r="M453" i="2" s="1"/>
  <c r="F453" i="2"/>
  <c r="H453" i="2" s="1"/>
  <c r="E454" i="2" l="1"/>
  <c r="J454" i="2"/>
  <c r="G454" i="2" l="1"/>
  <c r="S454" i="2"/>
  <c r="I454" i="2"/>
  <c r="O454" i="2" l="1"/>
  <c r="P454" i="2" s="1"/>
  <c r="N454" i="2"/>
  <c r="W454" i="2"/>
  <c r="X454" i="2"/>
  <c r="Q454" i="2" l="1"/>
  <c r="T454" i="2" s="1"/>
  <c r="U454" i="2" s="1"/>
  <c r="L454" i="2" s="1"/>
  <c r="M454" i="2" s="1"/>
  <c r="F454" i="2"/>
  <c r="H454" i="2" s="1"/>
  <c r="J455" i="2" l="1"/>
  <c r="E455" i="2"/>
  <c r="I455" i="2" l="1"/>
  <c r="S455" i="2"/>
  <c r="G455" i="2"/>
  <c r="X455" i="2" l="1"/>
  <c r="W455" i="2"/>
  <c r="N455" i="2"/>
  <c r="O455" i="2"/>
  <c r="P455" i="2" s="1"/>
  <c r="Q455" i="2" l="1"/>
  <c r="T455" i="2" s="1"/>
  <c r="U455" i="2" s="1"/>
  <c r="L455" i="2" s="1"/>
  <c r="M455" i="2" s="1"/>
  <c r="F455" i="2"/>
  <c r="H455" i="2" s="1"/>
  <c r="E456" i="2" l="1"/>
  <c r="J456" i="2"/>
  <c r="G456" i="2" l="1"/>
  <c r="S456" i="2"/>
  <c r="I456" i="2"/>
  <c r="O456" i="2" l="1"/>
  <c r="P456" i="2" s="1"/>
  <c r="N456" i="2"/>
  <c r="X456" i="2"/>
  <c r="W456" i="2"/>
  <c r="Q456" i="2" l="1"/>
  <c r="T456" i="2" s="1"/>
  <c r="U456" i="2" s="1"/>
  <c r="L456" i="2" s="1"/>
  <c r="M456" i="2" s="1"/>
  <c r="F456" i="2"/>
  <c r="H456" i="2" s="1"/>
  <c r="J457" i="2" l="1"/>
  <c r="E457" i="2"/>
  <c r="G457" i="2" l="1"/>
  <c r="S457" i="2"/>
  <c r="I457" i="2"/>
  <c r="W457" i="2" l="1"/>
  <c r="X457" i="2"/>
  <c r="O457" i="2"/>
  <c r="P457" i="2" s="1"/>
  <c r="N457" i="2"/>
  <c r="Q457" i="2" l="1"/>
  <c r="T457" i="2" s="1"/>
  <c r="U457" i="2" s="1"/>
  <c r="L457" i="2" s="1"/>
  <c r="M457" i="2" s="1"/>
  <c r="F457" i="2"/>
  <c r="H457" i="2" s="1"/>
  <c r="E458" i="2" l="1"/>
  <c r="J458" i="2"/>
  <c r="G458" i="2" l="1"/>
  <c r="I458" i="2"/>
  <c r="S458" i="2"/>
  <c r="N458" i="2" l="1"/>
  <c r="O458" i="2"/>
  <c r="P458" i="2" s="1"/>
  <c r="X458" i="2"/>
  <c r="W458" i="2"/>
  <c r="Q458" i="2" l="1"/>
  <c r="T458" i="2" s="1"/>
  <c r="U458" i="2" s="1"/>
  <c r="L458" i="2" s="1"/>
  <c r="M458" i="2" s="1"/>
  <c r="F458" i="2"/>
  <c r="H458" i="2" s="1"/>
  <c r="J459" i="2" l="1"/>
  <c r="E459" i="2"/>
  <c r="S459" i="2" l="1"/>
  <c r="I459" i="2"/>
  <c r="G459" i="2"/>
  <c r="W459" i="2" l="1"/>
  <c r="X459" i="2"/>
  <c r="O459" i="2"/>
  <c r="P459" i="2" s="1"/>
  <c r="N459" i="2"/>
  <c r="Q459" i="2" l="1"/>
  <c r="T459" i="2" s="1"/>
  <c r="U459" i="2" s="1"/>
  <c r="L459" i="2" s="1"/>
  <c r="M459" i="2" s="1"/>
  <c r="F459" i="2"/>
  <c r="H459" i="2" s="1"/>
  <c r="E460" i="2" l="1"/>
  <c r="J460" i="2"/>
  <c r="G460" i="2" l="1"/>
  <c r="S460" i="2"/>
  <c r="I460" i="2"/>
  <c r="O460" i="2" l="1"/>
  <c r="P460" i="2" s="1"/>
  <c r="N460" i="2"/>
  <c r="W460" i="2"/>
  <c r="X460" i="2"/>
  <c r="Q460" i="2" l="1"/>
  <c r="T460" i="2" s="1"/>
  <c r="U460" i="2" s="1"/>
  <c r="L460" i="2" s="1"/>
  <c r="M460" i="2" s="1"/>
  <c r="F460" i="2"/>
  <c r="H460" i="2" s="1"/>
  <c r="E461" i="2" l="1"/>
  <c r="J461" i="2"/>
  <c r="I461" i="2" l="1"/>
  <c r="S461" i="2"/>
  <c r="G461" i="2"/>
  <c r="O461" i="2" l="1"/>
  <c r="P461" i="2" s="1"/>
  <c r="N461" i="2"/>
  <c r="X461" i="2"/>
  <c r="W461" i="2"/>
  <c r="Q461" i="2" l="1"/>
  <c r="T461" i="2" s="1"/>
  <c r="U461" i="2" s="1"/>
  <c r="L461" i="2" s="1"/>
  <c r="M461" i="2" s="1"/>
  <c r="F461" i="2"/>
  <c r="H461" i="2" s="1"/>
  <c r="E462" i="2" l="1"/>
  <c r="J462" i="2"/>
  <c r="G462" i="2" l="1"/>
  <c r="I462" i="2"/>
  <c r="S462" i="2"/>
  <c r="X462" i="2" l="1"/>
  <c r="W462" i="2"/>
  <c r="N462" i="2"/>
  <c r="O462" i="2"/>
  <c r="P462" i="2" s="1"/>
  <c r="Q462" i="2" l="1"/>
  <c r="T462" i="2" s="1"/>
  <c r="U462" i="2" s="1"/>
  <c r="L462" i="2" s="1"/>
  <c r="M462" i="2" s="1"/>
  <c r="F462" i="2"/>
  <c r="H462" i="2" s="1"/>
  <c r="E463" i="2" l="1"/>
  <c r="J463" i="2"/>
  <c r="G463" i="2" l="1"/>
  <c r="S463" i="2"/>
  <c r="I463" i="2"/>
  <c r="X463" i="2" l="1"/>
  <c r="W463" i="2"/>
  <c r="N463" i="2"/>
  <c r="O463" i="2"/>
  <c r="P463" i="2" s="1"/>
  <c r="Q463" i="2" l="1"/>
  <c r="T463" i="2" s="1"/>
  <c r="U463" i="2" s="1"/>
  <c r="L463" i="2" s="1"/>
  <c r="M463" i="2" s="1"/>
  <c r="F463" i="2"/>
  <c r="H463" i="2" s="1"/>
  <c r="J464" i="2" l="1"/>
  <c r="E464" i="2"/>
  <c r="S464" i="2" l="1"/>
  <c r="I464" i="2"/>
  <c r="G464" i="2"/>
  <c r="W464" i="2" l="1"/>
  <c r="X464" i="2"/>
  <c r="O464" i="2"/>
  <c r="P464" i="2" s="1"/>
  <c r="N464" i="2"/>
  <c r="Q464" i="2" l="1"/>
  <c r="T464" i="2" s="1"/>
  <c r="U464" i="2" s="1"/>
  <c r="L464" i="2" s="1"/>
  <c r="M464" i="2" s="1"/>
  <c r="F464" i="2"/>
  <c r="H464" i="2" s="1"/>
  <c r="E465" i="2" l="1"/>
  <c r="J465" i="2"/>
  <c r="G465" i="2" l="1"/>
  <c r="I465" i="2"/>
  <c r="S465" i="2"/>
  <c r="O465" i="2" l="1"/>
  <c r="P465" i="2" s="1"/>
  <c r="N465" i="2"/>
  <c r="W465" i="2"/>
  <c r="X465" i="2"/>
  <c r="Q465" i="2" l="1"/>
  <c r="T465" i="2" s="1"/>
  <c r="U465" i="2" s="1"/>
  <c r="L465" i="2" s="1"/>
  <c r="M465" i="2" s="1"/>
  <c r="F465" i="2"/>
  <c r="H465" i="2" s="1"/>
  <c r="J466" i="2" l="1"/>
  <c r="E466" i="2"/>
  <c r="I466" i="2" l="1"/>
  <c r="S466" i="2"/>
  <c r="G466" i="2"/>
  <c r="X466" i="2" l="1"/>
  <c r="W466" i="2"/>
  <c r="N466" i="2"/>
  <c r="O466" i="2"/>
  <c r="P466" i="2" s="1"/>
  <c r="Q466" i="2" l="1"/>
  <c r="T466" i="2" s="1"/>
  <c r="U466" i="2" s="1"/>
  <c r="L466" i="2" s="1"/>
  <c r="M466" i="2" s="1"/>
  <c r="F466" i="2"/>
  <c r="H466" i="2" s="1"/>
  <c r="J467" i="2" l="1"/>
  <c r="E467" i="2"/>
  <c r="G467" i="2" l="1"/>
  <c r="I467" i="2"/>
  <c r="S467" i="2"/>
  <c r="N467" i="2" l="1"/>
  <c r="O467" i="2"/>
  <c r="P467" i="2" s="1"/>
  <c r="W467" i="2"/>
  <c r="X467" i="2"/>
  <c r="Q467" i="2" l="1"/>
  <c r="T467" i="2" s="1"/>
  <c r="U467" i="2" s="1"/>
  <c r="L467" i="2" s="1"/>
  <c r="M467" i="2" s="1"/>
  <c r="F467" i="2"/>
  <c r="H467" i="2" s="1"/>
  <c r="E468" i="2" l="1"/>
  <c r="J468" i="2"/>
  <c r="G468" i="2" l="1"/>
  <c r="S468" i="2"/>
  <c r="I468" i="2"/>
  <c r="O468" i="2" l="1"/>
  <c r="P468" i="2" s="1"/>
  <c r="N468" i="2"/>
  <c r="X468" i="2"/>
  <c r="W468" i="2"/>
  <c r="Q468" i="2" l="1"/>
  <c r="T468" i="2" s="1"/>
  <c r="U468" i="2" s="1"/>
  <c r="L468" i="2" s="1"/>
  <c r="M468" i="2" s="1"/>
  <c r="F468" i="2"/>
  <c r="H468" i="2" s="1"/>
  <c r="E469" i="2" l="1"/>
  <c r="J469" i="2"/>
  <c r="G469" i="2" l="1"/>
  <c r="S469" i="2"/>
  <c r="I469" i="2"/>
  <c r="W469" i="2" l="1"/>
  <c r="X469" i="2"/>
  <c r="N469" i="2"/>
  <c r="O469" i="2"/>
  <c r="P469" i="2" s="1"/>
  <c r="Q469" i="2" l="1"/>
  <c r="T469" i="2" s="1"/>
  <c r="U469" i="2" s="1"/>
  <c r="L469" i="2" s="1"/>
  <c r="M469" i="2" s="1"/>
  <c r="F469" i="2"/>
  <c r="H469" i="2" s="1"/>
  <c r="E470" i="2" l="1"/>
  <c r="J470" i="2"/>
  <c r="G470" i="2" l="1"/>
  <c r="S470" i="2"/>
  <c r="I470" i="2"/>
  <c r="O470" i="2" l="1"/>
  <c r="P470" i="2" s="1"/>
  <c r="N470" i="2"/>
  <c r="X470" i="2"/>
  <c r="W470" i="2"/>
  <c r="Q470" i="2" l="1"/>
  <c r="T470" i="2" s="1"/>
  <c r="U470" i="2" s="1"/>
  <c r="L470" i="2" s="1"/>
  <c r="M470" i="2" s="1"/>
  <c r="F470" i="2"/>
  <c r="H470" i="2" s="1"/>
  <c r="J471" i="2" l="1"/>
  <c r="E471" i="2"/>
  <c r="I471" i="2" l="1"/>
  <c r="S471" i="2"/>
  <c r="G471" i="2"/>
  <c r="W471" i="2" l="1"/>
  <c r="X471" i="2"/>
  <c r="O471" i="2"/>
  <c r="P471" i="2" s="1"/>
  <c r="N471" i="2"/>
  <c r="Q471" i="2" l="1"/>
  <c r="T471" i="2" s="1"/>
  <c r="U471" i="2" s="1"/>
  <c r="L471" i="2" s="1"/>
  <c r="M471" i="2" s="1"/>
  <c r="F471" i="2"/>
  <c r="H471" i="2" s="1"/>
  <c r="J472" i="2" l="1"/>
  <c r="E472" i="2"/>
  <c r="G472" i="2" l="1"/>
  <c r="S472" i="2"/>
  <c r="I472" i="2"/>
  <c r="O472" i="2" l="1"/>
  <c r="P472" i="2" s="1"/>
  <c r="N472" i="2"/>
  <c r="W472" i="2"/>
  <c r="X472" i="2"/>
  <c r="Q472" i="2" l="1"/>
  <c r="T472" i="2" s="1"/>
  <c r="U472" i="2" s="1"/>
  <c r="L472" i="2" s="1"/>
  <c r="M472" i="2" s="1"/>
  <c r="F472" i="2"/>
  <c r="H472" i="2" s="1"/>
  <c r="J473" i="2" l="1"/>
  <c r="E473" i="2"/>
  <c r="S473" i="2" l="1"/>
  <c r="I473" i="2"/>
  <c r="G473" i="2"/>
  <c r="O473" i="2" l="1"/>
  <c r="P473" i="2" s="1"/>
  <c r="N473" i="2"/>
  <c r="W473" i="2"/>
  <c r="X473" i="2"/>
  <c r="Q473" i="2" l="1"/>
  <c r="T473" i="2" s="1"/>
  <c r="U473" i="2" s="1"/>
  <c r="L473" i="2" s="1"/>
  <c r="M473" i="2" s="1"/>
  <c r="F473" i="2"/>
  <c r="H473" i="2" s="1"/>
  <c r="E474" i="2" l="1"/>
  <c r="J474" i="2"/>
  <c r="G474" i="2" l="1"/>
  <c r="I474" i="2"/>
  <c r="S474" i="2"/>
  <c r="O474" i="2" l="1"/>
  <c r="P474" i="2" s="1"/>
  <c r="N474" i="2"/>
  <c r="W474" i="2"/>
  <c r="X474" i="2"/>
  <c r="Q474" i="2" l="1"/>
  <c r="T474" i="2" s="1"/>
  <c r="U474" i="2" s="1"/>
  <c r="L474" i="2" s="1"/>
  <c r="M474" i="2" s="1"/>
  <c r="F474" i="2"/>
  <c r="H474" i="2" s="1"/>
  <c r="E475" i="2" l="1"/>
  <c r="J475" i="2"/>
  <c r="S475" i="2" l="1"/>
  <c r="I475" i="2"/>
  <c r="G475" i="2"/>
  <c r="W475" i="2" l="1"/>
  <c r="X475" i="2"/>
  <c r="N475" i="2"/>
  <c r="O475" i="2"/>
  <c r="P475" i="2" s="1"/>
  <c r="Q475" i="2" l="1"/>
  <c r="T475" i="2" s="1"/>
  <c r="U475" i="2" s="1"/>
  <c r="L475" i="2" s="1"/>
  <c r="M475" i="2" s="1"/>
  <c r="F475" i="2"/>
  <c r="H475" i="2" s="1"/>
  <c r="J476" i="2" l="1"/>
  <c r="E476" i="2"/>
  <c r="S476" i="2" l="1"/>
  <c r="I476" i="2"/>
  <c r="G476" i="2"/>
  <c r="W476" i="2" l="1"/>
  <c r="X476" i="2"/>
  <c r="N476" i="2"/>
  <c r="O476" i="2"/>
  <c r="P476" i="2" s="1"/>
  <c r="Q476" i="2" l="1"/>
  <c r="T476" i="2" s="1"/>
  <c r="U476" i="2" s="1"/>
  <c r="L476" i="2" s="1"/>
  <c r="M476" i="2" s="1"/>
  <c r="F476" i="2"/>
  <c r="H476" i="2" s="1"/>
  <c r="E477" i="2" l="1"/>
  <c r="J477" i="2"/>
  <c r="G477" i="2" l="1"/>
  <c r="S477" i="2"/>
  <c r="I477" i="2"/>
  <c r="O477" i="2" l="1"/>
  <c r="P477" i="2" s="1"/>
  <c r="N477" i="2"/>
  <c r="X477" i="2"/>
  <c r="W477" i="2"/>
  <c r="Q477" i="2" l="1"/>
  <c r="T477" i="2" s="1"/>
  <c r="U477" i="2" s="1"/>
  <c r="L477" i="2" s="1"/>
  <c r="M477" i="2" s="1"/>
  <c r="F477" i="2"/>
  <c r="H477" i="2" s="1"/>
  <c r="E478" i="2" l="1"/>
  <c r="J478" i="2"/>
  <c r="G478" i="2" l="1"/>
  <c r="I478" i="2"/>
  <c r="S478" i="2"/>
  <c r="O478" i="2" l="1"/>
  <c r="P478" i="2" s="1"/>
  <c r="N478" i="2"/>
  <c r="X478" i="2"/>
  <c r="W478" i="2"/>
  <c r="Q478" i="2" l="1"/>
  <c r="T478" i="2" s="1"/>
  <c r="U478" i="2" s="1"/>
  <c r="L478" i="2" s="1"/>
  <c r="M478" i="2" s="1"/>
  <c r="F478" i="2"/>
  <c r="H478" i="2" s="1"/>
  <c r="J479" i="2" l="1"/>
  <c r="E479" i="2"/>
  <c r="S479" i="2" l="1"/>
  <c r="I479" i="2"/>
  <c r="G479" i="2"/>
  <c r="X479" i="2" l="1"/>
  <c r="W479" i="2"/>
  <c r="N479" i="2"/>
  <c r="O479" i="2"/>
  <c r="P479" i="2" s="1"/>
  <c r="Q479" i="2" l="1"/>
  <c r="T479" i="2" s="1"/>
  <c r="U479" i="2" s="1"/>
  <c r="L479" i="2" s="1"/>
  <c r="M479" i="2" s="1"/>
  <c r="F479" i="2"/>
  <c r="H479" i="2" s="1"/>
  <c r="E480" i="2" l="1"/>
  <c r="J480" i="2"/>
  <c r="G480" i="2" l="1"/>
  <c r="I480" i="2"/>
  <c r="S480" i="2"/>
  <c r="O480" i="2" l="1"/>
  <c r="P480" i="2" s="1"/>
  <c r="N480" i="2"/>
  <c r="W480" i="2"/>
  <c r="X480" i="2"/>
  <c r="Q480" i="2" l="1"/>
  <c r="T480" i="2" s="1"/>
  <c r="U480" i="2" s="1"/>
  <c r="L480" i="2" s="1"/>
  <c r="M480" i="2" s="1"/>
  <c r="F480" i="2"/>
  <c r="H480" i="2" s="1"/>
  <c r="J481" i="2" l="1"/>
  <c r="E481" i="2"/>
  <c r="I481" i="2" l="1"/>
  <c r="S481" i="2"/>
  <c r="G481" i="2"/>
  <c r="O481" i="2" l="1"/>
  <c r="P481" i="2" s="1"/>
  <c r="N481" i="2"/>
  <c r="W481" i="2"/>
  <c r="X481" i="2"/>
  <c r="Q481" i="2" l="1"/>
  <c r="T481" i="2" s="1"/>
  <c r="U481" i="2" s="1"/>
  <c r="L481" i="2" s="1"/>
  <c r="M481" i="2" s="1"/>
  <c r="F481" i="2"/>
  <c r="H481" i="2" s="1"/>
  <c r="J482" i="2" l="1"/>
  <c r="E482" i="2"/>
  <c r="G482" i="2" l="1"/>
  <c r="I482" i="2"/>
  <c r="S482" i="2"/>
  <c r="O482" i="2" l="1"/>
  <c r="P482" i="2" s="1"/>
  <c r="N482" i="2"/>
  <c r="X482" i="2"/>
  <c r="W482" i="2"/>
  <c r="Q482" i="2" l="1"/>
  <c r="T482" i="2" s="1"/>
  <c r="U482" i="2" s="1"/>
  <c r="L482" i="2" s="1"/>
  <c r="M482" i="2" s="1"/>
  <c r="F482" i="2"/>
  <c r="H482" i="2" s="1"/>
  <c r="E483" i="2" l="1"/>
  <c r="J483" i="2"/>
  <c r="G483" i="2" l="1"/>
  <c r="S483" i="2"/>
  <c r="I483" i="2"/>
  <c r="N483" i="2" l="1"/>
  <c r="O483" i="2"/>
  <c r="P483" i="2" s="1"/>
  <c r="W483" i="2"/>
  <c r="X483" i="2"/>
  <c r="Q483" i="2" l="1"/>
  <c r="T483" i="2" s="1"/>
  <c r="U483" i="2" s="1"/>
  <c r="L483" i="2" s="1"/>
  <c r="M483" i="2" s="1"/>
  <c r="F483" i="2"/>
  <c r="H483" i="2" s="1"/>
  <c r="E484" i="2" l="1"/>
  <c r="J484" i="2"/>
  <c r="G484" i="2" l="1"/>
  <c r="I484" i="2"/>
  <c r="S484" i="2"/>
  <c r="W484" i="2" l="1"/>
  <c r="X484" i="2"/>
  <c r="O484" i="2"/>
  <c r="P484" i="2" s="1"/>
  <c r="N484" i="2"/>
  <c r="Q484" i="2" l="1"/>
  <c r="T484" i="2" s="1"/>
  <c r="U484" i="2" s="1"/>
  <c r="L484" i="2" s="1"/>
  <c r="M484" i="2" s="1"/>
  <c r="F484" i="2"/>
  <c r="H484" i="2" s="1"/>
  <c r="J485" i="2" l="1"/>
  <c r="E485" i="2"/>
  <c r="I485" i="2" l="1"/>
  <c r="S485" i="2"/>
  <c r="G485" i="2"/>
  <c r="N485" i="2" l="1"/>
  <c r="O485" i="2"/>
  <c r="P485" i="2" s="1"/>
  <c r="W485" i="2"/>
  <c r="X485" i="2"/>
  <c r="Q485" i="2" l="1"/>
  <c r="T485" i="2" s="1"/>
  <c r="U485" i="2" s="1"/>
  <c r="L485" i="2" s="1"/>
  <c r="M485" i="2" s="1"/>
  <c r="F485" i="2"/>
  <c r="H485" i="2" s="1"/>
  <c r="E486" i="2" l="1"/>
  <c r="J486" i="2"/>
  <c r="G486" i="2" l="1"/>
  <c r="S486" i="2"/>
  <c r="I486" i="2"/>
  <c r="O486" i="2" l="1"/>
  <c r="P486" i="2" s="1"/>
  <c r="N486" i="2"/>
  <c r="W486" i="2"/>
  <c r="X486" i="2"/>
  <c r="Q486" i="2" l="1"/>
  <c r="T486" i="2" s="1"/>
  <c r="U486" i="2" s="1"/>
  <c r="L486" i="2" s="1"/>
  <c r="M486" i="2" s="1"/>
  <c r="F486" i="2"/>
  <c r="H486" i="2" s="1"/>
  <c r="J487" i="2" l="1"/>
  <c r="E487" i="2"/>
  <c r="I487" i="2" l="1"/>
  <c r="S487" i="2"/>
  <c r="G487" i="2"/>
  <c r="N487" i="2" l="1"/>
  <c r="O487" i="2"/>
  <c r="P487" i="2" s="1"/>
  <c r="X487" i="2"/>
  <c r="W487" i="2"/>
  <c r="Q487" i="2" l="1"/>
  <c r="T487" i="2" s="1"/>
  <c r="U487" i="2" s="1"/>
  <c r="L487" i="2" s="1"/>
  <c r="M487" i="2" s="1"/>
  <c r="F487" i="2"/>
  <c r="H487" i="2" s="1"/>
  <c r="J488" i="2" l="1"/>
  <c r="E488" i="2"/>
  <c r="G488" i="2" l="1"/>
  <c r="I488" i="2"/>
  <c r="S488" i="2"/>
  <c r="O488" i="2" l="1"/>
  <c r="P488" i="2" s="1"/>
  <c r="N488" i="2"/>
  <c r="X488" i="2"/>
  <c r="W488" i="2"/>
  <c r="Q488" i="2" l="1"/>
  <c r="T488" i="2" s="1"/>
  <c r="U488" i="2" s="1"/>
  <c r="L488" i="2" s="1"/>
  <c r="M488" i="2" s="1"/>
  <c r="F488" i="2"/>
  <c r="H488" i="2" s="1"/>
  <c r="E489" i="2" l="1"/>
  <c r="J489" i="2"/>
  <c r="S489" i="2" l="1"/>
  <c r="I489" i="2"/>
  <c r="G489" i="2"/>
  <c r="X489" i="2" l="1"/>
  <c r="W489" i="2"/>
  <c r="N489" i="2"/>
  <c r="O489" i="2"/>
  <c r="P489" i="2" s="1"/>
  <c r="Q489" i="2" l="1"/>
  <c r="T489" i="2" s="1"/>
  <c r="U489" i="2" s="1"/>
  <c r="L489" i="2" s="1"/>
  <c r="M489" i="2" s="1"/>
  <c r="F489" i="2"/>
  <c r="H489" i="2" s="1"/>
  <c r="E490" i="2" l="1"/>
  <c r="J490" i="2"/>
  <c r="G490" i="2" l="1"/>
  <c r="I490" i="2"/>
  <c r="S490" i="2"/>
  <c r="W490" i="2" l="1"/>
  <c r="X490" i="2"/>
  <c r="O490" i="2"/>
  <c r="P490" i="2" s="1"/>
  <c r="N490" i="2"/>
  <c r="Q490" i="2" l="1"/>
  <c r="T490" i="2" s="1"/>
  <c r="U490" i="2" s="1"/>
  <c r="L490" i="2" s="1"/>
  <c r="M490" i="2" s="1"/>
  <c r="F490" i="2"/>
  <c r="H490" i="2" s="1"/>
  <c r="J491" i="2" l="1"/>
  <c r="E491" i="2"/>
  <c r="S491" i="2" l="1"/>
  <c r="I491" i="2"/>
  <c r="G491" i="2"/>
  <c r="N491" i="2" l="1"/>
  <c r="O491" i="2"/>
  <c r="P491" i="2" s="1"/>
  <c r="W491" i="2"/>
  <c r="X491" i="2"/>
  <c r="Q491" i="2" l="1"/>
  <c r="T491" i="2" s="1"/>
  <c r="U491" i="2" s="1"/>
  <c r="L491" i="2" s="1"/>
  <c r="M491" i="2" s="1"/>
  <c r="F491" i="2"/>
  <c r="H491" i="2" s="1"/>
  <c r="J492" i="2" l="1"/>
  <c r="E492" i="2"/>
  <c r="I492" i="2" l="1"/>
  <c r="S492" i="2"/>
  <c r="G492" i="2"/>
  <c r="W492" i="2" l="1"/>
  <c r="X492" i="2"/>
  <c r="O492" i="2"/>
  <c r="P492" i="2" s="1"/>
  <c r="N492" i="2"/>
  <c r="Q492" i="2" l="1"/>
  <c r="T492" i="2" s="1"/>
  <c r="U492" i="2" s="1"/>
  <c r="L492" i="2" s="1"/>
  <c r="M492" i="2" s="1"/>
  <c r="F492" i="2"/>
  <c r="H492" i="2" s="1"/>
  <c r="E493" i="2" l="1"/>
  <c r="J493" i="2"/>
  <c r="G493" i="2" l="1"/>
  <c r="S493" i="2"/>
  <c r="I493" i="2"/>
  <c r="N493" i="2" l="1"/>
  <c r="O493" i="2"/>
  <c r="P493" i="2" s="1"/>
  <c r="W493" i="2"/>
  <c r="X493" i="2"/>
  <c r="Q493" i="2" l="1"/>
  <c r="T493" i="2" s="1"/>
  <c r="U493" i="2" s="1"/>
  <c r="L493" i="2" s="1"/>
  <c r="M493" i="2" s="1"/>
  <c r="F493" i="2"/>
  <c r="H493" i="2" s="1"/>
  <c r="E494" i="2" l="1"/>
  <c r="J494" i="2"/>
  <c r="G494" i="2" l="1"/>
  <c r="S494" i="2"/>
  <c r="I494" i="2"/>
  <c r="N494" i="2" l="1"/>
  <c r="O494" i="2"/>
  <c r="P494" i="2" s="1"/>
  <c r="W494" i="2"/>
  <c r="X494" i="2"/>
  <c r="Q494" i="2" l="1"/>
  <c r="T494" i="2" s="1"/>
  <c r="U494" i="2" s="1"/>
  <c r="L494" i="2" s="1"/>
  <c r="M494" i="2" s="1"/>
  <c r="F494" i="2"/>
  <c r="H494" i="2" s="1"/>
  <c r="J495" i="2" l="1"/>
  <c r="E495" i="2"/>
  <c r="S495" i="2" l="1"/>
  <c r="I495" i="2"/>
  <c r="G495" i="2"/>
  <c r="N495" i="2" l="1"/>
  <c r="O495" i="2"/>
  <c r="P495" i="2" s="1"/>
  <c r="W495" i="2"/>
  <c r="X495" i="2"/>
  <c r="Q495" i="2" l="1"/>
  <c r="T495" i="2" s="1"/>
  <c r="U495" i="2" s="1"/>
  <c r="L495" i="2" s="1"/>
  <c r="M495" i="2" s="1"/>
  <c r="F495" i="2"/>
  <c r="H495" i="2" s="1"/>
  <c r="J496" i="2" l="1"/>
  <c r="E496" i="2"/>
  <c r="I496" i="2" l="1"/>
  <c r="S496" i="2"/>
  <c r="G496" i="2"/>
  <c r="X496" i="2" l="1"/>
  <c r="W496" i="2"/>
  <c r="O496" i="2"/>
  <c r="P496" i="2" s="1"/>
  <c r="N496" i="2"/>
  <c r="Q496" i="2" l="1"/>
  <c r="T496" i="2" s="1"/>
  <c r="U496" i="2" s="1"/>
  <c r="L496" i="2" s="1"/>
  <c r="M496" i="2" s="1"/>
  <c r="F496" i="2"/>
  <c r="H496" i="2" s="1"/>
  <c r="J497" i="2" l="1"/>
  <c r="E497" i="2"/>
  <c r="G497" i="2" l="1"/>
  <c r="S497" i="2"/>
  <c r="I497" i="2"/>
  <c r="N497" i="2" l="1"/>
  <c r="O497" i="2"/>
  <c r="P497" i="2" s="1"/>
  <c r="W497" i="2"/>
  <c r="X497" i="2"/>
  <c r="Q497" i="2" l="1"/>
  <c r="T497" i="2" s="1"/>
  <c r="U497" i="2" s="1"/>
  <c r="L497" i="2" s="1"/>
  <c r="M497" i="2" s="1"/>
  <c r="F497" i="2"/>
  <c r="H497" i="2" s="1"/>
  <c r="E498" i="2" l="1"/>
  <c r="J498" i="2"/>
  <c r="G498" i="2" l="1"/>
  <c r="I498" i="2"/>
  <c r="S498" i="2"/>
  <c r="N498" i="2" l="1"/>
  <c r="O498" i="2"/>
  <c r="P498" i="2" s="1"/>
  <c r="X498" i="2"/>
  <c r="W498" i="2"/>
  <c r="Q498" i="2" l="1"/>
  <c r="T498" i="2" s="1"/>
  <c r="U498" i="2" s="1"/>
  <c r="L498" i="2" s="1"/>
  <c r="M498" i="2" s="1"/>
  <c r="F498" i="2"/>
  <c r="H498" i="2" s="1"/>
  <c r="E499" i="2" l="1"/>
  <c r="J499" i="2"/>
  <c r="G499" i="2" l="1"/>
  <c r="I499" i="2"/>
  <c r="S499" i="2"/>
  <c r="N499" i="2" l="1"/>
  <c r="O499" i="2"/>
  <c r="P499" i="2" s="1"/>
  <c r="X499" i="2"/>
  <c r="W499" i="2"/>
  <c r="Q499" i="2" l="1"/>
  <c r="T499" i="2" s="1"/>
  <c r="U499" i="2" s="1"/>
  <c r="L499" i="2" s="1"/>
  <c r="M499" i="2" s="1"/>
  <c r="F499" i="2"/>
  <c r="H499" i="2" s="1"/>
  <c r="E500" i="2" l="1"/>
  <c r="J500" i="2"/>
  <c r="G500" i="2" l="1"/>
  <c r="S500" i="2"/>
  <c r="I500" i="2"/>
  <c r="X500" i="2" l="1"/>
  <c r="W500" i="2"/>
  <c r="N500" i="2"/>
  <c r="O500" i="2"/>
  <c r="P500" i="2" s="1"/>
  <c r="Q500" i="2" l="1"/>
  <c r="T500" i="2" s="1"/>
  <c r="U500" i="2" s="1"/>
  <c r="L500" i="2" s="1"/>
  <c r="M500" i="2" s="1"/>
  <c r="F500" i="2"/>
  <c r="H500" i="2" s="1"/>
  <c r="J501" i="2" l="1"/>
  <c r="E501" i="2"/>
  <c r="S501" i="2" l="1"/>
  <c r="I501" i="2"/>
  <c r="G501" i="2"/>
  <c r="X501" i="2" l="1"/>
  <c r="W501" i="2"/>
  <c r="O501" i="2"/>
  <c r="P501" i="2" s="1"/>
  <c r="N501" i="2"/>
  <c r="Q501" i="2" l="1"/>
  <c r="T501" i="2" s="1"/>
  <c r="U501" i="2" s="1"/>
  <c r="L501" i="2" s="1"/>
  <c r="M501" i="2" s="1"/>
  <c r="F501" i="2"/>
  <c r="H501" i="2" s="1"/>
  <c r="E502" i="2" l="1"/>
  <c r="J502" i="2"/>
  <c r="G502" i="2" l="1"/>
  <c r="I502" i="2"/>
  <c r="S502" i="2"/>
  <c r="O502" i="2" l="1"/>
  <c r="P502" i="2" s="1"/>
  <c r="N502" i="2"/>
  <c r="W502" i="2"/>
  <c r="X502" i="2"/>
  <c r="Q502" i="2" l="1"/>
  <c r="T502" i="2" s="1"/>
  <c r="U502" i="2" s="1"/>
  <c r="L502" i="2" s="1"/>
  <c r="M502" i="2" s="1"/>
  <c r="F502" i="2"/>
  <c r="H502" i="2" s="1"/>
  <c r="J503" i="2" l="1"/>
  <c r="E503" i="2"/>
  <c r="I503" i="2" l="1"/>
  <c r="S503" i="2"/>
  <c r="G503" i="2"/>
  <c r="W503" i="2" l="1"/>
  <c r="X503" i="2"/>
  <c r="O503" i="2"/>
  <c r="P503" i="2" s="1"/>
  <c r="N503" i="2"/>
  <c r="Q503" i="2" l="1"/>
  <c r="T503" i="2" s="1"/>
  <c r="U503" i="2" s="1"/>
  <c r="L503" i="2" s="1"/>
  <c r="M503" i="2" s="1"/>
  <c r="F503" i="2"/>
  <c r="H503" i="2" s="1"/>
  <c r="J504" i="2" l="1"/>
  <c r="E504" i="2"/>
  <c r="I504" i="2" l="1"/>
  <c r="S504" i="2"/>
  <c r="G504" i="2"/>
  <c r="X504" i="2" l="1"/>
  <c r="W504" i="2"/>
  <c r="N504" i="2"/>
  <c r="O504" i="2"/>
  <c r="P504" i="2" s="1"/>
  <c r="Q504" i="2" l="1"/>
  <c r="T504" i="2" s="1"/>
  <c r="U504" i="2" s="1"/>
  <c r="L504" i="2" s="1"/>
  <c r="M504" i="2" s="1"/>
  <c r="F504" i="2"/>
  <c r="H504" i="2" s="1"/>
  <c r="J505" i="2" l="1"/>
  <c r="E505" i="2"/>
  <c r="S505" i="2" l="1"/>
  <c r="I505" i="2"/>
  <c r="G505" i="2"/>
  <c r="W505" i="2" l="1"/>
  <c r="X505" i="2"/>
  <c r="N505" i="2"/>
  <c r="O505" i="2"/>
  <c r="P505" i="2" s="1"/>
  <c r="Q505" i="2" l="1"/>
  <c r="T505" i="2" s="1"/>
  <c r="U505" i="2" s="1"/>
  <c r="L505" i="2" s="1"/>
  <c r="M505" i="2" s="1"/>
  <c r="F505" i="2"/>
  <c r="H505" i="2" s="1"/>
  <c r="J506" i="2" l="1"/>
  <c r="E506" i="2"/>
  <c r="I506" i="2" l="1"/>
  <c r="S506" i="2"/>
  <c r="G506" i="2"/>
  <c r="W506" i="2" l="1"/>
  <c r="X506" i="2"/>
  <c r="O506" i="2"/>
  <c r="P506" i="2" s="1"/>
  <c r="N506" i="2"/>
  <c r="Q506" i="2" l="1"/>
  <c r="T506" i="2" s="1"/>
  <c r="U506" i="2" s="1"/>
  <c r="L506" i="2" s="1"/>
  <c r="M506" i="2" s="1"/>
  <c r="F506" i="2"/>
  <c r="H506" i="2" s="1"/>
  <c r="J507" i="2" l="1"/>
  <c r="E507" i="2"/>
  <c r="S507" i="2" l="1"/>
  <c r="I507" i="2"/>
  <c r="G507" i="2"/>
  <c r="O507" i="2" l="1"/>
  <c r="P507" i="2" s="1"/>
  <c r="N507" i="2"/>
  <c r="X507" i="2"/>
  <c r="W507" i="2"/>
  <c r="Q507" i="2" l="1"/>
  <c r="T507" i="2" s="1"/>
  <c r="U507" i="2" s="1"/>
  <c r="L507" i="2" s="1"/>
  <c r="M507" i="2" s="1"/>
  <c r="F507" i="2"/>
  <c r="H507" i="2" s="1"/>
  <c r="J508" i="2" l="1"/>
  <c r="E508" i="2"/>
  <c r="S508" i="2" l="1"/>
  <c r="I508" i="2"/>
  <c r="G508" i="2"/>
  <c r="O508" i="2" l="1"/>
  <c r="P508" i="2" s="1"/>
  <c r="N508" i="2"/>
  <c r="X508" i="2"/>
  <c r="W508" i="2"/>
  <c r="Q508" i="2" l="1"/>
  <c r="T508" i="2" s="1"/>
  <c r="U508" i="2" s="1"/>
  <c r="L508" i="2" s="1"/>
  <c r="M508" i="2" s="1"/>
  <c r="F508" i="2"/>
  <c r="H508" i="2" s="1"/>
  <c r="E509" i="2" l="1"/>
  <c r="J509" i="2"/>
  <c r="S509" i="2" l="1"/>
  <c r="I509" i="2"/>
  <c r="G509" i="2"/>
  <c r="O509" i="2" l="1"/>
  <c r="P509" i="2" s="1"/>
  <c r="N509" i="2"/>
  <c r="X509" i="2"/>
  <c r="W509" i="2"/>
  <c r="Q509" i="2" l="1"/>
  <c r="T509" i="2" s="1"/>
  <c r="U509" i="2" s="1"/>
  <c r="L509" i="2" s="1"/>
  <c r="M509" i="2" s="1"/>
  <c r="F509" i="2"/>
  <c r="H509" i="2" s="1"/>
  <c r="E510" i="2" l="1"/>
  <c r="J510" i="2"/>
  <c r="G510" i="2" l="1"/>
  <c r="I510" i="2"/>
  <c r="S510" i="2"/>
  <c r="N510" i="2" l="1"/>
  <c r="O510" i="2"/>
  <c r="P510" i="2" s="1"/>
  <c r="W510" i="2"/>
  <c r="X510" i="2"/>
  <c r="Q510" i="2" l="1"/>
  <c r="T510" i="2" s="1"/>
  <c r="U510" i="2" s="1"/>
  <c r="L510" i="2" s="1"/>
  <c r="M510" i="2" s="1"/>
  <c r="F510" i="2"/>
  <c r="H510" i="2" s="1"/>
  <c r="J511" i="2" l="1"/>
  <c r="E511" i="2"/>
  <c r="S511" i="2" l="1"/>
  <c r="I511" i="2"/>
  <c r="G511" i="2"/>
  <c r="O511" i="2" l="1"/>
  <c r="P511" i="2" s="1"/>
  <c r="N511" i="2"/>
  <c r="X511" i="2"/>
  <c r="W511" i="2"/>
  <c r="Q511" i="2" l="1"/>
  <c r="T511" i="2" s="1"/>
  <c r="U511" i="2" s="1"/>
  <c r="L511" i="2" s="1"/>
  <c r="M511" i="2" s="1"/>
  <c r="F511" i="2"/>
  <c r="H511" i="2" s="1"/>
  <c r="J512" i="2" l="1"/>
  <c r="E512" i="2"/>
  <c r="S512" i="2" l="1"/>
  <c r="I512" i="2"/>
  <c r="G512" i="2"/>
  <c r="W512" i="2" l="1"/>
  <c r="X512" i="2"/>
  <c r="N512" i="2"/>
  <c r="O512" i="2"/>
  <c r="P512" i="2" s="1"/>
  <c r="Q512" i="2" l="1"/>
  <c r="T512" i="2" s="1"/>
  <c r="U512" i="2" s="1"/>
  <c r="L512" i="2" s="1"/>
  <c r="M512" i="2" s="1"/>
  <c r="F512" i="2"/>
  <c r="H512" i="2" s="1"/>
  <c r="J513" i="2" l="1"/>
  <c r="E513" i="2"/>
  <c r="I513" i="2" l="1"/>
  <c r="S513" i="2"/>
  <c r="G513" i="2"/>
  <c r="N513" i="2" l="1"/>
  <c r="O513" i="2"/>
  <c r="P513" i="2" s="1"/>
  <c r="X513" i="2"/>
  <c r="W513" i="2"/>
  <c r="Q513" i="2" l="1"/>
  <c r="T513" i="2" s="1"/>
  <c r="U513" i="2" s="1"/>
  <c r="L513" i="2" s="1"/>
  <c r="M513" i="2" s="1"/>
  <c r="F513" i="2"/>
  <c r="H513" i="2" s="1"/>
  <c r="E514" i="2" l="1"/>
  <c r="J514" i="2"/>
  <c r="G514" i="2" l="1"/>
  <c r="I514" i="2"/>
  <c r="S514" i="2"/>
  <c r="X514" i="2" l="1"/>
  <c r="W514" i="2"/>
  <c r="N514" i="2"/>
  <c r="O514" i="2"/>
  <c r="P514" i="2" s="1"/>
  <c r="Q514" i="2" l="1"/>
  <c r="T514" i="2" s="1"/>
  <c r="U514" i="2" s="1"/>
  <c r="L514" i="2" s="1"/>
  <c r="M514" i="2" s="1"/>
  <c r="F514" i="2"/>
  <c r="H514" i="2" s="1"/>
  <c r="J515" i="2" l="1"/>
  <c r="E515" i="2"/>
  <c r="G515" i="2" l="1"/>
  <c r="S515" i="2"/>
  <c r="I515" i="2"/>
  <c r="W515" i="2" l="1"/>
  <c r="X515" i="2"/>
  <c r="O515" i="2"/>
  <c r="P515" i="2" s="1"/>
  <c r="N515" i="2"/>
  <c r="Q515" i="2" l="1"/>
  <c r="T515" i="2" s="1"/>
  <c r="U515" i="2" s="1"/>
  <c r="L515" i="2" s="1"/>
  <c r="M515" i="2" s="1"/>
  <c r="F515" i="2"/>
  <c r="H515" i="2" s="1"/>
  <c r="J516" i="2" l="1"/>
  <c r="E516" i="2"/>
  <c r="S516" i="2" l="1"/>
  <c r="I516" i="2"/>
  <c r="G516" i="2"/>
  <c r="O516" i="2" l="1"/>
  <c r="P516" i="2" s="1"/>
  <c r="N516" i="2"/>
  <c r="W516" i="2"/>
  <c r="X516" i="2"/>
  <c r="Q516" i="2" l="1"/>
  <c r="T516" i="2" s="1"/>
  <c r="U516" i="2" s="1"/>
  <c r="L516" i="2" s="1"/>
  <c r="M516" i="2" s="1"/>
  <c r="F516" i="2"/>
  <c r="H516" i="2" s="1"/>
  <c r="E517" i="2" l="1"/>
  <c r="J517" i="2"/>
  <c r="G517" i="2" l="1"/>
  <c r="I517" i="2"/>
  <c r="S517" i="2"/>
  <c r="N517" i="2" l="1"/>
  <c r="O517" i="2"/>
  <c r="P517" i="2" s="1"/>
  <c r="W517" i="2"/>
  <c r="X517" i="2"/>
  <c r="Q517" i="2" l="1"/>
  <c r="T517" i="2" s="1"/>
  <c r="U517" i="2" s="1"/>
  <c r="L517" i="2" s="1"/>
  <c r="M517" i="2" s="1"/>
  <c r="F517" i="2"/>
  <c r="H517" i="2" s="1"/>
  <c r="E518" i="2" l="1"/>
  <c r="J518" i="2"/>
  <c r="G518" i="2" l="1"/>
  <c r="I518" i="2"/>
  <c r="S518" i="2"/>
  <c r="O518" i="2" l="1"/>
  <c r="P518" i="2" s="1"/>
  <c r="N518" i="2"/>
  <c r="W518" i="2"/>
  <c r="X518" i="2"/>
  <c r="Q518" i="2" l="1"/>
  <c r="T518" i="2" s="1"/>
  <c r="U518" i="2" s="1"/>
  <c r="L518" i="2" s="1"/>
  <c r="M518" i="2" s="1"/>
  <c r="F518" i="2"/>
  <c r="H518" i="2" s="1"/>
  <c r="J519" i="2" l="1"/>
  <c r="E519" i="2"/>
  <c r="G519" i="2" l="1"/>
  <c r="S519" i="2"/>
  <c r="I519" i="2"/>
  <c r="W519" i="2" l="1"/>
  <c r="X519" i="2"/>
  <c r="N519" i="2"/>
  <c r="O519" i="2"/>
  <c r="P519" i="2" s="1"/>
  <c r="Q519" i="2" l="1"/>
  <c r="T519" i="2" s="1"/>
  <c r="U519" i="2" s="1"/>
  <c r="L519" i="2" s="1"/>
  <c r="M519" i="2" s="1"/>
  <c r="F519" i="2"/>
  <c r="H519" i="2" s="1"/>
  <c r="E520" i="2" l="1"/>
  <c r="J520" i="2"/>
  <c r="G520" i="2" l="1"/>
  <c r="I520" i="2"/>
  <c r="S520" i="2"/>
  <c r="W520" i="2" l="1"/>
  <c r="X520" i="2"/>
  <c r="N520" i="2"/>
  <c r="O520" i="2"/>
  <c r="P520" i="2" s="1"/>
  <c r="Q520" i="2" l="1"/>
  <c r="T520" i="2" s="1"/>
  <c r="U520" i="2" s="1"/>
  <c r="L520" i="2" s="1"/>
  <c r="M520" i="2" s="1"/>
  <c r="F520" i="2"/>
  <c r="H520" i="2" s="1"/>
  <c r="J521" i="2" l="1"/>
  <c r="E521" i="2"/>
  <c r="I521" i="2" l="1"/>
  <c r="S521" i="2"/>
  <c r="G521" i="2"/>
  <c r="N521" i="2" l="1"/>
  <c r="O521" i="2"/>
  <c r="P521" i="2" s="1"/>
  <c r="X521" i="2"/>
  <c r="W521" i="2"/>
  <c r="Q521" i="2" l="1"/>
  <c r="T521" i="2" s="1"/>
  <c r="U521" i="2" s="1"/>
  <c r="L521" i="2" s="1"/>
  <c r="M521" i="2" s="1"/>
  <c r="F521" i="2"/>
  <c r="H521" i="2" s="1"/>
  <c r="E522" i="2" l="1"/>
  <c r="J522" i="2"/>
  <c r="G522" i="2" l="1"/>
  <c r="I522" i="2"/>
  <c r="S522" i="2"/>
  <c r="O522" i="2" l="1"/>
  <c r="P522" i="2" s="1"/>
  <c r="N522" i="2"/>
  <c r="X522" i="2"/>
  <c r="W522" i="2"/>
  <c r="Q522" i="2" l="1"/>
  <c r="T522" i="2" s="1"/>
  <c r="U522" i="2" s="1"/>
  <c r="L522" i="2" s="1"/>
  <c r="M522" i="2" s="1"/>
  <c r="F522" i="2"/>
  <c r="H522" i="2" s="1"/>
  <c r="E523" i="2" l="1"/>
  <c r="J523" i="2"/>
  <c r="G523" i="2" l="1"/>
  <c r="I523" i="2"/>
  <c r="S523" i="2"/>
  <c r="N523" i="2" l="1"/>
  <c r="O523" i="2"/>
  <c r="P523" i="2" s="1"/>
  <c r="W523" i="2"/>
  <c r="X523" i="2"/>
  <c r="Q523" i="2" l="1"/>
  <c r="T523" i="2" s="1"/>
  <c r="U523" i="2" s="1"/>
  <c r="L523" i="2" s="1"/>
  <c r="M523" i="2" s="1"/>
  <c r="F523" i="2"/>
  <c r="H523" i="2" s="1"/>
  <c r="E524" i="2" l="1"/>
  <c r="J524" i="2"/>
  <c r="G524" i="2" l="1"/>
  <c r="I524" i="2"/>
  <c r="S524" i="2"/>
  <c r="X524" i="2" l="1"/>
  <c r="W524" i="2"/>
  <c r="N524" i="2"/>
  <c r="O524" i="2"/>
  <c r="P524" i="2" s="1"/>
  <c r="Q524" i="2" l="1"/>
  <c r="T524" i="2" s="1"/>
  <c r="U524" i="2" s="1"/>
  <c r="L524" i="2" s="1"/>
  <c r="M524" i="2" s="1"/>
  <c r="F524" i="2"/>
  <c r="H524" i="2" s="1"/>
  <c r="J525" i="2" l="1"/>
  <c r="E525" i="2"/>
  <c r="I525" i="2" l="1"/>
  <c r="S525" i="2"/>
  <c r="G525" i="2"/>
  <c r="X525" i="2" l="1"/>
  <c r="W525" i="2"/>
  <c r="N525" i="2"/>
  <c r="O525" i="2"/>
  <c r="P525" i="2" s="1"/>
  <c r="Q525" i="2" l="1"/>
  <c r="T525" i="2" s="1"/>
  <c r="U525" i="2" s="1"/>
  <c r="L525" i="2" s="1"/>
  <c r="M525" i="2" s="1"/>
  <c r="F525" i="2"/>
  <c r="H525" i="2" s="1"/>
  <c r="J526" i="2" l="1"/>
  <c r="E526" i="2"/>
  <c r="I526" i="2" l="1"/>
  <c r="S526" i="2"/>
  <c r="G526" i="2"/>
  <c r="W526" i="2" l="1"/>
  <c r="X526" i="2"/>
  <c r="N526" i="2"/>
  <c r="O526" i="2"/>
  <c r="P526" i="2" s="1"/>
  <c r="Q526" i="2" l="1"/>
  <c r="T526" i="2" s="1"/>
  <c r="U526" i="2" s="1"/>
  <c r="L526" i="2" s="1"/>
  <c r="M526" i="2" s="1"/>
  <c r="F526" i="2"/>
  <c r="H526" i="2" s="1"/>
  <c r="E527" i="2" l="1"/>
  <c r="J527" i="2"/>
  <c r="G527" i="2" l="1"/>
  <c r="S527" i="2"/>
  <c r="I527" i="2"/>
  <c r="N527" i="2" l="1"/>
  <c r="O527" i="2"/>
  <c r="P527" i="2" s="1"/>
  <c r="X527" i="2"/>
  <c r="W527" i="2"/>
  <c r="Q527" i="2" l="1"/>
  <c r="T527" i="2" s="1"/>
  <c r="U527" i="2" s="1"/>
  <c r="L527" i="2" s="1"/>
  <c r="M527" i="2" s="1"/>
  <c r="F527" i="2"/>
  <c r="H527" i="2" s="1"/>
  <c r="J528" i="2" l="1"/>
  <c r="E528" i="2"/>
  <c r="S528" i="2" l="1"/>
  <c r="I528" i="2"/>
  <c r="G528" i="2"/>
  <c r="X528" i="2" l="1"/>
  <c r="W528" i="2"/>
  <c r="N528" i="2"/>
  <c r="O528" i="2"/>
  <c r="P528" i="2" s="1"/>
  <c r="Q528" i="2" l="1"/>
  <c r="T528" i="2" s="1"/>
  <c r="U528" i="2" s="1"/>
  <c r="L528" i="2" s="1"/>
  <c r="M528" i="2" s="1"/>
  <c r="F528" i="2"/>
  <c r="H528" i="2" s="1"/>
  <c r="E529" i="2" l="1"/>
  <c r="J529" i="2"/>
  <c r="G529" i="2" l="1"/>
  <c r="I529" i="2"/>
  <c r="S529" i="2"/>
  <c r="O529" i="2" l="1"/>
  <c r="P529" i="2" s="1"/>
  <c r="N529" i="2"/>
  <c r="W529" i="2"/>
  <c r="X529" i="2"/>
  <c r="Q529" i="2" l="1"/>
  <c r="T529" i="2" s="1"/>
  <c r="U529" i="2" s="1"/>
  <c r="L529" i="2" s="1"/>
  <c r="M529" i="2" s="1"/>
  <c r="F529" i="2"/>
  <c r="H529" i="2" s="1"/>
  <c r="J530" i="2" l="1"/>
  <c r="E530" i="2"/>
  <c r="S530" i="2" l="1"/>
  <c r="I530" i="2"/>
  <c r="G530" i="2"/>
  <c r="W530" i="2" l="1"/>
  <c r="X530" i="2"/>
  <c r="O530" i="2"/>
  <c r="P530" i="2" s="1"/>
  <c r="N530" i="2"/>
  <c r="Q530" i="2" l="1"/>
  <c r="T530" i="2" s="1"/>
  <c r="U530" i="2" s="1"/>
  <c r="L530" i="2" s="1"/>
  <c r="M530" i="2" s="1"/>
  <c r="F530" i="2"/>
  <c r="H530" i="2" s="1"/>
  <c r="E531" i="2" l="1"/>
  <c r="J531" i="2"/>
  <c r="G531" i="2" l="1"/>
  <c r="I531" i="2"/>
  <c r="S531" i="2"/>
  <c r="O531" i="2" l="1"/>
  <c r="P531" i="2" s="1"/>
  <c r="N531" i="2"/>
  <c r="X531" i="2"/>
  <c r="W531" i="2"/>
  <c r="Q531" i="2" l="1"/>
  <c r="T531" i="2" s="1"/>
  <c r="U531" i="2" s="1"/>
  <c r="L531" i="2" s="1"/>
  <c r="M531" i="2" s="1"/>
  <c r="F531" i="2"/>
  <c r="H531" i="2" s="1"/>
  <c r="J532" i="2" l="1"/>
  <c r="E532" i="2"/>
  <c r="S532" i="2" l="1"/>
  <c r="I532" i="2"/>
  <c r="G532" i="2"/>
  <c r="X532" i="2" l="1"/>
  <c r="W532" i="2"/>
  <c r="N532" i="2"/>
  <c r="O532" i="2"/>
  <c r="P532" i="2" s="1"/>
  <c r="Q532" i="2" l="1"/>
  <c r="T532" i="2" s="1"/>
  <c r="U532" i="2" s="1"/>
  <c r="L532" i="2" s="1"/>
  <c r="M532" i="2" s="1"/>
  <c r="F532" i="2"/>
  <c r="H532" i="2" s="1"/>
  <c r="J533" i="2" l="1"/>
  <c r="E533" i="2"/>
  <c r="I533" i="2" l="1"/>
  <c r="S533" i="2"/>
  <c r="G533" i="2"/>
  <c r="N533" i="2" l="1"/>
  <c r="O533" i="2"/>
  <c r="P533" i="2" s="1"/>
  <c r="X533" i="2"/>
  <c r="W533" i="2"/>
  <c r="Q533" i="2" l="1"/>
  <c r="T533" i="2" s="1"/>
  <c r="U533" i="2" s="1"/>
  <c r="L533" i="2" s="1"/>
  <c r="M533" i="2" s="1"/>
  <c r="F533" i="2"/>
  <c r="H533" i="2" s="1"/>
  <c r="E534" i="2" l="1"/>
  <c r="J534" i="2"/>
  <c r="I534" i="2" l="1"/>
  <c r="S534" i="2"/>
  <c r="G534" i="2"/>
  <c r="X534" i="2" l="1"/>
  <c r="W534" i="2"/>
  <c r="O534" i="2"/>
  <c r="P534" i="2" s="1"/>
  <c r="N534" i="2"/>
  <c r="Q534" i="2" l="1"/>
  <c r="T534" i="2" s="1"/>
  <c r="U534" i="2" s="1"/>
  <c r="L534" i="2" s="1"/>
  <c r="M534" i="2" s="1"/>
  <c r="F534" i="2"/>
  <c r="H534" i="2" s="1"/>
  <c r="J535" i="2" l="1"/>
  <c r="E535" i="2"/>
  <c r="S535" i="2" l="1"/>
  <c r="I535" i="2"/>
  <c r="G535" i="2"/>
  <c r="X535" i="2" l="1"/>
  <c r="W535" i="2"/>
  <c r="O535" i="2"/>
  <c r="P535" i="2" s="1"/>
  <c r="N535" i="2"/>
  <c r="Q535" i="2" l="1"/>
  <c r="T535" i="2" s="1"/>
  <c r="U535" i="2" s="1"/>
  <c r="L535" i="2" s="1"/>
  <c r="M535" i="2" s="1"/>
  <c r="F535" i="2"/>
  <c r="H535" i="2" s="1"/>
  <c r="J536" i="2" l="1"/>
  <c r="E536" i="2"/>
  <c r="I536" i="2" l="1"/>
  <c r="S536" i="2"/>
  <c r="G536" i="2"/>
  <c r="X536" i="2" l="1"/>
  <c r="W536" i="2"/>
  <c r="N536" i="2"/>
  <c r="O536" i="2"/>
  <c r="P536" i="2" s="1"/>
  <c r="Q536" i="2" l="1"/>
  <c r="T536" i="2" s="1"/>
  <c r="U536" i="2" s="1"/>
  <c r="L536" i="2" s="1"/>
  <c r="M536" i="2" s="1"/>
  <c r="F536" i="2"/>
  <c r="H536" i="2" s="1"/>
  <c r="E537" i="2" l="1"/>
  <c r="J537" i="2"/>
  <c r="I537" i="2" l="1"/>
  <c r="S537" i="2"/>
  <c r="G537" i="2"/>
  <c r="X537" i="2" l="1"/>
  <c r="W537" i="2"/>
  <c r="N537" i="2"/>
  <c r="O537" i="2"/>
  <c r="P537" i="2" s="1"/>
  <c r="Q537" i="2" l="1"/>
  <c r="T537" i="2" s="1"/>
  <c r="U537" i="2" s="1"/>
  <c r="L537" i="2" s="1"/>
  <c r="M537" i="2" s="1"/>
  <c r="F537" i="2"/>
  <c r="H537" i="2" s="1"/>
  <c r="J538" i="2" l="1"/>
  <c r="E538" i="2"/>
  <c r="S538" i="2" l="1"/>
  <c r="I538" i="2"/>
  <c r="G538" i="2"/>
  <c r="N538" i="2" l="1"/>
  <c r="O538" i="2"/>
  <c r="P538" i="2" s="1"/>
  <c r="W538" i="2"/>
  <c r="X538" i="2"/>
  <c r="Q538" i="2" l="1"/>
  <c r="T538" i="2" s="1"/>
  <c r="U538" i="2" s="1"/>
  <c r="L538" i="2" s="1"/>
  <c r="M538" i="2" s="1"/>
  <c r="F538" i="2"/>
  <c r="H538" i="2" s="1"/>
  <c r="E539" i="2" l="1"/>
  <c r="J539" i="2"/>
  <c r="G539" i="2" l="1"/>
  <c r="I539" i="2"/>
  <c r="S539" i="2"/>
  <c r="X539" i="2" l="1"/>
  <c r="W539" i="2"/>
  <c r="O539" i="2"/>
  <c r="P539" i="2" s="1"/>
  <c r="N539" i="2"/>
  <c r="Q539" i="2" l="1"/>
  <c r="T539" i="2" s="1"/>
  <c r="U539" i="2" s="1"/>
  <c r="L539" i="2" s="1"/>
  <c r="M539" i="2" s="1"/>
  <c r="F539" i="2"/>
  <c r="H539" i="2" s="1"/>
  <c r="J540" i="2" l="1"/>
  <c r="E540" i="2"/>
  <c r="S540" i="2" l="1"/>
  <c r="I540" i="2"/>
  <c r="G540" i="2"/>
  <c r="O540" i="2" l="1"/>
  <c r="P540" i="2" s="1"/>
  <c r="N540" i="2"/>
  <c r="X540" i="2"/>
  <c r="W540" i="2"/>
  <c r="Q540" i="2" l="1"/>
  <c r="T540" i="2" s="1"/>
  <c r="U540" i="2" s="1"/>
  <c r="L540" i="2" s="1"/>
  <c r="M540" i="2" s="1"/>
  <c r="F540" i="2"/>
  <c r="H540" i="2" s="1"/>
  <c r="E541" i="2" l="1"/>
  <c r="J541" i="2"/>
  <c r="G541" i="2" l="1"/>
  <c r="S541" i="2"/>
  <c r="I541" i="2"/>
  <c r="W541" i="2" l="1"/>
  <c r="X541" i="2"/>
  <c r="N541" i="2"/>
  <c r="O541" i="2"/>
  <c r="P541" i="2" s="1"/>
  <c r="Q541" i="2" l="1"/>
  <c r="T541" i="2" s="1"/>
  <c r="U541" i="2" s="1"/>
  <c r="L541" i="2" s="1"/>
  <c r="M541" i="2" s="1"/>
  <c r="F541" i="2"/>
  <c r="H541" i="2" s="1"/>
  <c r="J542" i="2" l="1"/>
  <c r="E542" i="2"/>
  <c r="S542" i="2" l="1"/>
  <c r="I542" i="2"/>
  <c r="G542" i="2"/>
  <c r="N542" i="2" l="1"/>
  <c r="O542" i="2"/>
  <c r="P542" i="2" s="1"/>
  <c r="X542" i="2"/>
  <c r="W542" i="2"/>
  <c r="Q542" i="2" l="1"/>
  <c r="T542" i="2" s="1"/>
  <c r="U542" i="2" s="1"/>
  <c r="L542" i="2" s="1"/>
  <c r="M542" i="2" s="1"/>
  <c r="F542" i="2"/>
  <c r="H542" i="2" s="1"/>
  <c r="J543" i="2" l="1"/>
  <c r="E543" i="2"/>
  <c r="G543" i="2" l="1"/>
  <c r="S543" i="2"/>
  <c r="I543" i="2"/>
  <c r="W543" i="2" l="1"/>
  <c r="X543" i="2"/>
  <c r="N543" i="2"/>
  <c r="O543" i="2"/>
  <c r="P543" i="2" s="1"/>
  <c r="Q543" i="2" l="1"/>
  <c r="T543" i="2" s="1"/>
  <c r="U543" i="2" s="1"/>
  <c r="L543" i="2" s="1"/>
  <c r="M543" i="2" s="1"/>
  <c r="F543" i="2"/>
  <c r="H543" i="2" s="1"/>
  <c r="E544" i="2" l="1"/>
  <c r="J544" i="2"/>
  <c r="G544" i="2" l="1"/>
  <c r="S544" i="2"/>
  <c r="I544" i="2"/>
  <c r="W544" i="2" l="1"/>
  <c r="X544" i="2"/>
  <c r="N544" i="2"/>
  <c r="O544" i="2"/>
  <c r="P544" i="2" s="1"/>
  <c r="Q544" i="2" l="1"/>
  <c r="T544" i="2" s="1"/>
  <c r="U544" i="2" s="1"/>
  <c r="L544" i="2" s="1"/>
  <c r="M544" i="2" s="1"/>
  <c r="F544" i="2"/>
  <c r="H544" i="2" s="1"/>
  <c r="E545" i="2" l="1"/>
  <c r="J545" i="2"/>
  <c r="G545" i="2" l="1"/>
  <c r="I545" i="2"/>
  <c r="S545" i="2"/>
  <c r="O545" i="2" l="1"/>
  <c r="P545" i="2" s="1"/>
  <c r="N545" i="2"/>
  <c r="X545" i="2"/>
  <c r="W545" i="2"/>
  <c r="Q545" i="2" l="1"/>
  <c r="T545" i="2" s="1"/>
  <c r="U545" i="2" s="1"/>
  <c r="L545" i="2" s="1"/>
  <c r="M545" i="2" s="1"/>
  <c r="F545" i="2"/>
  <c r="H545" i="2" s="1"/>
  <c r="J546" i="2" l="1"/>
  <c r="E546" i="2"/>
  <c r="I546" i="2" l="1"/>
  <c r="S546" i="2"/>
  <c r="G546" i="2"/>
  <c r="X546" i="2" l="1"/>
  <c r="W546" i="2"/>
  <c r="O546" i="2"/>
  <c r="P546" i="2" s="1"/>
  <c r="N546" i="2"/>
  <c r="Q546" i="2" l="1"/>
  <c r="T546" i="2" s="1"/>
  <c r="U546" i="2" s="1"/>
  <c r="L546" i="2" s="1"/>
  <c r="M546" i="2" s="1"/>
  <c r="F546" i="2"/>
  <c r="H546" i="2" s="1"/>
  <c r="E547" i="2" l="1"/>
  <c r="J547" i="2"/>
  <c r="G547" i="2" l="1"/>
  <c r="S547" i="2"/>
  <c r="I547" i="2"/>
  <c r="O547" i="2" l="1"/>
  <c r="P547" i="2" s="1"/>
  <c r="N547" i="2"/>
  <c r="W547" i="2"/>
  <c r="X547" i="2"/>
  <c r="Q547" i="2" l="1"/>
  <c r="T547" i="2" s="1"/>
  <c r="U547" i="2" s="1"/>
  <c r="L547" i="2" s="1"/>
  <c r="M547" i="2" s="1"/>
  <c r="F547" i="2"/>
  <c r="H547" i="2" s="1"/>
  <c r="E548" i="2" l="1"/>
  <c r="J548" i="2"/>
  <c r="G548" i="2" l="1"/>
  <c r="I548" i="2"/>
  <c r="S548" i="2"/>
  <c r="W548" i="2" l="1"/>
  <c r="X548" i="2"/>
  <c r="O548" i="2"/>
  <c r="P548" i="2" s="1"/>
  <c r="N548" i="2"/>
  <c r="Q548" i="2" l="1"/>
  <c r="T548" i="2" s="1"/>
  <c r="U548" i="2" s="1"/>
  <c r="L548" i="2" s="1"/>
  <c r="M548" i="2" s="1"/>
  <c r="F548" i="2"/>
  <c r="H548" i="2" s="1"/>
  <c r="J549" i="2" l="1"/>
  <c r="E549" i="2"/>
  <c r="S549" i="2" l="1"/>
  <c r="I549" i="2"/>
  <c r="G549" i="2"/>
  <c r="N549" i="2" l="1"/>
  <c r="O549" i="2"/>
  <c r="P549" i="2" s="1"/>
  <c r="X549" i="2"/>
  <c r="W549" i="2"/>
  <c r="Q549" i="2" l="1"/>
  <c r="T549" i="2" s="1"/>
  <c r="U549" i="2" s="1"/>
  <c r="L549" i="2" s="1"/>
  <c r="M549" i="2" s="1"/>
  <c r="F549" i="2"/>
  <c r="H549" i="2" s="1"/>
  <c r="J550" i="2" l="1"/>
  <c r="E550" i="2"/>
  <c r="S550" i="2" l="1"/>
  <c r="I550" i="2"/>
  <c r="G550" i="2"/>
  <c r="W550" i="2" l="1"/>
  <c r="X550" i="2"/>
  <c r="O550" i="2"/>
  <c r="P550" i="2" s="1"/>
  <c r="N550" i="2"/>
  <c r="Q550" i="2" l="1"/>
  <c r="T550" i="2" s="1"/>
  <c r="U550" i="2" s="1"/>
  <c r="L550" i="2" s="1"/>
  <c r="M550" i="2" s="1"/>
  <c r="F550" i="2"/>
  <c r="H550" i="2" s="1"/>
  <c r="J551" i="2" l="1"/>
  <c r="E551" i="2"/>
  <c r="G551" i="2" l="1"/>
  <c r="S551" i="2"/>
  <c r="I551" i="2"/>
  <c r="X551" i="2" l="1"/>
  <c r="W551" i="2"/>
  <c r="N551" i="2"/>
  <c r="O551" i="2"/>
  <c r="P551" i="2" s="1"/>
  <c r="Q551" i="2" l="1"/>
  <c r="T551" i="2" s="1"/>
  <c r="U551" i="2" s="1"/>
  <c r="L551" i="2" s="1"/>
  <c r="M551" i="2" s="1"/>
  <c r="F551" i="2"/>
  <c r="H551" i="2" s="1"/>
  <c r="J552" i="2" l="1"/>
  <c r="E552" i="2"/>
  <c r="S552" i="2" l="1"/>
  <c r="I552" i="2"/>
  <c r="G552" i="2"/>
  <c r="N552" i="2" l="1"/>
  <c r="O552" i="2"/>
  <c r="P552" i="2" s="1"/>
  <c r="X552" i="2"/>
  <c r="W552" i="2"/>
  <c r="Q552" i="2" l="1"/>
  <c r="T552" i="2" s="1"/>
  <c r="U552" i="2" s="1"/>
  <c r="L552" i="2" s="1"/>
  <c r="M552" i="2" s="1"/>
  <c r="F552" i="2"/>
  <c r="H552" i="2" s="1"/>
  <c r="E553" i="2" l="1"/>
  <c r="J553" i="2"/>
  <c r="G553" i="2" l="1"/>
  <c r="I553" i="2"/>
  <c r="S553" i="2"/>
  <c r="N553" i="2" l="1"/>
  <c r="O553" i="2"/>
  <c r="P553" i="2" s="1"/>
  <c r="X553" i="2"/>
  <c r="W553" i="2"/>
  <c r="Q553" i="2" l="1"/>
  <c r="T553" i="2" s="1"/>
  <c r="U553" i="2" s="1"/>
  <c r="L553" i="2" s="1"/>
  <c r="M553" i="2" s="1"/>
  <c r="F553" i="2"/>
  <c r="H553" i="2" s="1"/>
  <c r="J554" i="2" l="1"/>
  <c r="E554" i="2"/>
  <c r="S554" i="2" l="1"/>
  <c r="I554" i="2"/>
  <c r="G554" i="2"/>
  <c r="N554" i="2" l="1"/>
  <c r="O554" i="2"/>
  <c r="P554" i="2" s="1"/>
  <c r="X554" i="2"/>
  <c r="W554" i="2"/>
  <c r="Q554" i="2" l="1"/>
  <c r="T554" i="2" s="1"/>
  <c r="U554" i="2" s="1"/>
  <c r="L554" i="2" s="1"/>
  <c r="M554" i="2" s="1"/>
  <c r="F554" i="2"/>
  <c r="H554" i="2" s="1"/>
  <c r="E555" i="2" l="1"/>
  <c r="J555" i="2"/>
  <c r="G555" i="2" l="1"/>
  <c r="I555" i="2"/>
  <c r="S555" i="2"/>
  <c r="W555" i="2" l="1"/>
  <c r="X555" i="2"/>
  <c r="O555" i="2"/>
  <c r="P555" i="2" s="1"/>
  <c r="N555" i="2"/>
  <c r="Q555" i="2" l="1"/>
  <c r="T555" i="2" s="1"/>
  <c r="U555" i="2" s="1"/>
  <c r="L555" i="2" s="1"/>
  <c r="M555" i="2" s="1"/>
  <c r="F555" i="2"/>
  <c r="H555" i="2" s="1"/>
  <c r="E556" i="2" l="1"/>
  <c r="J556" i="2"/>
  <c r="G556" i="2" l="1"/>
  <c r="I556" i="2"/>
  <c r="S556" i="2"/>
  <c r="W556" i="2" l="1"/>
  <c r="X556" i="2"/>
  <c r="N556" i="2"/>
  <c r="O556" i="2"/>
  <c r="P556" i="2" s="1"/>
  <c r="Q556" i="2" l="1"/>
  <c r="T556" i="2" s="1"/>
  <c r="U556" i="2" s="1"/>
  <c r="L556" i="2" s="1"/>
  <c r="M556" i="2" s="1"/>
  <c r="F556" i="2"/>
  <c r="H556" i="2" s="1"/>
  <c r="J557" i="2" l="1"/>
  <c r="E557" i="2"/>
  <c r="S557" i="2" l="1"/>
  <c r="I557" i="2"/>
  <c r="G557" i="2"/>
  <c r="W557" i="2" l="1"/>
  <c r="X557" i="2"/>
  <c r="O557" i="2"/>
  <c r="P557" i="2" s="1"/>
  <c r="N557" i="2"/>
  <c r="Q557" i="2" l="1"/>
  <c r="T557" i="2" s="1"/>
  <c r="U557" i="2" s="1"/>
  <c r="L557" i="2" s="1"/>
  <c r="M557" i="2" s="1"/>
  <c r="F557" i="2"/>
  <c r="H557" i="2" s="1"/>
  <c r="E558" i="2" l="1"/>
  <c r="J558" i="2"/>
  <c r="G558" i="2" l="1"/>
  <c r="I558" i="2"/>
  <c r="S558" i="2"/>
  <c r="W558" i="2" l="1"/>
  <c r="X558" i="2"/>
  <c r="O558" i="2"/>
  <c r="P558" i="2" s="1"/>
  <c r="N558" i="2"/>
  <c r="Q558" i="2" l="1"/>
  <c r="T558" i="2" s="1"/>
  <c r="U558" i="2" s="1"/>
  <c r="L558" i="2" s="1"/>
  <c r="M558" i="2" s="1"/>
  <c r="F558" i="2"/>
  <c r="H558" i="2" s="1"/>
  <c r="J559" i="2" l="1"/>
  <c r="E559" i="2"/>
  <c r="S559" i="2" l="1"/>
  <c r="I559" i="2"/>
  <c r="G559" i="2"/>
  <c r="W559" i="2" l="1"/>
  <c r="X559" i="2"/>
  <c r="N559" i="2"/>
  <c r="O559" i="2"/>
  <c r="P559" i="2" s="1"/>
  <c r="Q559" i="2" l="1"/>
  <c r="T559" i="2" s="1"/>
  <c r="U559" i="2" s="1"/>
  <c r="L559" i="2" s="1"/>
  <c r="M559" i="2" s="1"/>
  <c r="F559" i="2"/>
  <c r="H559" i="2" s="1"/>
  <c r="E560" i="2" l="1"/>
  <c r="J560" i="2"/>
  <c r="G560" i="2" l="1"/>
  <c r="I560" i="2"/>
  <c r="S560" i="2"/>
  <c r="O560" i="2" l="1"/>
  <c r="P560" i="2" s="1"/>
  <c r="N560" i="2"/>
  <c r="X560" i="2"/>
  <c r="W560" i="2"/>
  <c r="Q560" i="2" l="1"/>
  <c r="T560" i="2" s="1"/>
  <c r="U560" i="2" s="1"/>
  <c r="L560" i="2" s="1"/>
  <c r="M560" i="2" s="1"/>
  <c r="F560" i="2"/>
  <c r="H560" i="2" s="1"/>
  <c r="E561" i="2" l="1"/>
  <c r="J561" i="2"/>
  <c r="S561" i="2" l="1"/>
  <c r="I561" i="2"/>
  <c r="G561" i="2"/>
  <c r="O561" i="2" l="1"/>
  <c r="P561" i="2" s="1"/>
  <c r="N561" i="2"/>
  <c r="W561" i="2"/>
  <c r="X561" i="2"/>
  <c r="Q561" i="2" l="1"/>
  <c r="T561" i="2" s="1"/>
  <c r="U561" i="2" s="1"/>
  <c r="L561" i="2" s="1"/>
  <c r="M561" i="2" s="1"/>
  <c r="F561" i="2"/>
  <c r="H561" i="2" s="1"/>
  <c r="J562" i="2" l="1"/>
  <c r="E562" i="2"/>
  <c r="S562" i="2" l="1"/>
  <c r="I562" i="2"/>
  <c r="G562" i="2"/>
  <c r="X562" i="2" l="1"/>
  <c r="W562" i="2"/>
  <c r="O562" i="2"/>
  <c r="P562" i="2" s="1"/>
  <c r="N562" i="2"/>
  <c r="Q562" i="2" l="1"/>
  <c r="T562" i="2" s="1"/>
  <c r="U562" i="2" s="1"/>
  <c r="L562" i="2" s="1"/>
  <c r="M562" i="2" s="1"/>
  <c r="F562" i="2"/>
  <c r="H562" i="2" s="1"/>
  <c r="J563" i="2" l="1"/>
  <c r="E563" i="2"/>
  <c r="I563" i="2" l="1"/>
  <c r="S563" i="2"/>
  <c r="G563" i="2"/>
  <c r="W563" i="2" l="1"/>
  <c r="X563" i="2"/>
  <c r="O563" i="2"/>
  <c r="P563" i="2" s="1"/>
  <c r="N563" i="2"/>
  <c r="Q563" i="2" l="1"/>
  <c r="T563" i="2" s="1"/>
  <c r="U563" i="2" s="1"/>
  <c r="L563" i="2" s="1"/>
  <c r="M563" i="2" s="1"/>
  <c r="F563" i="2"/>
  <c r="H563" i="2" s="1"/>
  <c r="E564" i="2" l="1"/>
  <c r="J564" i="2"/>
  <c r="G564" i="2" l="1"/>
  <c r="I564" i="2"/>
  <c r="S564" i="2"/>
  <c r="W564" i="2" l="1"/>
  <c r="X564" i="2"/>
  <c r="N564" i="2"/>
  <c r="O564" i="2"/>
  <c r="P564" i="2" s="1"/>
  <c r="Q564" i="2" l="1"/>
  <c r="T564" i="2" s="1"/>
  <c r="U564" i="2" s="1"/>
  <c r="L564" i="2" s="1"/>
  <c r="M564" i="2" s="1"/>
  <c r="F564" i="2"/>
  <c r="H564" i="2" s="1"/>
  <c r="J565" i="2" l="1"/>
  <c r="E565" i="2"/>
  <c r="S565" i="2" l="1"/>
  <c r="I565" i="2"/>
  <c r="G565" i="2"/>
  <c r="W565" i="2" l="1"/>
  <c r="X565" i="2"/>
  <c r="O565" i="2"/>
  <c r="P565" i="2" s="1"/>
  <c r="N565" i="2"/>
  <c r="Q565" i="2" l="1"/>
  <c r="T565" i="2" s="1"/>
  <c r="U565" i="2" s="1"/>
  <c r="L565" i="2" s="1"/>
  <c r="M565" i="2" s="1"/>
  <c r="F565" i="2"/>
  <c r="H565" i="2" s="1"/>
  <c r="E566" i="2" l="1"/>
  <c r="J566" i="2"/>
  <c r="G566" i="2" l="1"/>
  <c r="I566" i="2"/>
  <c r="S566" i="2"/>
  <c r="O566" i="2" l="1"/>
  <c r="P566" i="2" s="1"/>
  <c r="N566" i="2"/>
  <c r="W566" i="2"/>
  <c r="X566" i="2"/>
  <c r="Q566" i="2" l="1"/>
  <c r="T566" i="2" s="1"/>
  <c r="U566" i="2" s="1"/>
  <c r="L566" i="2" s="1"/>
  <c r="M566" i="2" s="1"/>
  <c r="F566" i="2"/>
  <c r="H566" i="2" s="1"/>
  <c r="E567" i="2" l="1"/>
  <c r="J567" i="2"/>
  <c r="G567" i="2" l="1"/>
  <c r="I567" i="2"/>
  <c r="S567" i="2"/>
  <c r="N567" i="2" l="1"/>
  <c r="O567" i="2"/>
  <c r="P567" i="2" s="1"/>
  <c r="W567" i="2"/>
  <c r="X567" i="2"/>
  <c r="Q567" i="2" l="1"/>
  <c r="T567" i="2" s="1"/>
  <c r="U567" i="2" s="1"/>
  <c r="L567" i="2" s="1"/>
  <c r="M567" i="2" s="1"/>
  <c r="F567" i="2"/>
  <c r="H567" i="2" s="1"/>
  <c r="J568" i="2" l="1"/>
  <c r="E568" i="2"/>
  <c r="S568" i="2" l="1"/>
  <c r="I568" i="2"/>
  <c r="G568" i="2"/>
  <c r="W568" i="2" l="1"/>
  <c r="X568" i="2"/>
  <c r="O568" i="2"/>
  <c r="P568" i="2" s="1"/>
  <c r="N568" i="2"/>
  <c r="Q568" i="2" l="1"/>
  <c r="T568" i="2" s="1"/>
  <c r="U568" i="2" s="1"/>
  <c r="L568" i="2" s="1"/>
  <c r="M568" i="2" s="1"/>
  <c r="F568" i="2"/>
  <c r="H568" i="2" s="1"/>
  <c r="E569" i="2" l="1"/>
  <c r="J569" i="2"/>
  <c r="G569" i="2" l="1"/>
  <c r="S569" i="2"/>
  <c r="I569" i="2"/>
  <c r="X569" i="2" l="1"/>
  <c r="W569" i="2"/>
  <c r="O569" i="2"/>
  <c r="P569" i="2" s="1"/>
  <c r="N569" i="2"/>
  <c r="Q569" i="2" l="1"/>
  <c r="T569" i="2" s="1"/>
  <c r="U569" i="2" s="1"/>
  <c r="L569" i="2" s="1"/>
  <c r="M569" i="2" s="1"/>
  <c r="F569" i="2"/>
  <c r="H569" i="2" s="1"/>
  <c r="E570" i="2" l="1"/>
  <c r="J570" i="2"/>
  <c r="G570" i="2" l="1"/>
  <c r="S570" i="2"/>
  <c r="I570" i="2"/>
  <c r="O570" i="2" l="1"/>
  <c r="P570" i="2" s="1"/>
  <c r="N570" i="2"/>
  <c r="W570" i="2"/>
  <c r="X570" i="2"/>
  <c r="Q570" i="2" l="1"/>
  <c r="T570" i="2" s="1"/>
  <c r="U570" i="2" s="1"/>
  <c r="L570" i="2" s="1"/>
  <c r="M570" i="2" s="1"/>
  <c r="F570" i="2"/>
  <c r="H570" i="2" s="1"/>
  <c r="J571" i="2" l="1"/>
  <c r="E571" i="2"/>
  <c r="S571" i="2" l="1"/>
  <c r="I571" i="2"/>
  <c r="G571" i="2"/>
  <c r="O571" i="2" l="1"/>
  <c r="P571" i="2" s="1"/>
  <c r="N571" i="2"/>
  <c r="W571" i="2"/>
  <c r="X571" i="2"/>
  <c r="Q571" i="2" l="1"/>
  <c r="T571" i="2" s="1"/>
  <c r="U571" i="2" s="1"/>
  <c r="L571" i="2" s="1"/>
  <c r="M571" i="2" s="1"/>
  <c r="F571" i="2"/>
  <c r="H571" i="2" s="1"/>
  <c r="J572" i="2" l="1"/>
  <c r="E572" i="2"/>
  <c r="G572" i="2" l="1"/>
  <c r="I572" i="2"/>
  <c r="S572" i="2"/>
  <c r="O572" i="2" l="1"/>
  <c r="P572" i="2" s="1"/>
  <c r="N572" i="2"/>
  <c r="W572" i="2"/>
  <c r="X572" i="2"/>
  <c r="Q572" i="2" l="1"/>
  <c r="T572" i="2" s="1"/>
  <c r="U572" i="2" s="1"/>
  <c r="L572" i="2" s="1"/>
  <c r="M572" i="2" s="1"/>
  <c r="F572" i="2"/>
  <c r="H572" i="2" s="1"/>
  <c r="J573" i="2" l="1"/>
  <c r="E573" i="2"/>
  <c r="S573" i="2" l="1"/>
  <c r="I573" i="2"/>
  <c r="G573" i="2"/>
  <c r="N573" i="2" l="1"/>
  <c r="O573" i="2"/>
  <c r="P573" i="2" s="1"/>
  <c r="X573" i="2"/>
  <c r="W573" i="2"/>
  <c r="Q573" i="2" l="1"/>
  <c r="T573" i="2" s="1"/>
  <c r="U573" i="2" s="1"/>
  <c r="L573" i="2" s="1"/>
  <c r="M573" i="2" s="1"/>
  <c r="F573" i="2"/>
  <c r="H573" i="2" s="1"/>
  <c r="J574" i="2" l="1"/>
  <c r="E574" i="2"/>
  <c r="S574" i="2" l="1"/>
  <c r="I574" i="2"/>
  <c r="G574" i="2"/>
  <c r="W574" i="2" l="1"/>
  <c r="X574" i="2"/>
  <c r="O574" i="2"/>
  <c r="P574" i="2" s="1"/>
  <c r="N574" i="2"/>
  <c r="Q574" i="2" l="1"/>
  <c r="T574" i="2" s="1"/>
  <c r="U574" i="2" s="1"/>
  <c r="L574" i="2" s="1"/>
  <c r="M574" i="2" s="1"/>
  <c r="F574" i="2"/>
  <c r="H574" i="2" s="1"/>
  <c r="J575" i="2" l="1"/>
  <c r="E575" i="2"/>
  <c r="S575" i="2" l="1"/>
  <c r="I575" i="2"/>
  <c r="G575" i="2"/>
  <c r="W575" i="2" l="1"/>
  <c r="X575" i="2"/>
  <c r="N575" i="2"/>
  <c r="O575" i="2"/>
  <c r="P575" i="2" s="1"/>
  <c r="Q575" i="2" l="1"/>
  <c r="T575" i="2" s="1"/>
  <c r="U575" i="2" s="1"/>
  <c r="L575" i="2" s="1"/>
  <c r="M575" i="2" s="1"/>
  <c r="F575" i="2"/>
  <c r="H575" i="2" s="1"/>
  <c r="J576" i="2" l="1"/>
  <c r="E576" i="2"/>
  <c r="G576" i="2" l="1"/>
  <c r="S576" i="2"/>
  <c r="I576" i="2"/>
  <c r="O576" i="2" l="1"/>
  <c r="P576" i="2" s="1"/>
  <c r="N576" i="2"/>
  <c r="W576" i="2"/>
  <c r="X576" i="2"/>
  <c r="Q576" i="2" l="1"/>
  <c r="T576" i="2" s="1"/>
  <c r="U576" i="2" s="1"/>
  <c r="L576" i="2" s="1"/>
  <c r="M576" i="2" s="1"/>
  <c r="F576" i="2"/>
  <c r="H576" i="2" s="1"/>
  <c r="J577" i="2" l="1"/>
  <c r="E577" i="2"/>
  <c r="I577" i="2" l="1"/>
  <c r="S577" i="2"/>
  <c r="G577" i="2"/>
  <c r="O577" i="2" l="1"/>
  <c r="P577" i="2" s="1"/>
  <c r="N577" i="2"/>
  <c r="X577" i="2"/>
  <c r="W577" i="2"/>
  <c r="Q577" i="2" l="1"/>
  <c r="T577" i="2" s="1"/>
  <c r="U577" i="2" s="1"/>
  <c r="L577" i="2" s="1"/>
  <c r="M577" i="2" s="1"/>
  <c r="F577" i="2"/>
  <c r="H577" i="2" s="1"/>
  <c r="J578" i="2" l="1"/>
  <c r="E578" i="2"/>
  <c r="I578" i="2" l="1"/>
  <c r="S578" i="2"/>
  <c r="G578" i="2"/>
  <c r="W578" i="2" l="1"/>
  <c r="X578" i="2"/>
  <c r="N578" i="2"/>
  <c r="O578" i="2"/>
  <c r="P578" i="2" s="1"/>
  <c r="Q578" i="2" l="1"/>
  <c r="T578" i="2" s="1"/>
  <c r="U578" i="2" s="1"/>
  <c r="L578" i="2" s="1"/>
  <c r="M578" i="2" s="1"/>
  <c r="F578" i="2"/>
  <c r="H578" i="2" s="1"/>
  <c r="J579" i="2" l="1"/>
  <c r="E579" i="2"/>
  <c r="I579" i="2" l="1"/>
  <c r="S579" i="2"/>
  <c r="G579" i="2"/>
  <c r="W579" i="2" l="1"/>
  <c r="X579" i="2"/>
  <c r="O579" i="2"/>
  <c r="P579" i="2" s="1"/>
  <c r="N579" i="2"/>
  <c r="Q579" i="2" l="1"/>
  <c r="T579" i="2" s="1"/>
  <c r="U579" i="2" s="1"/>
  <c r="L579" i="2" s="1"/>
  <c r="M579" i="2" s="1"/>
  <c r="F579" i="2"/>
  <c r="H579" i="2" s="1"/>
  <c r="E580" i="2" l="1"/>
  <c r="J580" i="2"/>
  <c r="I580" i="2" l="1"/>
  <c r="S580" i="2"/>
  <c r="G580" i="2"/>
  <c r="N580" i="2" l="1"/>
  <c r="O580" i="2"/>
  <c r="P580" i="2" s="1"/>
  <c r="X580" i="2"/>
  <c r="W580" i="2"/>
  <c r="Q580" i="2" l="1"/>
  <c r="T580" i="2" s="1"/>
  <c r="U580" i="2" s="1"/>
  <c r="L580" i="2" s="1"/>
  <c r="M580" i="2" s="1"/>
  <c r="F580" i="2"/>
  <c r="H580" i="2" s="1"/>
  <c r="E581" i="2" l="1"/>
  <c r="J581" i="2"/>
  <c r="G581" i="2" l="1"/>
  <c r="I581" i="2"/>
  <c r="S581" i="2"/>
  <c r="O581" i="2" l="1"/>
  <c r="P581" i="2" s="1"/>
  <c r="N581" i="2"/>
  <c r="W581" i="2"/>
  <c r="X581" i="2"/>
  <c r="Q581" i="2" l="1"/>
  <c r="T581" i="2" s="1"/>
  <c r="U581" i="2" s="1"/>
  <c r="L581" i="2" s="1"/>
  <c r="M581" i="2" s="1"/>
  <c r="F581" i="2"/>
  <c r="H581" i="2" s="1"/>
  <c r="J582" i="2" l="1"/>
  <c r="E582" i="2"/>
  <c r="S582" i="2" l="1"/>
  <c r="I582" i="2"/>
  <c r="G582" i="2"/>
  <c r="X582" i="2" l="1"/>
  <c r="W582" i="2"/>
  <c r="N582" i="2"/>
  <c r="O582" i="2"/>
  <c r="P582" i="2" s="1"/>
  <c r="Q582" i="2" l="1"/>
  <c r="T582" i="2" s="1"/>
  <c r="U582" i="2" s="1"/>
  <c r="L582" i="2" s="1"/>
  <c r="M582" i="2" s="1"/>
  <c r="F582" i="2"/>
  <c r="H582" i="2" s="1"/>
  <c r="J583" i="2" l="1"/>
  <c r="E583" i="2"/>
  <c r="S583" i="2" l="1"/>
  <c r="I583" i="2"/>
  <c r="G583" i="2"/>
  <c r="W583" i="2" l="1"/>
  <c r="X583" i="2"/>
  <c r="N583" i="2"/>
  <c r="O583" i="2"/>
  <c r="P583" i="2" s="1"/>
  <c r="Q583" i="2" l="1"/>
  <c r="T583" i="2" s="1"/>
  <c r="U583" i="2" s="1"/>
  <c r="L583" i="2" s="1"/>
  <c r="M583" i="2" s="1"/>
  <c r="F583" i="2"/>
  <c r="H583" i="2" s="1"/>
  <c r="J584" i="2" l="1"/>
  <c r="E584" i="2"/>
  <c r="I584" i="2" l="1"/>
  <c r="S584" i="2"/>
  <c r="G584" i="2"/>
  <c r="X584" i="2" l="1"/>
  <c r="W584" i="2"/>
  <c r="N584" i="2"/>
  <c r="O584" i="2"/>
  <c r="P584" i="2" s="1"/>
  <c r="Q584" i="2" l="1"/>
  <c r="T584" i="2" s="1"/>
  <c r="U584" i="2" s="1"/>
  <c r="L584" i="2" s="1"/>
  <c r="M584" i="2" s="1"/>
  <c r="F584" i="2"/>
  <c r="H584" i="2" s="1"/>
  <c r="J585" i="2" l="1"/>
  <c r="E585" i="2"/>
  <c r="S585" i="2" l="1"/>
  <c r="I585" i="2"/>
  <c r="G585" i="2"/>
  <c r="O585" i="2" l="1"/>
  <c r="P585" i="2" s="1"/>
  <c r="N585" i="2"/>
  <c r="W585" i="2"/>
  <c r="X585" i="2"/>
  <c r="Q585" i="2" l="1"/>
  <c r="T585" i="2" s="1"/>
  <c r="U585" i="2" s="1"/>
  <c r="L585" i="2" s="1"/>
  <c r="M585" i="2" s="1"/>
  <c r="F585" i="2"/>
  <c r="H585" i="2" s="1"/>
  <c r="J586" i="2" l="1"/>
  <c r="E586" i="2"/>
  <c r="I586" i="2" l="1"/>
  <c r="S586" i="2"/>
  <c r="G586" i="2"/>
  <c r="W586" i="2" l="1"/>
  <c r="X586" i="2"/>
  <c r="O586" i="2"/>
  <c r="P586" i="2" s="1"/>
  <c r="N586" i="2"/>
  <c r="Q586" i="2" l="1"/>
  <c r="T586" i="2" s="1"/>
  <c r="U586" i="2" s="1"/>
  <c r="L586" i="2" s="1"/>
  <c r="M586" i="2" s="1"/>
  <c r="F586" i="2"/>
  <c r="H586" i="2" s="1"/>
  <c r="E587" i="2" l="1"/>
  <c r="J587" i="2"/>
  <c r="G587" i="2" l="1"/>
  <c r="S587" i="2"/>
  <c r="I587" i="2"/>
  <c r="N587" i="2" l="1"/>
  <c r="O587" i="2"/>
  <c r="P587" i="2" s="1"/>
  <c r="X587" i="2"/>
  <c r="W587" i="2"/>
  <c r="Q587" i="2" l="1"/>
  <c r="T587" i="2" s="1"/>
  <c r="U587" i="2" s="1"/>
  <c r="L587" i="2" s="1"/>
  <c r="M587" i="2" s="1"/>
  <c r="F587" i="2"/>
  <c r="H587" i="2" s="1"/>
  <c r="E588" i="2" l="1"/>
  <c r="J588" i="2"/>
  <c r="G588" i="2" l="1"/>
  <c r="I588" i="2"/>
  <c r="S588" i="2"/>
  <c r="X588" i="2" l="1"/>
  <c r="W588" i="2"/>
  <c r="N588" i="2"/>
  <c r="O588" i="2"/>
  <c r="P588" i="2" s="1"/>
  <c r="Q588" i="2" l="1"/>
  <c r="T588" i="2" s="1"/>
  <c r="U588" i="2" s="1"/>
  <c r="L588" i="2" s="1"/>
  <c r="M588" i="2" s="1"/>
  <c r="F588" i="2"/>
  <c r="H588" i="2" s="1"/>
  <c r="E589" i="2" l="1"/>
  <c r="J589" i="2"/>
  <c r="G589" i="2" l="1"/>
  <c r="I589" i="2"/>
  <c r="S589" i="2"/>
  <c r="N589" i="2" l="1"/>
  <c r="O589" i="2"/>
  <c r="P589" i="2" s="1"/>
  <c r="X589" i="2"/>
  <c r="W589" i="2"/>
  <c r="Q589" i="2" l="1"/>
  <c r="T589" i="2" s="1"/>
  <c r="U589" i="2" s="1"/>
  <c r="L589" i="2" s="1"/>
  <c r="M589" i="2" s="1"/>
  <c r="F589" i="2"/>
  <c r="H589" i="2" s="1"/>
  <c r="J590" i="2" l="1"/>
  <c r="E590" i="2"/>
  <c r="I590" i="2" l="1"/>
  <c r="S590" i="2"/>
  <c r="G590" i="2"/>
  <c r="X590" i="2" l="1"/>
  <c r="W590" i="2"/>
  <c r="N590" i="2"/>
  <c r="O590" i="2"/>
  <c r="P590" i="2" s="1"/>
  <c r="Q590" i="2" l="1"/>
  <c r="T590" i="2" s="1"/>
  <c r="U590" i="2" s="1"/>
  <c r="L590" i="2" s="1"/>
  <c r="M590" i="2" s="1"/>
  <c r="F590" i="2"/>
  <c r="H590" i="2" s="1"/>
  <c r="J591" i="2" l="1"/>
  <c r="E591" i="2"/>
  <c r="G591" i="2" l="1"/>
  <c r="S591" i="2"/>
  <c r="I591" i="2"/>
  <c r="W591" i="2" l="1"/>
  <c r="X591" i="2"/>
  <c r="O591" i="2"/>
  <c r="P591" i="2" s="1"/>
  <c r="N591" i="2"/>
  <c r="Q591" i="2" l="1"/>
  <c r="T591" i="2" s="1"/>
  <c r="U591" i="2" s="1"/>
  <c r="L591" i="2" s="1"/>
  <c r="M591" i="2" s="1"/>
  <c r="F591" i="2"/>
  <c r="H591" i="2" s="1"/>
  <c r="J592" i="2" l="1"/>
  <c r="E592" i="2"/>
  <c r="I592" i="2" l="1"/>
  <c r="S592" i="2"/>
  <c r="G592" i="2"/>
  <c r="X592" i="2" l="1"/>
  <c r="W592" i="2"/>
  <c r="N592" i="2"/>
  <c r="O592" i="2"/>
  <c r="P592" i="2" s="1"/>
  <c r="Q592" i="2" l="1"/>
  <c r="T592" i="2" s="1"/>
  <c r="U592" i="2" s="1"/>
  <c r="L592" i="2" s="1"/>
  <c r="M592" i="2" s="1"/>
  <c r="F592" i="2"/>
  <c r="H592" i="2" s="1"/>
  <c r="E593" i="2" l="1"/>
  <c r="J593" i="2"/>
  <c r="G593" i="2" l="1"/>
  <c r="I593" i="2"/>
  <c r="S593" i="2"/>
  <c r="N593" i="2" l="1"/>
  <c r="O593" i="2"/>
  <c r="P593" i="2" s="1"/>
  <c r="X593" i="2"/>
  <c r="W593" i="2"/>
  <c r="Q593" i="2" l="1"/>
  <c r="T593" i="2" s="1"/>
  <c r="U593" i="2" s="1"/>
  <c r="L593" i="2" s="1"/>
  <c r="M593" i="2" s="1"/>
  <c r="F593" i="2"/>
  <c r="H593" i="2" s="1"/>
  <c r="E594" i="2" l="1"/>
  <c r="J594" i="2"/>
  <c r="G594" i="2" l="1"/>
  <c r="I594" i="2"/>
  <c r="S594" i="2"/>
  <c r="O594" i="2" l="1"/>
  <c r="P594" i="2" s="1"/>
  <c r="N594" i="2"/>
  <c r="X594" i="2"/>
  <c r="W594" i="2"/>
  <c r="Q594" i="2" l="1"/>
  <c r="T594" i="2" s="1"/>
  <c r="U594" i="2" s="1"/>
  <c r="L594" i="2" s="1"/>
  <c r="M594" i="2" s="1"/>
  <c r="F594" i="2"/>
  <c r="H594" i="2" s="1"/>
  <c r="J595" i="2" l="1"/>
  <c r="E595" i="2"/>
  <c r="I595" i="2" l="1"/>
  <c r="S595" i="2"/>
  <c r="G595" i="2"/>
  <c r="W595" i="2" l="1"/>
  <c r="X595" i="2"/>
  <c r="O595" i="2"/>
  <c r="P595" i="2" s="1"/>
  <c r="N595" i="2"/>
  <c r="Q595" i="2" l="1"/>
  <c r="T595" i="2" s="1"/>
  <c r="U595" i="2" s="1"/>
  <c r="L595" i="2" s="1"/>
  <c r="M595" i="2" s="1"/>
  <c r="F595" i="2"/>
  <c r="H595" i="2" s="1"/>
  <c r="E596" i="2" l="1"/>
  <c r="J596" i="2"/>
  <c r="G596" i="2" l="1"/>
  <c r="S596" i="2"/>
  <c r="I596" i="2"/>
  <c r="O596" i="2" l="1"/>
  <c r="P596" i="2" s="1"/>
  <c r="N596" i="2"/>
  <c r="X596" i="2"/>
  <c r="W596" i="2"/>
  <c r="Q596" i="2" l="1"/>
  <c r="T596" i="2" s="1"/>
  <c r="U596" i="2" s="1"/>
  <c r="L596" i="2" s="1"/>
  <c r="M596" i="2" s="1"/>
  <c r="F596" i="2"/>
  <c r="H596" i="2" s="1"/>
  <c r="J597" i="2" l="1"/>
  <c r="E597" i="2"/>
  <c r="S597" i="2" l="1"/>
  <c r="I597" i="2"/>
  <c r="G597" i="2"/>
  <c r="O597" i="2" l="1"/>
  <c r="P597" i="2" s="1"/>
  <c r="N597" i="2"/>
  <c r="W597" i="2"/>
  <c r="X597" i="2"/>
  <c r="Q597" i="2" l="1"/>
  <c r="T597" i="2" s="1"/>
  <c r="U597" i="2" s="1"/>
  <c r="L597" i="2" s="1"/>
  <c r="M597" i="2" s="1"/>
  <c r="F597" i="2"/>
  <c r="H597" i="2" s="1"/>
  <c r="J598" i="2" l="1"/>
  <c r="E598" i="2"/>
  <c r="S598" i="2" l="1"/>
  <c r="I598" i="2"/>
  <c r="G598" i="2"/>
  <c r="W598" i="2" l="1"/>
  <c r="X598" i="2"/>
  <c r="O598" i="2"/>
  <c r="P598" i="2" s="1"/>
  <c r="N598" i="2"/>
  <c r="Q598" i="2" l="1"/>
  <c r="T598" i="2" s="1"/>
  <c r="U598" i="2" s="1"/>
  <c r="L598" i="2" s="1"/>
  <c r="M598" i="2" s="1"/>
  <c r="F598" i="2"/>
  <c r="H598" i="2" s="1"/>
  <c r="E599" i="2" l="1"/>
  <c r="J599" i="2"/>
  <c r="G599" i="2" l="1"/>
  <c r="I599" i="2"/>
  <c r="S599" i="2"/>
  <c r="N599" i="2" l="1"/>
  <c r="O599" i="2"/>
  <c r="P599" i="2" s="1"/>
  <c r="X599" i="2"/>
  <c r="W599" i="2"/>
  <c r="Q599" i="2" l="1"/>
  <c r="T599" i="2" s="1"/>
  <c r="U599" i="2" s="1"/>
  <c r="L599" i="2" s="1"/>
  <c r="M599" i="2" s="1"/>
  <c r="F599" i="2"/>
  <c r="H599" i="2" s="1"/>
  <c r="J600" i="2" l="1"/>
  <c r="E600" i="2"/>
  <c r="I600" i="2" l="1"/>
  <c r="S600" i="2"/>
  <c r="G600" i="2"/>
  <c r="N600" i="2" l="1"/>
  <c r="O600" i="2"/>
  <c r="P600" i="2" s="1"/>
  <c r="X600" i="2"/>
  <c r="W600" i="2"/>
  <c r="Q600" i="2" l="1"/>
  <c r="T600" i="2" s="1"/>
  <c r="U600" i="2" s="1"/>
  <c r="L600" i="2" s="1"/>
  <c r="M600" i="2" s="1"/>
  <c r="F600" i="2"/>
  <c r="H600" i="2" s="1"/>
  <c r="J601" i="2" l="1"/>
  <c r="E601" i="2"/>
  <c r="I601" i="2" l="1"/>
  <c r="S601" i="2"/>
  <c r="G601" i="2"/>
  <c r="W601" i="2" l="1"/>
  <c r="X601" i="2"/>
  <c r="N601" i="2"/>
  <c r="O601" i="2"/>
  <c r="P601" i="2" s="1"/>
  <c r="Q601" i="2" l="1"/>
  <c r="T601" i="2" s="1"/>
  <c r="U601" i="2" s="1"/>
  <c r="L601" i="2" s="1"/>
  <c r="M601" i="2" s="1"/>
  <c r="F601" i="2"/>
  <c r="H601" i="2" s="1"/>
  <c r="E602" i="2" l="1"/>
  <c r="J602" i="2"/>
  <c r="G602" i="2" l="1"/>
  <c r="S602" i="2"/>
  <c r="I602" i="2"/>
  <c r="O602" i="2" l="1"/>
  <c r="P602" i="2" s="1"/>
  <c r="N602" i="2"/>
  <c r="W602" i="2"/>
  <c r="X602" i="2"/>
  <c r="Q602" i="2" l="1"/>
  <c r="T602" i="2" s="1"/>
  <c r="U602" i="2" s="1"/>
  <c r="L602" i="2" s="1"/>
  <c r="M602" i="2" s="1"/>
  <c r="F602" i="2"/>
  <c r="H602" i="2" s="1"/>
  <c r="J603" i="2" l="1"/>
  <c r="E603" i="2"/>
  <c r="S603" i="2" l="1"/>
  <c r="I603" i="2"/>
  <c r="G603" i="2"/>
  <c r="X603" i="2" l="1"/>
  <c r="W603" i="2"/>
  <c r="N603" i="2"/>
  <c r="O603" i="2"/>
  <c r="P603" i="2" s="1"/>
  <c r="Q603" i="2" l="1"/>
  <c r="T603" i="2" s="1"/>
  <c r="U603" i="2" s="1"/>
  <c r="L603" i="2" s="1"/>
  <c r="M603" i="2" s="1"/>
  <c r="F603" i="2"/>
  <c r="H603" i="2" s="1"/>
  <c r="E604" i="2" l="1"/>
  <c r="J604" i="2"/>
  <c r="G604" i="2" l="1"/>
  <c r="S604" i="2"/>
  <c r="I604" i="2"/>
  <c r="O604" i="2" l="1"/>
  <c r="P604" i="2" s="1"/>
  <c r="N604" i="2"/>
  <c r="W604" i="2"/>
  <c r="X604" i="2"/>
  <c r="Q604" i="2" l="1"/>
  <c r="T604" i="2" s="1"/>
  <c r="U604" i="2" s="1"/>
  <c r="L604" i="2" s="1"/>
  <c r="M604" i="2" s="1"/>
  <c r="F604" i="2"/>
  <c r="H604" i="2" s="1"/>
  <c r="J605" i="2" l="1"/>
  <c r="E605" i="2"/>
  <c r="G605" i="2" l="1"/>
  <c r="I605" i="2"/>
  <c r="S605" i="2"/>
  <c r="N605" i="2" l="1"/>
  <c r="O605" i="2"/>
  <c r="P605" i="2" s="1"/>
  <c r="W605" i="2"/>
  <c r="X605" i="2"/>
  <c r="Q605" i="2" l="1"/>
  <c r="T605" i="2" s="1"/>
  <c r="U605" i="2" s="1"/>
  <c r="L605" i="2" s="1"/>
  <c r="M605" i="2" s="1"/>
  <c r="F605" i="2"/>
  <c r="H605" i="2" s="1"/>
  <c r="J606" i="2" l="1"/>
  <c r="E606" i="2"/>
  <c r="S606" i="2" l="1"/>
  <c r="I606" i="2"/>
  <c r="G606" i="2"/>
  <c r="N606" i="2" l="1"/>
  <c r="O606" i="2"/>
  <c r="P606" i="2" s="1"/>
  <c r="X606" i="2"/>
  <c r="W606" i="2"/>
  <c r="Q606" i="2" l="1"/>
  <c r="T606" i="2" s="1"/>
  <c r="U606" i="2" s="1"/>
  <c r="L606" i="2" s="1"/>
  <c r="M606" i="2" s="1"/>
  <c r="F606" i="2"/>
  <c r="H606" i="2" s="1"/>
  <c r="E607" i="2" l="1"/>
  <c r="J607" i="2"/>
  <c r="G607" i="2" l="1"/>
  <c r="I607" i="2"/>
  <c r="S607" i="2"/>
  <c r="O607" i="2" l="1"/>
  <c r="P607" i="2" s="1"/>
  <c r="N607" i="2"/>
  <c r="X607" i="2"/>
  <c r="W607" i="2"/>
  <c r="Q607" i="2" l="1"/>
  <c r="T607" i="2" s="1"/>
  <c r="U607" i="2" s="1"/>
  <c r="L607" i="2" s="1"/>
  <c r="M607" i="2" s="1"/>
  <c r="F607" i="2"/>
  <c r="H607" i="2" s="1"/>
  <c r="J608" i="2" l="1"/>
  <c r="E608" i="2"/>
  <c r="I608" i="2" l="1"/>
  <c r="S608" i="2"/>
  <c r="G608" i="2"/>
  <c r="O608" i="2" l="1"/>
  <c r="P608" i="2" s="1"/>
  <c r="N608" i="2"/>
  <c r="W608" i="2"/>
  <c r="X608" i="2"/>
  <c r="Q608" i="2" l="1"/>
  <c r="T608" i="2" s="1"/>
  <c r="U608" i="2" s="1"/>
  <c r="L608" i="2" s="1"/>
  <c r="M608" i="2" s="1"/>
  <c r="F608" i="2"/>
  <c r="H608" i="2" s="1"/>
  <c r="E609" i="2" l="1"/>
  <c r="J609" i="2"/>
  <c r="S609" i="2" l="1"/>
  <c r="I609" i="2"/>
  <c r="G609" i="2"/>
  <c r="N609" i="2" l="1"/>
  <c r="O609" i="2"/>
  <c r="P609" i="2" s="1"/>
  <c r="X609" i="2"/>
  <c r="W609" i="2"/>
  <c r="Q609" i="2" l="1"/>
  <c r="T609" i="2" s="1"/>
  <c r="U609" i="2" s="1"/>
  <c r="L609" i="2" s="1"/>
  <c r="M609" i="2" s="1"/>
  <c r="F609" i="2"/>
  <c r="H609" i="2" s="1"/>
  <c r="J610" i="2" l="1"/>
  <c r="E610" i="2"/>
  <c r="G610" i="2" l="1"/>
  <c r="I610" i="2"/>
  <c r="S610" i="2"/>
  <c r="N610" i="2" l="1"/>
  <c r="O610" i="2"/>
  <c r="P610" i="2" s="1"/>
  <c r="X610" i="2"/>
  <c r="W610" i="2"/>
  <c r="Q610" i="2" l="1"/>
  <c r="T610" i="2" s="1"/>
  <c r="U610" i="2" s="1"/>
  <c r="L610" i="2" s="1"/>
  <c r="M610" i="2" s="1"/>
  <c r="F610" i="2"/>
  <c r="H610" i="2" s="1"/>
  <c r="J611" i="2" l="1"/>
  <c r="E611" i="2"/>
  <c r="G611" i="2" l="1"/>
  <c r="I611" i="2"/>
  <c r="S611" i="2"/>
  <c r="N611" i="2" l="1"/>
  <c r="O611" i="2"/>
  <c r="P611" i="2" s="1"/>
  <c r="W611" i="2"/>
  <c r="X611" i="2"/>
  <c r="Q611" i="2" l="1"/>
  <c r="T611" i="2" s="1"/>
  <c r="U611" i="2" s="1"/>
  <c r="L611" i="2" s="1"/>
  <c r="M611" i="2" s="1"/>
  <c r="F611" i="2"/>
  <c r="H611" i="2" s="1"/>
  <c r="J612" i="2" l="1"/>
  <c r="E612" i="2"/>
  <c r="G612" i="2" l="1"/>
  <c r="I612" i="2"/>
  <c r="S612" i="2"/>
  <c r="X612" i="2" l="1"/>
  <c r="W612" i="2"/>
  <c r="N612" i="2"/>
  <c r="O612" i="2"/>
  <c r="P612" i="2" s="1"/>
  <c r="Q612" i="2" l="1"/>
  <c r="T612" i="2" s="1"/>
  <c r="U612" i="2" s="1"/>
  <c r="L612" i="2" s="1"/>
  <c r="M612" i="2" s="1"/>
  <c r="F612" i="2"/>
  <c r="H612" i="2" s="1"/>
  <c r="J613" i="2" l="1"/>
  <c r="E613" i="2"/>
  <c r="I613" i="2" l="1"/>
  <c r="S613" i="2"/>
  <c r="G613" i="2"/>
  <c r="X613" i="2" l="1"/>
  <c r="W613" i="2"/>
  <c r="O613" i="2"/>
  <c r="P613" i="2" s="1"/>
  <c r="N613" i="2"/>
  <c r="Q613" i="2" l="1"/>
  <c r="T613" i="2" s="1"/>
  <c r="U613" i="2" s="1"/>
  <c r="L613" i="2" s="1"/>
  <c r="M613" i="2" s="1"/>
  <c r="F613" i="2"/>
  <c r="H613" i="2" s="1"/>
  <c r="E614" i="2" l="1"/>
  <c r="J614" i="2"/>
  <c r="G614" i="2" l="1"/>
  <c r="I614" i="2"/>
  <c r="S614" i="2"/>
  <c r="X614" i="2" l="1"/>
  <c r="W614" i="2"/>
  <c r="O614" i="2"/>
  <c r="P614" i="2" s="1"/>
  <c r="N614" i="2"/>
  <c r="Q614" i="2" l="1"/>
  <c r="T614" i="2" s="1"/>
  <c r="U614" i="2" s="1"/>
  <c r="L614" i="2" s="1"/>
  <c r="M614" i="2" s="1"/>
  <c r="F614" i="2"/>
  <c r="H614" i="2" s="1"/>
  <c r="J615" i="2" l="1"/>
  <c r="E615" i="2"/>
  <c r="I615" i="2" l="1"/>
  <c r="S615" i="2"/>
  <c r="G615" i="2"/>
  <c r="W615" i="2" l="1"/>
  <c r="X615" i="2"/>
  <c r="O615" i="2"/>
  <c r="P615" i="2" s="1"/>
  <c r="N615" i="2"/>
  <c r="Q615" i="2" l="1"/>
  <c r="T615" i="2" s="1"/>
  <c r="U615" i="2" s="1"/>
  <c r="L615" i="2" s="1"/>
  <c r="M615" i="2" s="1"/>
  <c r="F615" i="2"/>
  <c r="H615" i="2" s="1"/>
  <c r="J616" i="2" l="1"/>
  <c r="E616" i="2"/>
  <c r="S616" i="2" l="1"/>
  <c r="I616" i="2"/>
  <c r="G616" i="2"/>
  <c r="X616" i="2" l="1"/>
  <c r="W616" i="2"/>
  <c r="O616" i="2"/>
  <c r="P616" i="2" s="1"/>
  <c r="N616" i="2"/>
  <c r="Q616" i="2" l="1"/>
  <c r="T616" i="2" s="1"/>
  <c r="U616" i="2" s="1"/>
  <c r="L616" i="2" s="1"/>
  <c r="M616" i="2" s="1"/>
  <c r="F616" i="2"/>
  <c r="H616" i="2" s="1"/>
  <c r="E617" i="2" l="1"/>
  <c r="J617" i="2"/>
  <c r="G617" i="2" l="1"/>
  <c r="I617" i="2"/>
  <c r="S617" i="2"/>
  <c r="N617" i="2" l="1"/>
  <c r="O617" i="2"/>
  <c r="P617" i="2" s="1"/>
  <c r="W617" i="2"/>
  <c r="X617" i="2"/>
  <c r="Q617" i="2" l="1"/>
  <c r="T617" i="2" s="1"/>
  <c r="U617" i="2" s="1"/>
  <c r="L617" i="2" s="1"/>
  <c r="M617" i="2" s="1"/>
  <c r="F617" i="2"/>
  <c r="H617" i="2" s="1"/>
  <c r="J618" i="2" l="1"/>
  <c r="E618" i="2"/>
  <c r="G618" i="2" l="1"/>
  <c r="S618" i="2"/>
  <c r="I618" i="2"/>
  <c r="N618" i="2" l="1"/>
  <c r="O618" i="2"/>
  <c r="P618" i="2" s="1"/>
  <c r="W618" i="2"/>
  <c r="X618" i="2"/>
  <c r="Q618" i="2" l="1"/>
  <c r="T618" i="2" s="1"/>
  <c r="U618" i="2" s="1"/>
  <c r="L618" i="2" s="1"/>
  <c r="M618" i="2" s="1"/>
  <c r="F618" i="2"/>
  <c r="H618" i="2" s="1"/>
  <c r="E619" i="2" l="1"/>
  <c r="J619" i="2"/>
  <c r="G619" i="2" l="1"/>
  <c r="I619" i="2"/>
  <c r="S619" i="2"/>
  <c r="O619" i="2" l="1"/>
  <c r="P619" i="2" s="1"/>
  <c r="N619" i="2"/>
  <c r="W619" i="2"/>
  <c r="X619" i="2"/>
  <c r="Q619" i="2" l="1"/>
  <c r="T619" i="2" s="1"/>
  <c r="U619" i="2" s="1"/>
  <c r="L619" i="2" s="1"/>
  <c r="M619" i="2" s="1"/>
  <c r="F619" i="2"/>
  <c r="H619" i="2" s="1"/>
  <c r="E620" i="2" l="1"/>
  <c r="J620" i="2"/>
  <c r="G620" i="2" l="1"/>
  <c r="I620" i="2"/>
  <c r="S620" i="2"/>
  <c r="X620" i="2" l="1"/>
  <c r="W620" i="2"/>
  <c r="N620" i="2"/>
  <c r="O620" i="2"/>
  <c r="P620" i="2" s="1"/>
  <c r="Q620" i="2" l="1"/>
  <c r="T620" i="2" s="1"/>
  <c r="U620" i="2" s="1"/>
  <c r="L620" i="2" s="1"/>
  <c r="M620" i="2" s="1"/>
  <c r="F620" i="2"/>
  <c r="H620" i="2" s="1"/>
  <c r="J621" i="2" l="1"/>
  <c r="E621" i="2"/>
  <c r="G621" i="2" l="1"/>
  <c r="I621" i="2"/>
  <c r="S621" i="2"/>
  <c r="N621" i="2" l="1"/>
  <c r="O621" i="2"/>
  <c r="P621" i="2" s="1"/>
  <c r="W621" i="2"/>
  <c r="X621" i="2"/>
  <c r="Q621" i="2" l="1"/>
  <c r="T621" i="2" s="1"/>
  <c r="U621" i="2" s="1"/>
  <c r="L621" i="2" s="1"/>
  <c r="M621" i="2" s="1"/>
  <c r="F621" i="2"/>
  <c r="H621" i="2" s="1"/>
  <c r="J622" i="2" l="1"/>
  <c r="E622" i="2"/>
  <c r="S622" i="2" l="1"/>
  <c r="I622" i="2"/>
  <c r="G622" i="2"/>
  <c r="O622" i="2" l="1"/>
  <c r="P622" i="2" s="1"/>
  <c r="N622" i="2"/>
  <c r="W622" i="2"/>
  <c r="X622" i="2"/>
  <c r="Q622" i="2" l="1"/>
  <c r="T622" i="2" s="1"/>
  <c r="U622" i="2" s="1"/>
  <c r="L622" i="2" s="1"/>
  <c r="M622" i="2" s="1"/>
  <c r="F622" i="2"/>
  <c r="H622" i="2" s="1"/>
  <c r="E623" i="2" l="1"/>
  <c r="J623" i="2"/>
  <c r="G623" i="2" l="1"/>
  <c r="S623" i="2"/>
  <c r="I623" i="2"/>
  <c r="O623" i="2" l="1"/>
  <c r="P623" i="2" s="1"/>
  <c r="N623" i="2"/>
  <c r="X623" i="2"/>
  <c r="W623" i="2"/>
  <c r="Q623" i="2" l="1"/>
  <c r="T623" i="2" s="1"/>
  <c r="U623" i="2" s="1"/>
  <c r="L623" i="2" s="1"/>
  <c r="M623" i="2" s="1"/>
  <c r="F623" i="2"/>
  <c r="H623" i="2" s="1"/>
  <c r="J624" i="2" l="1"/>
  <c r="E624" i="2"/>
  <c r="S624" i="2" l="1"/>
  <c r="I624" i="2"/>
  <c r="G624" i="2"/>
  <c r="X624" i="2" l="1"/>
  <c r="W624" i="2"/>
  <c r="O624" i="2"/>
  <c r="P624" i="2" s="1"/>
  <c r="N624" i="2"/>
  <c r="Q624" i="2" l="1"/>
  <c r="T624" i="2" s="1"/>
  <c r="U624" i="2" s="1"/>
  <c r="L624" i="2" s="1"/>
  <c r="M624" i="2" s="1"/>
  <c r="F624" i="2"/>
  <c r="H624" i="2" s="1"/>
  <c r="J625" i="2" l="1"/>
  <c r="E625" i="2"/>
  <c r="I625" i="2" l="1"/>
  <c r="S625" i="2"/>
  <c r="G625" i="2"/>
  <c r="X625" i="2" l="1"/>
  <c r="W625" i="2"/>
  <c r="O625" i="2"/>
  <c r="P625" i="2" s="1"/>
  <c r="N625" i="2"/>
  <c r="Q625" i="2" l="1"/>
  <c r="T625" i="2" s="1"/>
  <c r="U625" i="2" s="1"/>
  <c r="L625" i="2" s="1"/>
  <c r="M625" i="2" s="1"/>
  <c r="F625" i="2"/>
  <c r="H625" i="2" s="1"/>
  <c r="E626" i="2" l="1"/>
  <c r="J626" i="2"/>
  <c r="I626" i="2" l="1"/>
  <c r="S626" i="2"/>
  <c r="G626" i="2"/>
  <c r="X626" i="2" l="1"/>
  <c r="W626" i="2"/>
  <c r="O626" i="2"/>
  <c r="P626" i="2" s="1"/>
  <c r="N626" i="2"/>
  <c r="Q626" i="2" l="1"/>
  <c r="T626" i="2" s="1"/>
  <c r="U626" i="2" s="1"/>
  <c r="L626" i="2" s="1"/>
  <c r="M626" i="2" s="1"/>
  <c r="F626" i="2"/>
  <c r="H626" i="2" s="1"/>
  <c r="J627" i="2" l="1"/>
  <c r="E627" i="2"/>
  <c r="I627" i="2" l="1"/>
  <c r="S627" i="2"/>
  <c r="G627" i="2"/>
  <c r="X627" i="2" l="1"/>
  <c r="W627" i="2"/>
  <c r="O627" i="2"/>
  <c r="P627" i="2" s="1"/>
  <c r="N627" i="2"/>
  <c r="Q627" i="2" l="1"/>
  <c r="T627" i="2" s="1"/>
  <c r="U627" i="2" s="1"/>
  <c r="L627" i="2" s="1"/>
  <c r="M627" i="2" s="1"/>
  <c r="F627" i="2"/>
  <c r="H627" i="2" s="1"/>
  <c r="E628" i="2" l="1"/>
  <c r="J628" i="2"/>
  <c r="G628" i="2" l="1"/>
  <c r="S628" i="2"/>
  <c r="I628" i="2"/>
  <c r="O628" i="2" l="1"/>
  <c r="P628" i="2" s="1"/>
  <c r="N628" i="2"/>
  <c r="X628" i="2"/>
  <c r="W628" i="2"/>
  <c r="Q628" i="2" l="1"/>
  <c r="T628" i="2" s="1"/>
  <c r="U628" i="2" s="1"/>
  <c r="L628" i="2" s="1"/>
  <c r="M628" i="2" s="1"/>
  <c r="F628" i="2"/>
  <c r="H628" i="2" s="1"/>
  <c r="E629" i="2" l="1"/>
  <c r="J629" i="2"/>
  <c r="G629" i="2" l="1"/>
  <c r="S629" i="2"/>
  <c r="I629" i="2"/>
  <c r="O629" i="2" l="1"/>
  <c r="P629" i="2" s="1"/>
  <c r="N629" i="2"/>
  <c r="W629" i="2"/>
  <c r="X629" i="2"/>
  <c r="Q629" i="2" l="1"/>
  <c r="T629" i="2" s="1"/>
  <c r="U629" i="2" s="1"/>
  <c r="L629" i="2" s="1"/>
  <c r="M629" i="2" s="1"/>
  <c r="F629" i="2"/>
  <c r="H629" i="2" s="1"/>
  <c r="J630" i="2" l="1"/>
  <c r="E630" i="2"/>
  <c r="I630" i="2" l="1"/>
  <c r="S630" i="2"/>
  <c r="G630" i="2"/>
  <c r="X630" i="2" l="1"/>
  <c r="W630" i="2"/>
  <c r="O630" i="2"/>
  <c r="P630" i="2" s="1"/>
  <c r="N630" i="2"/>
  <c r="Q630" i="2" l="1"/>
  <c r="T630" i="2" s="1"/>
  <c r="U630" i="2" s="1"/>
  <c r="L630" i="2" s="1"/>
  <c r="M630" i="2" s="1"/>
  <c r="F630" i="2"/>
  <c r="H630" i="2" s="1"/>
  <c r="E631" i="2" l="1"/>
  <c r="J631" i="2"/>
  <c r="G631" i="2" l="1"/>
  <c r="I631" i="2"/>
  <c r="S631" i="2"/>
  <c r="O631" i="2" l="1"/>
  <c r="P631" i="2" s="1"/>
  <c r="N631" i="2"/>
  <c r="W631" i="2"/>
  <c r="X631" i="2"/>
  <c r="Q631" i="2" l="1"/>
  <c r="T631" i="2" s="1"/>
  <c r="U631" i="2" s="1"/>
  <c r="L631" i="2" s="1"/>
  <c r="M631" i="2" s="1"/>
  <c r="F631" i="2"/>
  <c r="H631" i="2" s="1"/>
  <c r="E632" i="2" l="1"/>
  <c r="J632" i="2"/>
  <c r="G632" i="2" l="1"/>
  <c r="S632" i="2"/>
  <c r="I632" i="2"/>
  <c r="O632" i="2" l="1"/>
  <c r="P632" i="2" s="1"/>
  <c r="N632" i="2"/>
  <c r="X632" i="2"/>
  <c r="W632" i="2"/>
  <c r="Q632" i="2" l="1"/>
  <c r="T632" i="2" s="1"/>
  <c r="U632" i="2" s="1"/>
  <c r="L632" i="2" s="1"/>
  <c r="M632" i="2" s="1"/>
  <c r="F632" i="2"/>
  <c r="H632" i="2" s="1"/>
  <c r="J633" i="2" l="1"/>
  <c r="E633" i="2"/>
  <c r="I633" i="2" l="1"/>
  <c r="S633" i="2"/>
  <c r="G633" i="2"/>
  <c r="X633" i="2" l="1"/>
  <c r="W633" i="2"/>
  <c r="O633" i="2"/>
  <c r="P633" i="2" s="1"/>
  <c r="N633" i="2"/>
  <c r="Q633" i="2" l="1"/>
  <c r="T633" i="2" s="1"/>
  <c r="U633" i="2" s="1"/>
  <c r="L633" i="2" s="1"/>
  <c r="M633" i="2" s="1"/>
  <c r="F633" i="2"/>
  <c r="H633" i="2" s="1"/>
  <c r="E634" i="2" l="1"/>
  <c r="J634" i="2"/>
  <c r="S634" i="2" l="1"/>
  <c r="I634" i="2"/>
  <c r="G634" i="2"/>
  <c r="X634" i="2" l="1"/>
  <c r="W634" i="2"/>
  <c r="O634" i="2"/>
  <c r="P634" i="2" s="1"/>
  <c r="N634" i="2"/>
  <c r="Q634" i="2" l="1"/>
  <c r="T634" i="2" s="1"/>
  <c r="U634" i="2" s="1"/>
  <c r="L634" i="2" s="1"/>
  <c r="M634" i="2" s="1"/>
  <c r="F634" i="2"/>
  <c r="H634" i="2" s="1"/>
  <c r="J635" i="2" l="1"/>
  <c r="E635" i="2"/>
  <c r="I635" i="2" l="1"/>
  <c r="S635" i="2"/>
  <c r="G635" i="2"/>
  <c r="W635" i="2" l="1"/>
  <c r="X635" i="2"/>
  <c r="O635" i="2"/>
  <c r="P635" i="2" s="1"/>
  <c r="N635" i="2"/>
  <c r="Q635" i="2" l="1"/>
  <c r="T635" i="2" s="1"/>
  <c r="U635" i="2" s="1"/>
  <c r="L635" i="2" s="1"/>
  <c r="M635" i="2" s="1"/>
  <c r="F635" i="2"/>
  <c r="H635" i="2" s="1"/>
  <c r="J636" i="2" l="1"/>
  <c r="E636" i="2"/>
  <c r="I636" i="2" l="1"/>
  <c r="S636" i="2"/>
  <c r="G636" i="2"/>
  <c r="X636" i="2" l="1"/>
  <c r="W636" i="2"/>
  <c r="N636" i="2"/>
  <c r="O636" i="2"/>
  <c r="P636" i="2" s="1"/>
  <c r="Q636" i="2" l="1"/>
  <c r="T636" i="2" s="1"/>
  <c r="U636" i="2" s="1"/>
  <c r="L636" i="2" s="1"/>
  <c r="M636" i="2" s="1"/>
  <c r="F636" i="2"/>
  <c r="H636" i="2" s="1"/>
  <c r="J637" i="2" l="1"/>
  <c r="E637" i="2"/>
  <c r="G637" i="2" l="1"/>
  <c r="S637" i="2"/>
  <c r="I637" i="2"/>
  <c r="O637" i="2" l="1"/>
  <c r="P637" i="2" s="1"/>
  <c r="N637" i="2"/>
  <c r="W637" i="2"/>
  <c r="X637" i="2"/>
  <c r="Q637" i="2" l="1"/>
  <c r="T637" i="2" s="1"/>
  <c r="U637" i="2" s="1"/>
  <c r="L637" i="2" s="1"/>
  <c r="M637" i="2" s="1"/>
  <c r="F637" i="2"/>
  <c r="H637" i="2" s="1"/>
  <c r="E638" i="2" l="1"/>
  <c r="J638" i="2"/>
  <c r="G638" i="2" l="1"/>
  <c r="S638" i="2"/>
  <c r="I638" i="2"/>
  <c r="N638" i="2" l="1"/>
  <c r="O638" i="2"/>
  <c r="P638" i="2" s="1"/>
  <c r="X638" i="2"/>
  <c r="W638" i="2"/>
  <c r="Q638" i="2" l="1"/>
  <c r="T638" i="2" s="1"/>
  <c r="U638" i="2" s="1"/>
  <c r="L638" i="2" s="1"/>
  <c r="M638" i="2" s="1"/>
  <c r="F638" i="2"/>
  <c r="H638" i="2" s="1"/>
  <c r="E639" i="2" l="1"/>
  <c r="J639" i="2"/>
  <c r="G639" i="2" l="1"/>
  <c r="S639" i="2"/>
  <c r="I639" i="2"/>
  <c r="O639" i="2" l="1"/>
  <c r="P639" i="2" s="1"/>
  <c r="N639" i="2"/>
  <c r="W639" i="2"/>
  <c r="X639" i="2"/>
  <c r="Q639" i="2" l="1"/>
  <c r="T639" i="2" s="1"/>
  <c r="U639" i="2" s="1"/>
  <c r="L639" i="2" s="1"/>
  <c r="M639" i="2" s="1"/>
  <c r="F639" i="2"/>
  <c r="H639" i="2" s="1"/>
  <c r="J640" i="2" l="1"/>
  <c r="E640" i="2"/>
  <c r="I640" i="2" l="1"/>
  <c r="S640" i="2"/>
  <c r="G640" i="2"/>
  <c r="W640" i="2" l="1"/>
  <c r="X640" i="2"/>
  <c r="N640" i="2"/>
  <c r="O640" i="2"/>
  <c r="P640" i="2" s="1"/>
  <c r="Q640" i="2" l="1"/>
  <c r="T640" i="2" s="1"/>
  <c r="U640" i="2" s="1"/>
  <c r="L640" i="2" s="1"/>
  <c r="M640" i="2" s="1"/>
  <c r="F640" i="2"/>
  <c r="H640" i="2" s="1"/>
  <c r="J641" i="2" l="1"/>
  <c r="E641" i="2"/>
  <c r="S641" i="2" l="1"/>
  <c r="I641" i="2"/>
  <c r="G641" i="2"/>
  <c r="O641" i="2" l="1"/>
  <c r="P641" i="2" s="1"/>
  <c r="N641" i="2"/>
  <c r="X641" i="2"/>
  <c r="W641" i="2"/>
  <c r="Q641" i="2" l="1"/>
  <c r="T641" i="2" s="1"/>
  <c r="U641" i="2" s="1"/>
  <c r="L641" i="2" s="1"/>
  <c r="M641" i="2" s="1"/>
  <c r="F641" i="2"/>
  <c r="H641" i="2" s="1"/>
  <c r="J642" i="2" l="1"/>
  <c r="E642" i="2"/>
  <c r="I642" i="2" l="1"/>
  <c r="S642" i="2"/>
  <c r="G642" i="2"/>
  <c r="W642" i="2" l="1"/>
  <c r="X642" i="2"/>
  <c r="O642" i="2"/>
  <c r="P642" i="2" s="1"/>
  <c r="N642" i="2"/>
  <c r="Q642" i="2" l="1"/>
  <c r="T642" i="2" s="1"/>
  <c r="U642" i="2" s="1"/>
  <c r="L642" i="2" s="1"/>
  <c r="M642" i="2" s="1"/>
  <c r="F642" i="2"/>
  <c r="H642" i="2" s="1"/>
  <c r="E643" i="2" l="1"/>
  <c r="J643" i="2"/>
  <c r="S643" i="2" l="1"/>
  <c r="I643" i="2"/>
  <c r="G643" i="2"/>
  <c r="O643" i="2" l="1"/>
  <c r="P643" i="2" s="1"/>
  <c r="N643" i="2"/>
  <c r="W643" i="2"/>
  <c r="X643" i="2"/>
  <c r="Q643" i="2" l="1"/>
  <c r="T643" i="2" s="1"/>
  <c r="U643" i="2" s="1"/>
  <c r="L643" i="2" s="1"/>
  <c r="M643" i="2" s="1"/>
  <c r="F643" i="2"/>
  <c r="H643" i="2" s="1"/>
  <c r="E644" i="2" l="1"/>
  <c r="J644" i="2"/>
  <c r="G644" i="2" l="1"/>
  <c r="S644" i="2"/>
  <c r="I644" i="2"/>
  <c r="W644" i="2" l="1"/>
  <c r="X644" i="2"/>
  <c r="O644" i="2"/>
  <c r="P644" i="2" s="1"/>
  <c r="N644" i="2"/>
  <c r="Q644" i="2" l="1"/>
  <c r="T644" i="2" s="1"/>
  <c r="U644" i="2" s="1"/>
  <c r="L644" i="2" s="1"/>
  <c r="M644" i="2" s="1"/>
  <c r="F644" i="2"/>
  <c r="H644" i="2" s="1"/>
  <c r="J645" i="2" l="1"/>
  <c r="E645" i="2"/>
  <c r="S645" i="2" l="1"/>
  <c r="I645" i="2"/>
  <c r="G645" i="2"/>
  <c r="W645" i="2" l="1"/>
  <c r="X645" i="2"/>
  <c r="N645" i="2"/>
  <c r="O645" i="2"/>
  <c r="P645" i="2" s="1"/>
  <c r="Q645" i="2" l="1"/>
  <c r="T645" i="2" s="1"/>
  <c r="U645" i="2" s="1"/>
  <c r="L645" i="2" s="1"/>
  <c r="M645" i="2" s="1"/>
  <c r="F645" i="2"/>
  <c r="H645" i="2" s="1"/>
  <c r="E646" i="2" l="1"/>
  <c r="J646" i="2"/>
  <c r="S646" i="2" l="1"/>
  <c r="I646" i="2"/>
  <c r="G646" i="2"/>
  <c r="O646" i="2" l="1"/>
  <c r="P646" i="2" s="1"/>
  <c r="N646" i="2"/>
  <c r="W646" i="2"/>
  <c r="X646" i="2"/>
  <c r="Q646" i="2" l="1"/>
  <c r="T646" i="2" s="1"/>
  <c r="U646" i="2" s="1"/>
  <c r="L646" i="2" s="1"/>
  <c r="M646" i="2" s="1"/>
  <c r="F646" i="2"/>
  <c r="H646" i="2" s="1"/>
  <c r="E647" i="2" l="1"/>
  <c r="J647" i="2"/>
  <c r="S647" i="2" l="1"/>
  <c r="I647" i="2"/>
  <c r="G647" i="2"/>
  <c r="N647" i="2" l="1"/>
  <c r="O647" i="2"/>
  <c r="P647" i="2" s="1"/>
  <c r="W647" i="2"/>
  <c r="X647" i="2"/>
  <c r="Q647" i="2" l="1"/>
  <c r="T647" i="2" s="1"/>
  <c r="U647" i="2" s="1"/>
  <c r="L647" i="2" s="1"/>
  <c r="M647" i="2" s="1"/>
  <c r="F647" i="2"/>
  <c r="H647" i="2" s="1"/>
  <c r="E648" i="2" l="1"/>
  <c r="J648" i="2"/>
  <c r="G648" i="2" l="1"/>
  <c r="I648" i="2"/>
  <c r="S648" i="2"/>
  <c r="X648" i="2" l="1"/>
  <c r="W648" i="2"/>
  <c r="N648" i="2"/>
  <c r="O648" i="2"/>
  <c r="P648" i="2" s="1"/>
  <c r="Q648" i="2" l="1"/>
  <c r="T648" i="2" s="1"/>
  <c r="U648" i="2" s="1"/>
  <c r="L648" i="2" s="1"/>
  <c r="M648" i="2" s="1"/>
  <c r="F648" i="2"/>
  <c r="H648" i="2" s="1"/>
  <c r="J649" i="2" l="1"/>
  <c r="E649" i="2"/>
  <c r="I649" i="2" l="1"/>
  <c r="S649" i="2"/>
  <c r="G649" i="2"/>
  <c r="X649" i="2" l="1"/>
  <c r="W649" i="2"/>
  <c r="O649" i="2"/>
  <c r="P649" i="2" s="1"/>
  <c r="N649" i="2"/>
  <c r="Q649" i="2" l="1"/>
  <c r="T649" i="2" s="1"/>
  <c r="U649" i="2" s="1"/>
  <c r="L649" i="2" s="1"/>
  <c r="M649" i="2" s="1"/>
  <c r="F649" i="2"/>
  <c r="H649" i="2" s="1"/>
  <c r="J650" i="2" l="1"/>
  <c r="E650" i="2"/>
  <c r="S650" i="2" l="1"/>
  <c r="I650" i="2"/>
  <c r="G650" i="2"/>
  <c r="O650" i="2" l="1"/>
  <c r="P650" i="2" s="1"/>
  <c r="N650" i="2"/>
  <c r="W650" i="2"/>
  <c r="X650" i="2"/>
  <c r="Q650" i="2" l="1"/>
  <c r="T650" i="2" s="1"/>
  <c r="U650" i="2" s="1"/>
  <c r="L650" i="2" s="1"/>
  <c r="M650" i="2" s="1"/>
  <c r="F650" i="2"/>
  <c r="H650" i="2" s="1"/>
  <c r="J651" i="2" l="1"/>
  <c r="E651" i="2"/>
  <c r="S651" i="2" l="1"/>
  <c r="I651" i="2"/>
  <c r="G651" i="2"/>
  <c r="X651" i="2" l="1"/>
  <c r="W651" i="2"/>
  <c r="O651" i="2"/>
  <c r="P651" i="2" s="1"/>
  <c r="N651" i="2"/>
  <c r="Q651" i="2" l="1"/>
  <c r="T651" i="2" s="1"/>
  <c r="U651" i="2" s="1"/>
  <c r="L651" i="2" s="1"/>
  <c r="M651" i="2" s="1"/>
  <c r="F651" i="2"/>
  <c r="H651" i="2" s="1"/>
  <c r="E652" i="2" l="1"/>
  <c r="J652" i="2"/>
  <c r="G652" i="2" l="1"/>
  <c r="I652" i="2"/>
  <c r="S652" i="2"/>
  <c r="X652" i="2" l="1"/>
  <c r="W652" i="2"/>
  <c r="N652" i="2"/>
  <c r="O652" i="2"/>
  <c r="P652" i="2" s="1"/>
  <c r="Q652" i="2" l="1"/>
  <c r="T652" i="2" s="1"/>
  <c r="U652" i="2" s="1"/>
  <c r="L652" i="2" s="1"/>
  <c r="M652" i="2" s="1"/>
  <c r="F652" i="2"/>
  <c r="H652" i="2" s="1"/>
  <c r="E653" i="2" l="1"/>
  <c r="J653" i="2"/>
  <c r="G653" i="2" l="1"/>
  <c r="I653" i="2"/>
  <c r="S653" i="2"/>
  <c r="O653" i="2" l="1"/>
  <c r="P653" i="2" s="1"/>
  <c r="N653" i="2"/>
  <c r="X653" i="2"/>
  <c r="W653" i="2"/>
  <c r="Q653" i="2" l="1"/>
  <c r="T653" i="2" s="1"/>
  <c r="U653" i="2" s="1"/>
  <c r="L653" i="2" s="1"/>
  <c r="M653" i="2" s="1"/>
  <c r="F653" i="2"/>
  <c r="H653" i="2" s="1"/>
  <c r="J654" i="2" l="1"/>
  <c r="E654" i="2"/>
  <c r="I654" i="2" l="1"/>
  <c r="S654" i="2"/>
  <c r="G654" i="2"/>
  <c r="W654" i="2" l="1"/>
  <c r="X654" i="2"/>
  <c r="O654" i="2"/>
  <c r="P654" i="2" s="1"/>
  <c r="N654" i="2"/>
  <c r="Q654" i="2" l="1"/>
  <c r="T654" i="2" s="1"/>
  <c r="U654" i="2" s="1"/>
  <c r="L654" i="2" s="1"/>
  <c r="M654" i="2" s="1"/>
  <c r="F654" i="2"/>
  <c r="H654" i="2" s="1"/>
  <c r="E655" i="2" l="1"/>
  <c r="J655" i="2"/>
  <c r="G655" i="2" l="1"/>
  <c r="I655" i="2"/>
  <c r="S655" i="2"/>
  <c r="X655" i="2" l="1"/>
  <c r="W655" i="2"/>
  <c r="N655" i="2"/>
  <c r="O655" i="2"/>
  <c r="P655" i="2" s="1"/>
  <c r="Q655" i="2" l="1"/>
  <c r="T655" i="2" s="1"/>
  <c r="U655" i="2" s="1"/>
  <c r="L655" i="2" s="1"/>
  <c r="M655" i="2" s="1"/>
  <c r="F655" i="2"/>
  <c r="H655" i="2" s="1"/>
  <c r="J656" i="2" l="1"/>
  <c r="E656" i="2"/>
  <c r="I656" i="2" l="1"/>
  <c r="S656" i="2"/>
  <c r="G656" i="2"/>
  <c r="X656" i="2" l="1"/>
  <c r="F27" i="7" s="1"/>
  <c r="W656" i="2"/>
  <c r="F26" i="7" s="1"/>
  <c r="O656" i="2"/>
  <c r="P656" i="2" s="1"/>
  <c r="N656" i="2"/>
  <c r="G26" i="7" l="1"/>
  <c r="B3" i="8"/>
  <c r="B4" i="8"/>
  <c r="G28" i="7"/>
  <c r="G27" i="7"/>
  <c r="F28" i="7"/>
  <c r="B8" i="8"/>
  <c r="C8" i="8" s="1"/>
  <c r="B7" i="8"/>
  <c r="C7" i="8" s="1"/>
  <c r="Q656" i="2"/>
  <c r="T656" i="2" s="1"/>
  <c r="U656" i="2" s="1"/>
  <c r="L656" i="2" s="1"/>
  <c r="M656" i="2" s="1"/>
  <c r="F656" i="2"/>
  <c r="H656" i="2" s="1"/>
</calcChain>
</file>

<file path=xl/sharedStrings.xml><?xml version="1.0" encoding="utf-8"?>
<sst xmlns="http://schemas.openxmlformats.org/spreadsheetml/2006/main" count="240" uniqueCount="180">
  <si>
    <t>prosent</t>
  </si>
  <si>
    <t>f</t>
  </si>
  <si>
    <t>rho</t>
  </si>
  <si>
    <t>N</t>
  </si>
  <si>
    <t>m</t>
  </si>
  <si>
    <t>kg</t>
  </si>
  <si>
    <t>g</t>
  </si>
  <si>
    <t>Tidsintervall</t>
  </si>
  <si>
    <t>deltaT</t>
  </si>
  <si>
    <t>sekund</t>
  </si>
  <si>
    <t>Tyngdeakselerasjon</t>
  </si>
  <si>
    <t>m/s^2</t>
  </si>
  <si>
    <t>Tetthet luft</t>
  </si>
  <si>
    <t>kg/m^3</t>
  </si>
  <si>
    <t>Rullemotstand</t>
  </si>
  <si>
    <t>Luftmotstand</t>
  </si>
  <si>
    <t>cw</t>
  </si>
  <si>
    <t>Areal</t>
  </si>
  <si>
    <t>A</t>
  </si>
  <si>
    <t>m^2</t>
  </si>
  <si>
    <t>Vindhastighet</t>
  </si>
  <si>
    <t>v0</t>
  </si>
  <si>
    <t>km/t</t>
  </si>
  <si>
    <t>m/s</t>
  </si>
  <si>
    <t>Personbil 0.30-0.50, lastebil 0.50 - 0.70</t>
  </si>
  <si>
    <t>Personbil ca 2 m^2, lastebil ca 8 m^2</t>
  </si>
  <si>
    <t>Masse</t>
  </si>
  <si>
    <t>Starthastighet</t>
  </si>
  <si>
    <t>v1</t>
  </si>
  <si>
    <t>L</t>
  </si>
  <si>
    <t>meter</t>
  </si>
  <si>
    <t>HK</t>
  </si>
  <si>
    <t>kW</t>
  </si>
  <si>
    <t>Maks effekt</t>
  </si>
  <si>
    <t>stigning</t>
  </si>
  <si>
    <t>lengde</t>
  </si>
  <si>
    <t>utnyttelse</t>
  </si>
  <si>
    <t>S</t>
  </si>
  <si>
    <t>u</t>
  </si>
  <si>
    <t>effekt</t>
  </si>
  <si>
    <t>P</t>
  </si>
  <si>
    <t>P_max</t>
  </si>
  <si>
    <t>t</t>
  </si>
  <si>
    <t>sek</t>
  </si>
  <si>
    <t>stign</t>
  </si>
  <si>
    <t>luft</t>
  </si>
  <si>
    <t>rulle</t>
  </si>
  <si>
    <t>tid</t>
  </si>
  <si>
    <t>fart</t>
  </si>
  <si>
    <t>fra</t>
  </si>
  <si>
    <t>til</t>
  </si>
  <si>
    <t>avstand</t>
  </si>
  <si>
    <t>aks</t>
  </si>
  <si>
    <t>Watt</t>
  </si>
  <si>
    <t>høyde</t>
  </si>
  <si>
    <t>F_stign</t>
  </si>
  <si>
    <t>F_rull</t>
  </si>
  <si>
    <t>F_luft</t>
  </si>
  <si>
    <t>a</t>
  </si>
  <si>
    <t>delta T</t>
  </si>
  <si>
    <t>delta X</t>
  </si>
  <si>
    <t>delta H</t>
  </si>
  <si>
    <t>X</t>
  </si>
  <si>
    <t>H</t>
  </si>
  <si>
    <t>V</t>
  </si>
  <si>
    <t>F_ma</t>
  </si>
  <si>
    <t>P_effekt</t>
  </si>
  <si>
    <t>F_effekt</t>
  </si>
  <si>
    <t>Effekt</t>
  </si>
  <si>
    <t>motstand</t>
  </si>
  <si>
    <t>trekkraft</t>
  </si>
  <si>
    <t>a'</t>
  </si>
  <si>
    <t>V_max</t>
  </si>
  <si>
    <t>maxfart</t>
  </si>
  <si>
    <t>Maxhastighet</t>
  </si>
  <si>
    <t>v_max</t>
  </si>
  <si>
    <t>Delstrekninger:</t>
  </si>
  <si>
    <t>step</t>
  </si>
  <si>
    <t>(+ = motvind)</t>
  </si>
  <si>
    <t>F_motst</t>
  </si>
  <si>
    <t>Typisk område 0.010 - 0.020</t>
  </si>
  <si>
    <t>BEREGNINGER:</t>
  </si>
  <si>
    <t>Dreiemoment</t>
  </si>
  <si>
    <t>Nm</t>
  </si>
  <si>
    <t>o/min</t>
  </si>
  <si>
    <t>Ved vanlig temperatur og trykk</t>
  </si>
  <si>
    <t>grad</t>
  </si>
  <si>
    <t>utnyttet</t>
  </si>
  <si>
    <r>
      <t>GRUNNLAGSDATA</t>
    </r>
    <r>
      <rPr>
        <sz val="10"/>
        <rFont val="Arial"/>
        <family val="2"/>
      </rPr>
      <t xml:space="preserve"> (gule (og grønne) felt kan endres)</t>
    </r>
    <r>
      <rPr>
        <b/>
        <sz val="10"/>
        <rFont val="Arial"/>
        <family val="2"/>
      </rPr>
      <t>:</t>
    </r>
  </si>
  <si>
    <t>Max akselerasjon</t>
  </si>
  <si>
    <t>a_max</t>
  </si>
  <si>
    <t>Sum</t>
  </si>
  <si>
    <t>korr aks</t>
  </si>
  <si>
    <t>Masse / effekt forhold</t>
  </si>
  <si>
    <t>kg/kW</t>
  </si>
  <si>
    <t>Tilsvarer i kW</t>
  </si>
  <si>
    <t xml:space="preserve">Fart- og høydeprofil, </t>
  </si>
  <si>
    <t>%</t>
  </si>
  <si>
    <t>Turtall</t>
  </si>
  <si>
    <t>Tilsvarer i HK</t>
  </si>
  <si>
    <t>Startavstand</t>
  </si>
  <si>
    <t>Starthøyde</t>
  </si>
  <si>
    <t>x1</t>
  </si>
  <si>
    <t>h1</t>
  </si>
  <si>
    <t>Kommentar:</t>
  </si>
  <si>
    <t>Angi utnyttelse av effekten for hver delstrekning i tabellen under</t>
  </si>
  <si>
    <t>kg/HK</t>
  </si>
  <si>
    <t>W/kg</t>
  </si>
  <si>
    <t>HK/tonn</t>
  </si>
  <si>
    <t>Effekt / masse forhold</t>
  </si>
  <si>
    <t>Effekt i HK</t>
  </si>
  <si>
    <t>For grafisk framstilling</t>
  </si>
  <si>
    <t>Tidsforbruk</t>
  </si>
  <si>
    <t>Lett</t>
  </si>
  <si>
    <t>Tung</t>
  </si>
  <si>
    <t>Brukes for å formatere grafen</t>
  </si>
  <si>
    <t>Differanse</t>
  </si>
  <si>
    <t>L1</t>
  </si>
  <si>
    <t>L2</t>
  </si>
  <si>
    <t>L3</t>
  </si>
  <si>
    <t>L4</t>
  </si>
  <si>
    <t>L5</t>
  </si>
  <si>
    <t>Stigningsforløpet forenkles</t>
  </si>
  <si>
    <t>Forenklet stigningsforløp:</t>
  </si>
  <si>
    <t>T</t>
  </si>
  <si>
    <t>I denne raden søker logikken etter første iterasjon hvor (momentanfart)&lt;(fartsgrense-Vd) OG (momentanfart i forrige iterasjon)&gt;(fartsgrense-Vd)</t>
  </si>
  <si>
    <t>I denne raden søker logikken etter første iterasjon hvor (momentanfart)&gt;(fartsgrense-Vd,slutt) OG (momentanfart i forrige iterasjon)&lt;(fartsgrense-Vd,slutt)</t>
  </si>
  <si>
    <t>Antall sekunder</t>
  </si>
  <si>
    <t>m.o.h.</t>
  </si>
  <si>
    <t>sek.</t>
  </si>
  <si>
    <t>Fartsgrense</t>
  </si>
  <si>
    <t>FORBIKJØRINGSFELT I STIGNING</t>
  </si>
  <si>
    <t>B</t>
  </si>
  <si>
    <t>Delstrekningenes stigning og</t>
  </si>
  <si>
    <t>lengde settes i tabellen.</t>
  </si>
  <si>
    <t>Stigning [%]</t>
  </si>
  <si>
    <t>Lengde [m]</t>
  </si>
  <si>
    <t>Fartsgrensen på vegen</t>
  </si>
  <si>
    <t>Vd</t>
  </si>
  <si>
    <t>Fartsgrenser</t>
  </si>
  <si>
    <t>Forbikjøringsfeltets lengde, minimum:</t>
  </si>
  <si>
    <t>Modellens beregningstidsrom</t>
  </si>
  <si>
    <r>
      <t>Startfart</t>
    </r>
    <r>
      <rPr>
        <i/>
        <sz val="10"/>
        <rFont val="Arial"/>
        <family val="2"/>
      </rPr>
      <t xml:space="preserve"> (valgfritt)</t>
    </r>
  </si>
  <si>
    <r>
      <t>Starthøyde</t>
    </r>
    <r>
      <rPr>
        <i/>
        <sz val="10"/>
        <rFont val="Arial"/>
        <family val="2"/>
      </rPr>
      <t xml:space="preserve"> (valgfritt)</t>
    </r>
  </si>
  <si>
    <t>Høyde ved starten av L1.</t>
  </si>
  <si>
    <t>Profilnummer ved starten av L1.</t>
  </si>
  <si>
    <r>
      <t>Startprofil</t>
    </r>
    <r>
      <rPr>
        <i/>
        <sz val="10"/>
        <rFont val="Arial"/>
        <family val="2"/>
      </rPr>
      <t xml:space="preserve"> (valgfritt)</t>
    </r>
  </si>
  <si>
    <r>
      <t>V</t>
    </r>
    <r>
      <rPr>
        <sz val="8"/>
        <rFont val="Arial"/>
        <family val="2"/>
      </rPr>
      <t>1</t>
    </r>
  </si>
  <si>
    <t>L6</t>
  </si>
  <si>
    <t>L7</t>
  </si>
  <si>
    <t>L8</t>
  </si>
  <si>
    <t>L9</t>
  </si>
  <si>
    <t>Kritisk fartsdifferanse</t>
  </si>
  <si>
    <r>
      <t>ΔV</t>
    </r>
    <r>
      <rPr>
        <sz val="8"/>
        <rFont val="Arial"/>
        <family val="2"/>
      </rPr>
      <t>k,slutt</t>
    </r>
  </si>
  <si>
    <r>
      <t>ΔV</t>
    </r>
    <r>
      <rPr>
        <sz val="8"/>
        <rFont val="Arial"/>
        <family val="2"/>
      </rPr>
      <t>k,start</t>
    </r>
  </si>
  <si>
    <t>Versjon</t>
  </si>
  <si>
    <t>Gjeldende versjon</t>
  </si>
  <si>
    <t>Versjonshistorikk</t>
  </si>
  <si>
    <t>Dato</t>
  </si>
  <si>
    <t>Endring</t>
  </si>
  <si>
    <t>Utført av</t>
  </si>
  <si>
    <t>Arvik Aakre</t>
  </si>
  <si>
    <t>Espen Thøring</t>
  </si>
  <si>
    <t>Gjeldende dato</t>
  </si>
  <si>
    <t>Klargjort for publisering</t>
  </si>
  <si>
    <t>2009-03-22</t>
  </si>
  <si>
    <t>2011-04-13</t>
  </si>
  <si>
    <t>1.0</t>
  </si>
  <si>
    <t>Tilpasset funksjonalitet og grensesnitt</t>
  </si>
  <si>
    <t>Fysikkmodell versjon 1.0</t>
  </si>
  <si>
    <t>2012-12-12</t>
  </si>
  <si>
    <t>Modell for beregning av forbikjøringsfelt i stigninger</t>
  </si>
  <si>
    <t>til opptil 9 delstrekninger.</t>
  </si>
  <si>
    <t>Kan endres hvis startfarten er ulik</t>
  </si>
  <si>
    <t>fartsgrensen (se brukerveiledning)</t>
  </si>
  <si>
    <t>Se brukerveiledning</t>
  </si>
  <si>
    <t>Ikke fast verdi (10 eller 15 km/t)</t>
  </si>
  <si>
    <t>Figur: Utforming av forbikjøringsfelt</t>
  </si>
  <si>
    <t>Figur: Fartsutvikling i stigning</t>
  </si>
  <si>
    <t>Versjon 2013-04-19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</si>
</sst>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i/>
      <sz val="9"/>
      <name val="Arial"/>
      <family val="2"/>
    </font>
    <font>
      <sz val="10"/>
      <name val="Calibri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9" fontId="4" fillId="0" borderId="0" applyFont="0" applyFill="0" applyBorder="0" applyAlignment="0" applyProtection="0"/>
  </cellStyleXfs>
  <cellXfs count="140">
    <xf numFmtId="0" fontId="0" fillId="0" borderId="0" xfId="0"/>
    <xf numFmtId="164" fontId="0" fillId="2" borderId="1" xfId="0" applyNumberFormat="1" applyFill="1" applyBorder="1" applyProtection="1"/>
    <xf numFmtId="164" fontId="0" fillId="2" borderId="2" xfId="0" applyNumberFormat="1" applyFill="1" applyBorder="1" applyProtection="1"/>
    <xf numFmtId="164" fontId="0" fillId="2" borderId="2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center"/>
    </xf>
    <xf numFmtId="2" fontId="0" fillId="2" borderId="2" xfId="0" applyNumberFormat="1" applyFill="1" applyBorder="1" applyProtection="1"/>
    <xf numFmtId="0" fontId="1" fillId="2" borderId="3" xfId="0" applyFont="1" applyFill="1" applyBorder="1" applyAlignment="1" applyProtection="1">
      <alignment horizontal="center"/>
    </xf>
    <xf numFmtId="164" fontId="1" fillId="2" borderId="3" xfId="0" applyNumberFormat="1" applyFont="1" applyFill="1" applyBorder="1" applyAlignment="1" applyProtection="1">
      <alignment horizontal="center"/>
    </xf>
    <xf numFmtId="0" fontId="0" fillId="2" borderId="2" xfId="0" applyFill="1" applyBorder="1" applyProtection="1"/>
    <xf numFmtId="164" fontId="4" fillId="0" borderId="4" xfId="1" applyNumberFormat="1" applyBorder="1" applyProtection="1"/>
    <xf numFmtId="0" fontId="4" fillId="0" borderId="5" xfId="1" applyBorder="1" applyProtection="1"/>
    <xf numFmtId="164" fontId="4" fillId="0" borderId="6" xfId="1" applyNumberFormat="1" applyBorder="1" applyProtection="1"/>
    <xf numFmtId="1" fontId="0" fillId="2" borderId="2" xfId="0" applyNumberFormat="1" applyFill="1" applyBorder="1" applyProtection="1"/>
    <xf numFmtId="0" fontId="9" fillId="3" borderId="2" xfId="0" applyFont="1" applyFill="1" applyBorder="1" applyProtection="1">
      <protection locked="0"/>
    </xf>
    <xf numFmtId="164" fontId="9" fillId="3" borderId="2" xfId="0" applyNumberFormat="1" applyFont="1" applyFill="1" applyBorder="1" applyProtection="1">
      <protection locked="0"/>
    </xf>
    <xf numFmtId="1" fontId="4" fillId="0" borderId="7" xfId="1" applyNumberFormat="1" applyBorder="1" applyProtection="1"/>
    <xf numFmtId="0" fontId="0" fillId="0" borderId="0" xfId="0" applyProtection="1"/>
    <xf numFmtId="0" fontId="4" fillId="4" borderId="8" xfId="0" applyFont="1" applyFill="1" applyBorder="1" applyProtection="1"/>
    <xf numFmtId="0" fontId="4" fillId="4" borderId="9" xfId="0" applyFont="1" applyFill="1" applyBorder="1" applyProtection="1"/>
    <xf numFmtId="0" fontId="6" fillId="4" borderId="9" xfId="0" applyFont="1" applyFill="1" applyBorder="1" applyProtection="1"/>
    <xf numFmtId="0" fontId="3" fillId="4" borderId="11" xfId="0" applyFont="1" applyFill="1" applyBorder="1" applyProtection="1"/>
    <xf numFmtId="0" fontId="4" fillId="4" borderId="0" xfId="0" applyFont="1" applyFill="1" applyBorder="1" applyProtection="1"/>
    <xf numFmtId="0" fontId="3" fillId="4" borderId="0" xfId="0" applyFont="1" applyFill="1" applyBorder="1" applyAlignment="1" applyProtection="1">
      <alignment horizontal="center"/>
    </xf>
    <xf numFmtId="0" fontId="6" fillId="4" borderId="0" xfId="0" applyFont="1" applyFill="1" applyBorder="1" applyProtection="1"/>
    <xf numFmtId="0" fontId="6" fillId="4" borderId="12" xfId="0" applyFont="1" applyFill="1" applyBorder="1" applyProtection="1"/>
    <xf numFmtId="0" fontId="0" fillId="4" borderId="11" xfId="0" applyFill="1" applyBorder="1" applyProtection="1"/>
    <xf numFmtId="0" fontId="4" fillId="4" borderId="0" xfId="0" applyFont="1" applyFill="1" applyBorder="1" applyAlignment="1" applyProtection="1">
      <alignment horizontal="left"/>
    </xf>
    <xf numFmtId="0" fontId="4" fillId="4" borderId="11" xfId="0" applyFont="1" applyFill="1" applyBorder="1" applyProtection="1"/>
    <xf numFmtId="0" fontId="0" fillId="4" borderId="0" xfId="0" applyFill="1" applyBorder="1" applyProtection="1"/>
    <xf numFmtId="0" fontId="6" fillId="4" borderId="12" xfId="0" applyFont="1" applyFill="1" applyBorder="1" applyAlignment="1" applyProtection="1">
      <alignment horizontal="center"/>
    </xf>
    <xf numFmtId="0" fontId="0" fillId="4" borderId="13" xfId="0" applyFill="1" applyBorder="1" applyProtection="1"/>
    <xf numFmtId="0" fontId="0" fillId="4" borderId="14" xfId="0" applyFill="1" applyBorder="1" applyProtection="1"/>
    <xf numFmtId="0" fontId="6" fillId="4" borderId="14" xfId="0" applyFont="1" applyFill="1" applyBorder="1" applyProtection="1"/>
    <xf numFmtId="0" fontId="6" fillId="4" borderId="15" xfId="0" applyFont="1" applyFill="1" applyBorder="1" applyProtection="1"/>
    <xf numFmtId="0" fontId="7" fillId="5" borderId="8" xfId="0" applyFont="1" applyFill="1" applyBorder="1" applyProtection="1"/>
    <xf numFmtId="0" fontId="4" fillId="5" borderId="11" xfId="0" applyFont="1" applyFill="1" applyBorder="1" applyProtection="1"/>
    <xf numFmtId="0" fontId="0" fillId="4" borderId="9" xfId="0" applyFill="1" applyBorder="1" applyProtection="1"/>
    <xf numFmtId="0" fontId="0" fillId="4" borderId="10" xfId="0" applyFill="1" applyBorder="1" applyProtection="1"/>
    <xf numFmtId="0" fontId="0" fillId="4" borderId="0" xfId="0" applyFill="1" applyBorder="1" applyAlignment="1" applyProtection="1">
      <alignment horizontal="center"/>
    </xf>
    <xf numFmtId="0" fontId="0" fillId="4" borderId="12" xfId="0" applyFill="1" applyBorder="1" applyProtection="1"/>
    <xf numFmtId="0" fontId="0" fillId="4" borderId="14" xfId="0" applyFill="1" applyBorder="1" applyAlignment="1" applyProtection="1">
      <alignment horizontal="center"/>
    </xf>
    <xf numFmtId="0" fontId="0" fillId="4" borderId="15" xfId="0" applyFill="1" applyBorder="1" applyProtection="1"/>
    <xf numFmtId="164" fontId="9" fillId="3" borderId="2" xfId="0" applyNumberFormat="1" applyFont="1" applyFill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/>
      <protection locked="0"/>
    </xf>
    <xf numFmtId="0" fontId="3" fillId="4" borderId="8" xfId="0" applyFont="1" applyFill="1" applyBorder="1" applyProtection="1"/>
    <xf numFmtId="0" fontId="3" fillId="4" borderId="9" xfId="0" applyFont="1" applyFill="1" applyBorder="1" applyProtection="1"/>
    <xf numFmtId="0" fontId="0" fillId="4" borderId="0" xfId="0" applyFill="1" applyProtection="1"/>
    <xf numFmtId="0" fontId="3" fillId="4" borderId="0" xfId="0" applyFont="1" applyFill="1" applyBorder="1" applyProtection="1"/>
    <xf numFmtId="0" fontId="4" fillId="4" borderId="0" xfId="0" applyFont="1" applyFill="1" applyProtection="1"/>
    <xf numFmtId="0" fontId="3" fillId="3" borderId="8" xfId="0" applyFont="1" applyFill="1" applyBorder="1" applyProtection="1"/>
    <xf numFmtId="0" fontId="4" fillId="3" borderId="9" xfId="0" applyFont="1" applyFill="1" applyBorder="1" applyProtection="1"/>
    <xf numFmtId="0" fontId="4" fillId="3" borderId="10" xfId="0" applyFont="1" applyFill="1" applyBorder="1" applyProtection="1"/>
    <xf numFmtId="0" fontId="4" fillId="3" borderId="13" xfId="0" applyFont="1" applyFill="1" applyBorder="1" applyProtection="1"/>
    <xf numFmtId="0" fontId="4" fillId="3" borderId="14" xfId="0" applyFont="1" applyFill="1" applyBorder="1" applyProtection="1"/>
    <xf numFmtId="0" fontId="4" fillId="3" borderId="15" xfId="0" applyFont="1" applyFill="1" applyBorder="1" applyProtection="1"/>
    <xf numFmtId="164" fontId="0" fillId="3" borderId="2" xfId="0" applyNumberFormat="1" applyFill="1" applyBorder="1" applyProtection="1"/>
    <xf numFmtId="1" fontId="0" fillId="2" borderId="2" xfId="0" applyNumberFormat="1" applyFill="1" applyBorder="1" applyAlignment="1" applyProtection="1">
      <alignment horizontal="center"/>
    </xf>
    <xf numFmtId="164" fontId="1" fillId="4" borderId="0" xfId="0" applyNumberFormat="1" applyFont="1" applyFill="1" applyBorder="1" applyAlignment="1" applyProtection="1">
      <alignment horizontal="center"/>
    </xf>
    <xf numFmtId="0" fontId="1" fillId="4" borderId="0" xfId="0" applyFont="1" applyFill="1" applyBorder="1" applyAlignment="1" applyProtection="1">
      <alignment horizontal="center"/>
    </xf>
    <xf numFmtId="1" fontId="0" fillId="4" borderId="0" xfId="0" applyNumberFormat="1" applyFill="1" applyBorder="1" applyAlignment="1" applyProtection="1">
      <alignment horizontal="center"/>
    </xf>
    <xf numFmtId="1" fontId="0" fillId="4" borderId="0" xfId="0" applyNumberFormat="1" applyFill="1" applyBorder="1" applyProtection="1"/>
    <xf numFmtId="164" fontId="0" fillId="4" borderId="0" xfId="0" applyNumberFormat="1" applyFill="1" applyBorder="1" applyProtection="1"/>
    <xf numFmtId="0" fontId="3" fillId="0" borderId="8" xfId="0" applyFont="1" applyFill="1" applyBorder="1" applyProtection="1"/>
    <xf numFmtId="0" fontId="0" fillId="0" borderId="9" xfId="0" applyFill="1" applyBorder="1" applyProtection="1"/>
    <xf numFmtId="0" fontId="0" fillId="0" borderId="10" xfId="0" applyFill="1" applyBorder="1" applyProtection="1"/>
    <xf numFmtId="0" fontId="0" fillId="6" borderId="2" xfId="0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12" xfId="0" applyFont="1" applyFill="1" applyBorder="1" applyAlignment="1" applyProtection="1">
      <alignment horizontal="right"/>
    </xf>
    <xf numFmtId="0" fontId="4" fillId="6" borderId="2" xfId="0" applyFont="1" applyFill="1" applyBorder="1" applyAlignment="1" applyProtection="1">
      <alignment horizontal="center"/>
    </xf>
    <xf numFmtId="0" fontId="4" fillId="0" borderId="11" xfId="0" applyFont="1" applyFill="1" applyBorder="1" applyProtection="1"/>
    <xf numFmtId="0" fontId="0" fillId="0" borderId="11" xfId="0" applyFill="1" applyBorder="1" applyProtection="1"/>
    <xf numFmtId="164" fontId="0" fillId="0" borderId="0" xfId="0" applyNumberFormat="1" applyFill="1" applyBorder="1" applyProtection="1"/>
    <xf numFmtId="2" fontId="0" fillId="0" borderId="0" xfId="0" applyNumberFormat="1" applyFill="1" applyBorder="1" applyProtection="1"/>
    <xf numFmtId="1" fontId="0" fillId="0" borderId="0" xfId="0" applyNumberFormat="1" applyFill="1" applyBorder="1" applyProtection="1"/>
    <xf numFmtId="1" fontId="0" fillId="0" borderId="12" xfId="0" applyNumberFormat="1" applyFill="1" applyBorder="1" applyProtection="1"/>
    <xf numFmtId="0" fontId="0" fillId="4" borderId="0" xfId="0" applyFill="1" applyAlignment="1" applyProtection="1">
      <alignment horizontal="center"/>
    </xf>
    <xf numFmtId="1" fontId="0" fillId="4" borderId="0" xfId="0" applyNumberFormat="1" applyFill="1" applyAlignment="1" applyProtection="1">
      <alignment horizontal="center"/>
    </xf>
    <xf numFmtId="0" fontId="0" fillId="0" borderId="13" xfId="0" applyFill="1" applyBorder="1" applyProtection="1"/>
    <xf numFmtId="164" fontId="0" fillId="0" borderId="14" xfId="0" applyNumberFormat="1" applyFill="1" applyBorder="1" applyProtection="1"/>
    <xf numFmtId="2" fontId="0" fillId="0" borderId="14" xfId="0" applyNumberFormat="1" applyFill="1" applyBorder="1" applyProtection="1"/>
    <xf numFmtId="1" fontId="0" fillId="0" borderId="14" xfId="0" applyNumberFormat="1" applyFill="1" applyBorder="1" applyProtection="1"/>
    <xf numFmtId="1" fontId="0" fillId="0" borderId="15" xfId="0" applyNumberFormat="1" applyFill="1" applyBorder="1" applyProtection="1"/>
    <xf numFmtId="0" fontId="3" fillId="0" borderId="0" xfId="1" applyFont="1" applyProtection="1"/>
    <xf numFmtId="0" fontId="4" fillId="0" borderId="0" xfId="1" applyProtection="1"/>
    <xf numFmtId="0" fontId="4" fillId="0" borderId="16" xfId="1" applyBorder="1" applyProtection="1"/>
    <xf numFmtId="0" fontId="4" fillId="0" borderId="17" xfId="1" applyBorder="1" applyProtection="1"/>
    <xf numFmtId="0" fontId="4" fillId="0" borderId="18" xfId="1" applyBorder="1" applyProtection="1"/>
    <xf numFmtId="0" fontId="4" fillId="0" borderId="0" xfId="1" applyFill="1" applyBorder="1" applyProtection="1"/>
    <xf numFmtId="0" fontId="4" fillId="0" borderId="0" xfId="1" applyFill="1" applyProtection="1"/>
    <xf numFmtId="1" fontId="3" fillId="5" borderId="9" xfId="0" applyNumberFormat="1" applyFont="1" applyFill="1" applyBorder="1" applyAlignment="1" applyProtection="1">
      <alignment horizontal="right"/>
    </xf>
    <xf numFmtId="0" fontId="3" fillId="5" borderId="10" xfId="0" applyFont="1" applyFill="1" applyBorder="1" applyProtection="1"/>
    <xf numFmtId="1" fontId="3" fillId="5" borderId="0" xfId="0" applyNumberFormat="1" applyFont="1" applyFill="1" applyBorder="1" applyAlignment="1" applyProtection="1">
      <alignment horizontal="right"/>
    </xf>
    <xf numFmtId="0" fontId="3" fillId="5" borderId="12" xfId="0" applyFont="1" applyFill="1" applyBorder="1" applyProtection="1"/>
    <xf numFmtId="0" fontId="1" fillId="4" borderId="0" xfId="0" applyFont="1" applyFill="1" applyBorder="1" applyAlignment="1" applyProtection="1">
      <alignment horizontal="left"/>
    </xf>
    <xf numFmtId="0" fontId="1" fillId="4" borderId="11" xfId="0" applyFont="1" applyFill="1" applyBorder="1" applyProtection="1"/>
    <xf numFmtId="0" fontId="1" fillId="4" borderId="0" xfId="0" applyFont="1" applyFill="1" applyBorder="1" applyProtection="1"/>
    <xf numFmtId="0" fontId="3" fillId="5" borderId="13" xfId="0" applyFont="1" applyFill="1" applyBorder="1" applyProtection="1"/>
    <xf numFmtId="1" fontId="3" fillId="5" borderId="14" xfId="0" applyNumberFormat="1" applyFont="1" applyFill="1" applyBorder="1" applyAlignment="1" applyProtection="1">
      <alignment horizontal="right"/>
    </xf>
    <xf numFmtId="0" fontId="3" fillId="5" borderId="15" xfId="0" applyFont="1" applyFill="1" applyBorder="1" applyProtection="1"/>
    <xf numFmtId="164" fontId="6" fillId="4" borderId="10" xfId="0" applyNumberFormat="1" applyFont="1" applyFill="1" applyBorder="1" applyAlignment="1" applyProtection="1">
      <alignment horizontal="right"/>
    </xf>
    <xf numFmtId="0" fontId="3" fillId="8" borderId="0" xfId="0" applyFont="1" applyFill="1" applyBorder="1" applyProtection="1"/>
    <xf numFmtId="0" fontId="4" fillId="8" borderId="0" xfId="0" applyFont="1" applyFill="1" applyBorder="1" applyProtection="1"/>
    <xf numFmtId="49" fontId="1" fillId="8" borderId="0" xfId="0" applyNumberFormat="1" applyFont="1" applyFill="1" applyBorder="1" applyProtection="1"/>
    <xf numFmtId="14" fontId="6" fillId="4" borderId="12" xfId="0" applyNumberFormat="1" applyFont="1" applyFill="1" applyBorder="1" applyAlignment="1" applyProtection="1">
      <alignment horizontal="right"/>
    </xf>
    <xf numFmtId="0" fontId="3" fillId="7" borderId="2" xfId="0" applyFont="1" applyFill="1" applyBorder="1" applyProtection="1"/>
    <xf numFmtId="0" fontId="4" fillId="0" borderId="0" xfId="1" applyBorder="1" applyProtection="1"/>
    <xf numFmtId="0" fontId="4" fillId="8" borderId="0" xfId="1" applyFill="1" applyProtection="1"/>
    <xf numFmtId="49" fontId="4" fillId="8" borderId="0" xfId="0" applyNumberFormat="1" applyFont="1" applyFill="1" applyBorder="1" applyProtection="1"/>
    <xf numFmtId="49" fontId="4" fillId="8" borderId="0" xfId="1" applyNumberFormat="1" applyFill="1" applyProtection="1"/>
    <xf numFmtId="49" fontId="1" fillId="8" borderId="0" xfId="0" applyNumberFormat="1" applyFont="1" applyFill="1" applyBorder="1" applyAlignment="1" applyProtection="1">
      <alignment horizontal="center"/>
    </xf>
    <xf numFmtId="49" fontId="0" fillId="8" borderId="0" xfId="0" applyNumberFormat="1" applyFill="1" applyBorder="1" applyProtection="1"/>
    <xf numFmtId="0" fontId="3" fillId="8" borderId="0" xfId="0" applyFont="1" applyFill="1" applyBorder="1" applyAlignment="1" applyProtection="1">
      <alignment horizontal="left"/>
    </xf>
    <xf numFmtId="49" fontId="1" fillId="8" borderId="0" xfId="0" applyNumberFormat="1" applyFont="1" applyFill="1" applyBorder="1" applyAlignment="1" applyProtection="1">
      <alignment horizontal="left"/>
    </xf>
    <xf numFmtId="0" fontId="0" fillId="0" borderId="0" xfId="0" applyBorder="1"/>
    <xf numFmtId="0" fontId="8" fillId="0" borderId="0" xfId="0" applyFont="1" applyBorder="1"/>
    <xf numFmtId="0" fontId="8" fillId="0" borderId="0" xfId="0" applyFont="1"/>
    <xf numFmtId="0" fontId="0" fillId="0" borderId="0" xfId="0" applyBorder="1" applyProtection="1"/>
    <xf numFmtId="0" fontId="8" fillId="0" borderId="0" xfId="0" applyFont="1" applyBorder="1" applyAlignment="1">
      <alignment vertical="center" wrapText="1"/>
    </xf>
    <xf numFmtId="0" fontId="8" fillId="4" borderId="0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4" borderId="13" xfId="0" applyFont="1" applyFill="1" applyBorder="1" applyProtection="1"/>
    <xf numFmtId="0" fontId="11" fillId="4" borderId="14" xfId="0" applyFont="1" applyFill="1" applyBorder="1" applyProtection="1"/>
    <xf numFmtId="0" fontId="11" fillId="4" borderId="15" xfId="0" applyFont="1" applyFill="1" applyBorder="1" applyProtection="1"/>
    <xf numFmtId="0" fontId="0" fillId="4" borderId="8" xfId="0" applyFill="1" applyBorder="1" applyProtection="1"/>
    <xf numFmtId="0" fontId="8" fillId="4" borderId="14" xfId="0" applyFont="1" applyFill="1" applyBorder="1" applyAlignment="1">
      <alignment vertical="center" wrapText="1"/>
    </xf>
    <xf numFmtId="0" fontId="8" fillId="4" borderId="15" xfId="0" applyFont="1" applyFill="1" applyBorder="1" applyAlignment="1">
      <alignment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3" fillId="5" borderId="13" xfId="0" applyFont="1" applyFill="1" applyBorder="1" applyAlignment="1" applyProtection="1">
      <alignment horizontal="center"/>
    </xf>
    <xf numFmtId="0" fontId="3" fillId="5" borderId="14" xfId="0" applyFont="1" applyFill="1" applyBorder="1" applyAlignment="1" applyProtection="1">
      <alignment horizontal="center"/>
    </xf>
    <xf numFmtId="0" fontId="3" fillId="5" borderId="15" xfId="0" applyFont="1" applyFill="1" applyBorder="1" applyAlignment="1" applyProtection="1">
      <alignment horizontal="center"/>
    </xf>
    <xf numFmtId="0" fontId="5" fillId="5" borderId="8" xfId="0" applyFont="1" applyFill="1" applyBorder="1" applyAlignment="1" applyProtection="1">
      <alignment horizontal="center"/>
    </xf>
    <xf numFmtId="0" fontId="5" fillId="5" borderId="9" xfId="0" applyFont="1" applyFill="1" applyBorder="1" applyAlignment="1" applyProtection="1">
      <alignment horizontal="center"/>
    </xf>
    <xf numFmtId="0" fontId="5" fillId="5" borderId="10" xfId="0" applyFont="1" applyFill="1" applyBorder="1" applyAlignment="1" applyProtection="1">
      <alignment horizontal="center"/>
    </xf>
    <xf numFmtId="0" fontId="3" fillId="5" borderId="9" xfId="0" applyFont="1" applyFill="1" applyBorder="1" applyAlignment="1" applyProtection="1">
      <alignment horizontal="left"/>
    </xf>
    <xf numFmtId="0" fontId="3" fillId="5" borderId="0" xfId="0" applyFont="1" applyFill="1" applyBorder="1" applyAlignment="1" applyProtection="1">
      <alignment horizontal="left"/>
    </xf>
    <xf numFmtId="0" fontId="3" fillId="5" borderId="14" xfId="0" applyFont="1" applyFill="1" applyBorder="1" applyAlignment="1" applyProtection="1">
      <alignment horizontal="left"/>
    </xf>
    <xf numFmtId="0" fontId="4" fillId="4" borderId="1" xfId="0" applyFont="1" applyFill="1" applyBorder="1" applyAlignment="1" applyProtection="1">
      <alignment horizontal="distributed" vertical="distributed" textRotation="90"/>
    </xf>
    <xf numFmtId="0" fontId="4" fillId="4" borderId="19" xfId="0" applyFont="1" applyFill="1" applyBorder="1" applyAlignment="1" applyProtection="1">
      <alignment horizontal="distributed" vertical="distributed" textRotation="90"/>
    </xf>
    <xf numFmtId="0" fontId="4" fillId="4" borderId="3" xfId="0" applyFont="1" applyFill="1" applyBorder="1" applyAlignment="1" applyProtection="1">
      <alignment horizontal="distributed" vertical="distributed" textRotation="90"/>
    </xf>
  </cellXfs>
  <cellStyles count="3">
    <cellStyle name="Normal" xfId="0" builtinId="0"/>
    <cellStyle name="Normal 2" xfId="1"/>
    <cellStyle name="Prosent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/>
              <a:t>Fartsutvikling i</a:t>
            </a:r>
            <a:r>
              <a:rPr lang="en-US" sz="1200" baseline="0"/>
              <a:t> stigning og l</a:t>
            </a:r>
            <a:r>
              <a:rPr lang="en-US" sz="1100" b="1" i="0" u="none" strike="noStrike" baseline="0">
                <a:effectLst/>
              </a:rPr>
              <a:t>engde av forbikjøringsfelt </a:t>
            </a:r>
            <a:endParaRPr lang="en-US" sz="1200" baseline="0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3261154855654"/>
          <c:y val="0.14589064040951144"/>
          <c:w val="0.77892251884157593"/>
          <c:h val="0.73023674227600288"/>
        </c:manualLayout>
      </c:layout>
      <c:scatterChart>
        <c:scatterStyle val="lineMarker"/>
        <c:varyColors val="0"/>
        <c:ser>
          <c:idx val="0"/>
          <c:order val="2"/>
          <c:tx>
            <c:v>Punkt A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Tabeller!$B$3:$B$4</c:f>
              <c:numCache>
                <c:formatCode>0.0</c:formatCode>
                <c:ptCount val="2"/>
                <c:pt idx="0">
                  <c:v>886.7934694654964</c:v>
                </c:pt>
                <c:pt idx="1">
                  <c:v>886.7934694654964</c:v>
                </c:pt>
              </c:numCache>
            </c:numRef>
          </c:xVal>
          <c:yVal>
            <c:numRef>
              <c:f>Tabeller!$C$3:$C$4</c:f>
              <c:numCache>
                <c:formatCode>0</c:formatCode>
                <c:ptCount val="2"/>
                <c:pt idx="0" formatCode="General">
                  <c:v>0</c:v>
                </c:pt>
                <c:pt idx="1">
                  <c:v>65</c:v>
                </c:pt>
              </c:numCache>
            </c:numRef>
          </c:yVal>
          <c:smooth val="0"/>
        </c:ser>
        <c:ser>
          <c:idx val="3"/>
          <c:order val="3"/>
          <c:tx>
            <c:v>Punkt B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Tabeller!$B$7:$B$8</c:f>
              <c:numCache>
                <c:formatCode>0.0</c:formatCode>
                <c:ptCount val="2"/>
                <c:pt idx="0">
                  <c:v>2051.1943348483214</c:v>
                </c:pt>
                <c:pt idx="1">
                  <c:v>2051.1943348483214</c:v>
                </c:pt>
              </c:numCache>
            </c:numRef>
          </c:xVal>
          <c:yVal>
            <c:numRef>
              <c:f>Tabeller!$C$7:$C$8</c:f>
              <c:numCache>
                <c:formatCode>0</c:formatCode>
                <c:ptCount val="2"/>
                <c:pt idx="0" formatCode="General">
                  <c:v>0</c:v>
                </c:pt>
                <c:pt idx="1">
                  <c:v>70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38816"/>
        <c:axId val="151003136"/>
      </c:scatterChart>
      <c:scatterChart>
        <c:scatterStyle val="smoothMarker"/>
        <c:varyColors val="0"/>
        <c:ser>
          <c:idx val="1"/>
          <c:order val="0"/>
          <c:tx>
            <c:v>Fart</c:v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Modell!$G$56:$G$656</c:f>
              <c:numCache>
                <c:formatCode>0</c:formatCode>
                <c:ptCount val="601"/>
                <c:pt idx="0">
                  <c:v>0</c:v>
                </c:pt>
                <c:pt idx="1">
                  <c:v>7.4074074074074066</c:v>
                </c:pt>
                <c:pt idx="2">
                  <c:v>14.814814814814813</c:v>
                </c:pt>
                <c:pt idx="3">
                  <c:v>22.222222222222221</c:v>
                </c:pt>
                <c:pt idx="4">
                  <c:v>29.629629629629626</c:v>
                </c:pt>
                <c:pt idx="5">
                  <c:v>37.037037037037031</c:v>
                </c:pt>
                <c:pt idx="6">
                  <c:v>44.444444444444436</c:v>
                </c:pt>
                <c:pt idx="7">
                  <c:v>51.851851851851841</c:v>
                </c:pt>
                <c:pt idx="8">
                  <c:v>59.259259259259252</c:v>
                </c:pt>
                <c:pt idx="9">
                  <c:v>66.666666666666657</c:v>
                </c:pt>
                <c:pt idx="10">
                  <c:v>74.074074074074062</c:v>
                </c:pt>
                <c:pt idx="11">
                  <c:v>81.481481481481467</c:v>
                </c:pt>
                <c:pt idx="12">
                  <c:v>88.888888888888872</c:v>
                </c:pt>
                <c:pt idx="13">
                  <c:v>96.296296296296276</c:v>
                </c:pt>
                <c:pt idx="14">
                  <c:v>103.70370370370368</c:v>
                </c:pt>
                <c:pt idx="15">
                  <c:v>111.11111111111109</c:v>
                </c:pt>
                <c:pt idx="16">
                  <c:v>118.51851851851849</c:v>
                </c:pt>
                <c:pt idx="17">
                  <c:v>125.9259259259259</c:v>
                </c:pt>
                <c:pt idx="18">
                  <c:v>133.33333333333329</c:v>
                </c:pt>
                <c:pt idx="19">
                  <c:v>140.74074074074068</c:v>
                </c:pt>
                <c:pt idx="20">
                  <c:v>148.14814814814807</c:v>
                </c:pt>
                <c:pt idx="21">
                  <c:v>155.55555555555546</c:v>
                </c:pt>
                <c:pt idx="22">
                  <c:v>162.96296296296285</c:v>
                </c:pt>
                <c:pt idx="23">
                  <c:v>170.37037037037024</c:v>
                </c:pt>
                <c:pt idx="24">
                  <c:v>177.77777777777763</c:v>
                </c:pt>
                <c:pt idx="25">
                  <c:v>185.18518518518505</c:v>
                </c:pt>
                <c:pt idx="26">
                  <c:v>192.59259259259247</c:v>
                </c:pt>
                <c:pt idx="27">
                  <c:v>199.99999999999989</c:v>
                </c:pt>
                <c:pt idx="28">
                  <c:v>207.40740740740731</c:v>
                </c:pt>
                <c:pt idx="29">
                  <c:v>214.81481481481472</c:v>
                </c:pt>
                <c:pt idx="30">
                  <c:v>222.22222222222214</c:v>
                </c:pt>
                <c:pt idx="31">
                  <c:v>229.62962962962956</c:v>
                </c:pt>
                <c:pt idx="32">
                  <c:v>237.03703703703698</c:v>
                </c:pt>
                <c:pt idx="33">
                  <c:v>244.4444444444444</c:v>
                </c:pt>
                <c:pt idx="34">
                  <c:v>251.85185185185182</c:v>
                </c:pt>
                <c:pt idx="35">
                  <c:v>259.25925925925924</c:v>
                </c:pt>
                <c:pt idx="36">
                  <c:v>266.66666666666669</c:v>
                </c:pt>
                <c:pt idx="37">
                  <c:v>274.07407407407413</c:v>
                </c:pt>
                <c:pt idx="38">
                  <c:v>281.48148148148158</c:v>
                </c:pt>
                <c:pt idx="39">
                  <c:v>288.88888888888903</c:v>
                </c:pt>
                <c:pt idx="40">
                  <c:v>296.29629629629648</c:v>
                </c:pt>
                <c:pt idx="41">
                  <c:v>303.70370370370392</c:v>
                </c:pt>
                <c:pt idx="42">
                  <c:v>311.11111111111137</c:v>
                </c:pt>
                <c:pt idx="43">
                  <c:v>318.51851851851882</c:v>
                </c:pt>
                <c:pt idx="44">
                  <c:v>325.92592592592626</c:v>
                </c:pt>
                <c:pt idx="45">
                  <c:v>333.33333333333371</c:v>
                </c:pt>
                <c:pt idx="46">
                  <c:v>340.74074074074116</c:v>
                </c:pt>
                <c:pt idx="47">
                  <c:v>348.14814814814861</c:v>
                </c:pt>
                <c:pt idx="48">
                  <c:v>355.55555555555605</c:v>
                </c:pt>
                <c:pt idx="49">
                  <c:v>362.96296296296345</c:v>
                </c:pt>
                <c:pt idx="50">
                  <c:v>370.37037037037084</c:v>
                </c:pt>
                <c:pt idx="51">
                  <c:v>377.77777777777823</c:v>
                </c:pt>
                <c:pt idx="52">
                  <c:v>385.18518518518562</c:v>
                </c:pt>
                <c:pt idx="53">
                  <c:v>392.59259259259301</c:v>
                </c:pt>
                <c:pt idx="54">
                  <c:v>400.0000000000004</c:v>
                </c:pt>
                <c:pt idx="55">
                  <c:v>407.39902932098801</c:v>
                </c:pt>
                <c:pt idx="56">
                  <c:v>414.7813598573095</c:v>
                </c:pt>
                <c:pt idx="57">
                  <c:v>422.14710619019007</c:v>
                </c:pt>
                <c:pt idx="58">
                  <c:v>429.49638250933668</c:v>
                </c:pt>
                <c:pt idx="59">
                  <c:v>436.82930261039547</c:v>
                </c:pt>
                <c:pt idx="60">
                  <c:v>444.14597989242617</c:v>
                </c:pt>
                <c:pt idx="61">
                  <c:v>451.44652735539375</c:v>
                </c:pt>
                <c:pt idx="62">
                  <c:v>458.7310575976785</c:v>
                </c:pt>
                <c:pt idx="63">
                  <c:v>465.99968281360492</c:v>
                </c:pt>
                <c:pt idx="64">
                  <c:v>473.25251479099086</c:v>
                </c:pt>
                <c:pt idx="65">
                  <c:v>480.48966490871686</c:v>
                </c:pt>
                <c:pt idx="66">
                  <c:v>487.71124413431738</c:v>
                </c:pt>
                <c:pt idx="67">
                  <c:v>494.91736302159364</c:v>
                </c:pt>
                <c:pt idx="68">
                  <c:v>502.10813170824974</c:v>
                </c:pt>
                <c:pt idx="69">
                  <c:v>509.28365991355247</c:v>
                </c:pt>
                <c:pt idx="70">
                  <c:v>516.44405693601527</c:v>
                </c:pt>
                <c:pt idx="71">
                  <c:v>523.58943165110747</c:v>
                </c:pt>
                <c:pt idx="72">
                  <c:v>530.71989250898923</c:v>
                </c:pt>
                <c:pt idx="73">
                  <c:v>537.83554753227315</c:v>
                </c:pt>
                <c:pt idx="74">
                  <c:v>544.93650431381332</c:v>
                </c:pt>
                <c:pt idx="75">
                  <c:v>552.02287001452169</c:v>
                </c:pt>
                <c:pt idx="76">
                  <c:v>559.09475136121341</c:v>
                </c:pt>
                <c:pt idx="77">
                  <c:v>566.15225464448145</c:v>
                </c:pt>
                <c:pt idx="78">
                  <c:v>573.19548571660107</c:v>
                </c:pt>
                <c:pt idx="79">
                  <c:v>580.22454998946466</c:v>
                </c:pt>
                <c:pt idx="80">
                  <c:v>587.23955243254784</c:v>
                </c:pt>
                <c:pt idx="81">
                  <c:v>594.2405975709072</c:v>
                </c:pt>
                <c:pt idx="82">
                  <c:v>601.2277894832107</c:v>
                </c:pt>
                <c:pt idx="83">
                  <c:v>608.20123179980055</c:v>
                </c:pt>
                <c:pt idx="84">
                  <c:v>615.16102770079021</c:v>
                </c:pt>
                <c:pt idx="85">
                  <c:v>622.10727991419458</c:v>
                </c:pt>
                <c:pt idx="86">
                  <c:v>629.04009071409564</c:v>
                </c:pt>
                <c:pt idx="87">
                  <c:v>635.95956191884272</c:v>
                </c:pt>
                <c:pt idx="88">
                  <c:v>642.86579488928874</c:v>
                </c:pt>
                <c:pt idx="89">
                  <c:v>649.75889052706214</c:v>
                </c:pt>
                <c:pt idx="90">
                  <c:v>656.63894927287595</c:v>
                </c:pt>
                <c:pt idx="91">
                  <c:v>663.50607110487351</c:v>
                </c:pt>
                <c:pt idx="92">
                  <c:v>670.3603555370122</c:v>
                </c:pt>
                <c:pt idx="93">
                  <c:v>677.20190161748462</c:v>
                </c:pt>
                <c:pt idx="94">
                  <c:v>684.03080792717867</c:v>
                </c:pt>
                <c:pt idx="95">
                  <c:v>690.84717257817624</c:v>
                </c:pt>
                <c:pt idx="96">
                  <c:v>697.65109321229113</c:v>
                </c:pt>
                <c:pt idx="97">
                  <c:v>704.44266699964635</c:v>
                </c:pt>
                <c:pt idx="98">
                  <c:v>711.22199063729181</c:v>
                </c:pt>
                <c:pt idx="99">
                  <c:v>717.98916034786191</c:v>
                </c:pt>
                <c:pt idx="100">
                  <c:v>724.74427187827405</c:v>
                </c:pt>
                <c:pt idx="101">
                  <c:v>731.48742049846771</c:v>
                </c:pt>
                <c:pt idx="102">
                  <c:v>738.21870100018543</c:v>
                </c:pt>
                <c:pt idx="103">
                  <c:v>744.9382076957944</c:v>
                </c:pt>
                <c:pt idx="104">
                  <c:v>751.64603441715042</c:v>
                </c:pt>
                <c:pt idx="105">
                  <c:v>758.34227451450386</c:v>
                </c:pt>
                <c:pt idx="106">
                  <c:v>765.02702085544763</c:v>
                </c:pt>
                <c:pt idx="107">
                  <c:v>771.70036582390799</c:v>
                </c:pt>
                <c:pt idx="108">
                  <c:v>778.36240131917748</c:v>
                </c:pt>
                <c:pt idx="109">
                  <c:v>785.01321875499127</c:v>
                </c:pt>
                <c:pt idx="110">
                  <c:v>791.65290905864606</c:v>
                </c:pt>
                <c:pt idx="111">
                  <c:v>798.28156267016266</c:v>
                </c:pt>
                <c:pt idx="112">
                  <c:v>804.89926954149109</c:v>
                </c:pt>
                <c:pt idx="113">
                  <c:v>811.48667469131567</c:v>
                </c:pt>
                <c:pt idx="114">
                  <c:v>818.02458320849439</c:v>
                </c:pt>
                <c:pt idx="115">
                  <c:v>824.51340580916531</c:v>
                </c:pt>
                <c:pt idx="116">
                  <c:v>830.9535549361749</c:v>
                </c:pt>
                <c:pt idx="117">
                  <c:v>837.34544473922199</c:v>
                </c:pt>
                <c:pt idx="118">
                  <c:v>843.68949105298373</c:v>
                </c:pt>
                <c:pt idx="119">
                  <c:v>849.98611137318096</c:v>
                </c:pt>
                <c:pt idx="120">
                  <c:v>856.23572483054068</c:v>
                </c:pt>
                <c:pt idx="121">
                  <c:v>862.43875216261654</c:v>
                </c:pt>
                <c:pt idx="122">
                  <c:v>868.59561568342758</c:v>
                </c:pt>
                <c:pt idx="123">
                  <c:v>874.70673925087976</c:v>
                </c:pt>
                <c:pt idx="124">
                  <c:v>880.77254823193505</c:v>
                </c:pt>
                <c:pt idx="125">
                  <c:v>886.7934694654964</c:v>
                </c:pt>
                <c:pt idx="126">
                  <c:v>892.76993122297836</c:v>
                </c:pt>
                <c:pt idx="127">
                  <c:v>898.70236316653654</c:v>
                </c:pt>
                <c:pt idx="128">
                  <c:v>904.59119630493103</c:v>
                </c:pt>
                <c:pt idx="129">
                  <c:v>910.43686294700331</c:v>
                </c:pt>
                <c:pt idx="130">
                  <c:v>916.23979665274828</c:v>
                </c:pt>
                <c:pt idx="131">
                  <c:v>922.00043218196652</c:v>
                </c:pt>
                <c:pt idx="132">
                  <c:v>927.71920544048669</c:v>
                </c:pt>
                <c:pt idx="133">
                  <c:v>933.39655342395019</c:v>
                </c:pt>
                <c:pt idx="134">
                  <c:v>939.03291415915589</c:v>
                </c:pt>
                <c:pt idx="135">
                  <c:v>944.62872664296538</c:v>
                </c:pt>
                <c:pt idx="136">
                  <c:v>950.18443077877532</c:v>
                </c:pt>
                <c:pt idx="137">
                  <c:v>955.70046731056709</c:v>
                </c:pt>
                <c:pt idx="138">
                  <c:v>961.17727775454773</c:v>
                </c:pt>
                <c:pt idx="139">
                  <c:v>966.61530432840414</c:v>
                </c:pt>
                <c:pt idx="140">
                  <c:v>972.01498987819434</c:v>
                </c:pt>
                <c:pt idx="141">
                  <c:v>977.37677780290699</c:v>
                </c:pt>
                <c:pt idx="142">
                  <c:v>982.70111197672429</c:v>
                </c:pt>
                <c:pt idx="143">
                  <c:v>987.98843666903065</c:v>
                </c:pt>
                <c:pt idx="144">
                  <c:v>993.23919646221361</c:v>
                </c:pt>
                <c:pt idx="145">
                  <c:v>998.4538361673093</c:v>
                </c:pt>
                <c:pt idx="146">
                  <c:v>1003.6328007375514</c:v>
                </c:pt>
                <c:pt idx="147">
                  <c:v>1008.7765351798878</c:v>
                </c:pt>
                <c:pt idx="148">
                  <c:v>1013.8854844645349</c:v>
                </c:pt>
                <c:pt idx="149">
                  <c:v>1018.9600934326453</c:v>
                </c:pt>
                <c:pt idx="150">
                  <c:v>1024.0008067021708</c:v>
                </c:pt>
                <c:pt idx="151">
                  <c:v>1029.0080685720086</c:v>
                </c:pt>
                <c:pt idx="152">
                  <c:v>1033.9823229245224</c:v>
                </c:pt>
                <c:pt idx="153">
                  <c:v>1038.924013126539</c:v>
                </c:pt>
                <c:pt idx="154">
                  <c:v>1043.8335819289241</c:v>
                </c:pt>
                <c:pt idx="155">
                  <c:v>1048.7114713648459</c:v>
                </c:pt>
                <c:pt idx="156">
                  <c:v>1053.5581226468425</c:v>
                </c:pt>
                <c:pt idx="157">
                  <c:v>1058.3739760628134</c:v>
                </c:pt>
                <c:pt idx="158">
                  <c:v>1063.1594708710572</c:v>
                </c:pt>
                <c:pt idx="159">
                  <c:v>1067.9150451944868</c:v>
                </c:pt>
                <c:pt idx="160">
                  <c:v>1072.641135914155</c:v>
                </c:pt>
                <c:pt idx="161">
                  <c:v>1077.3381785622271</c:v>
                </c:pt>
                <c:pt idx="162">
                  <c:v>1082.0066072145407</c:v>
                </c:pt>
                <c:pt idx="163">
                  <c:v>1086.6468543828987</c:v>
                </c:pt>
                <c:pt idx="164">
                  <c:v>1091.2593509072408</c:v>
                </c:pt>
                <c:pt idx="165">
                  <c:v>1095.8445258478421</c:v>
                </c:pt>
                <c:pt idx="166">
                  <c:v>1100.402806377693</c:v>
                </c:pt>
                <c:pt idx="167">
                  <c:v>1104.9346176752108</c:v>
                </c:pt>
                <c:pt idx="168">
                  <c:v>1109.4403828174384</c:v>
                </c:pt>
                <c:pt idx="169">
                  <c:v>1113.9205226738848</c:v>
                </c:pt>
                <c:pt idx="170">
                  <c:v>1118.3754558011631</c:v>
                </c:pt>
                <c:pt idx="171">
                  <c:v>1122.80559833858</c:v>
                </c:pt>
                <c:pt idx="172">
                  <c:v>1127.2113639048321</c:v>
                </c:pt>
                <c:pt idx="173">
                  <c:v>1131.5931634959616</c:v>
                </c:pt>
                <c:pt idx="174">
                  <c:v>1135.9514053847229</c:v>
                </c:pt>
                <c:pt idx="175">
                  <c:v>1140.2864950215089</c:v>
                </c:pt>
                <c:pt idx="176">
                  <c:v>1144.5988349369857</c:v>
                </c:pt>
                <c:pt idx="177">
                  <c:v>1148.8888246465744</c:v>
                </c:pt>
                <c:pt idx="178">
                  <c:v>1153.1568605569264</c:v>
                </c:pt>
                <c:pt idx="179">
                  <c:v>1157.4033358745219</c:v>
                </c:pt>
                <c:pt idx="180">
                  <c:v>1161.6286405165274</c:v>
                </c:pt>
                <c:pt idx="181">
                  <c:v>1165.8331610240357</c:v>
                </c:pt>
                <c:pt idx="182">
                  <c:v>1170.0172804778108</c:v>
                </c:pt>
                <c:pt idx="183">
                  <c:v>1174.1813784166536</c:v>
                </c:pt>
                <c:pt idx="184">
                  <c:v>1178.3258307584956</c:v>
                </c:pt>
                <c:pt idx="185">
                  <c:v>1182.4510097243274</c:v>
                </c:pt>
                <c:pt idx="186">
                  <c:v>1186.5572837650541</c:v>
                </c:pt>
                <c:pt idx="187">
                  <c:v>1190.6450174913696</c:v>
                </c:pt>
                <c:pt idx="188">
                  <c:v>1194.7145716067321</c:v>
                </c:pt>
                <c:pt idx="189">
                  <c:v>1198.7663028435145</c:v>
                </c:pt>
                <c:pt idx="190">
                  <c:v>1202.8005639023977</c:v>
                </c:pt>
                <c:pt idx="191">
                  <c:v>1206.8177033950669</c:v>
                </c:pt>
                <c:pt idx="192">
                  <c:v>1210.8180657902612</c:v>
                </c:pt>
                <c:pt idx="193">
                  <c:v>1214.8019913632234</c:v>
                </c:pt>
                <c:pt idx="194">
                  <c:v>1218.7698161485821</c:v>
                </c:pt>
                <c:pt idx="195">
                  <c:v>1222.7218718966988</c:v>
                </c:pt>
                <c:pt idx="196">
                  <c:v>1226.658486033497</c:v>
                </c:pt>
                <c:pt idx="197">
                  <c:v>1230.5799816237875</c:v>
                </c:pt>
                <c:pt idx="198">
                  <c:v>1234.4866773380948</c:v>
                </c:pt>
                <c:pt idx="199">
                  <c:v>1238.3788874229801</c:v>
                </c:pt>
                <c:pt idx="200">
                  <c:v>1242.2569216748548</c:v>
                </c:pt>
                <c:pt idx="201">
                  <c:v>1246.1210854172621</c:v>
                </c:pt>
                <c:pt idx="202">
                  <c:v>1249.971679481607</c:v>
                </c:pt>
                <c:pt idx="203">
                  <c:v>1253.8090001912997</c:v>
                </c:pt>
                <c:pt idx="204">
                  <c:v>1257.6333393492778</c:v>
                </c:pt>
                <c:pt idx="205">
                  <c:v>1261.4449842288614</c:v>
                </c:pt>
                <c:pt idx="206">
                  <c:v>1265.2442175678914</c:v>
                </c:pt>
                <c:pt idx="207">
                  <c:v>1269.0313175660963</c:v>
                </c:pt>
                <c:pt idx="208">
                  <c:v>1272.8065578856258</c:v>
                </c:pt>
                <c:pt idx="209">
                  <c:v>1276.5702076546847</c:v>
                </c:pt>
                <c:pt idx="210">
                  <c:v>1280.3225314741976</c:v>
                </c:pt>
                <c:pt idx="211">
                  <c:v>1284.0637894274284</c:v>
                </c:pt>
                <c:pt idx="212">
                  <c:v>1287.7942370924764</c:v>
                </c:pt>
                <c:pt idx="213">
                  <c:v>1291.5141255575645</c:v>
                </c:pt>
                <c:pt idx="214">
                  <c:v>1295.2237014390369</c:v>
                </c:pt>
                <c:pt idx="215">
                  <c:v>1298.923206901974</c:v>
                </c:pt>
                <c:pt idx="216">
                  <c:v>1302.6128796833354</c:v>
                </c:pt>
                <c:pt idx="217">
                  <c:v>1306.2929531175364</c:v>
                </c:pt>
                <c:pt idx="218">
                  <c:v>1309.9636561643622</c:v>
                </c:pt>
                <c:pt idx="219">
                  <c:v>1313.6252134391243</c:v>
                </c:pt>
                <c:pt idx="220">
                  <c:v>1317.2778452449593</c:v>
                </c:pt>
                <c:pt idx="221">
                  <c:v>1320.9217676071721</c:v>
                </c:pt>
                <c:pt idx="222">
                  <c:v>1324.5571923095233</c:v>
                </c:pt>
                <c:pt idx="223">
                  <c:v>1328.1843269323601</c:v>
                </c:pt>
                <c:pt idx="224">
                  <c:v>1331.8033748924934</c:v>
                </c:pt>
                <c:pt idx="225">
                  <c:v>1335.4145354847183</c:v>
                </c:pt>
                <c:pt idx="226">
                  <c:v>1339.018003924881</c:v>
                </c:pt>
                <c:pt idx="227">
                  <c:v>1342.613971394393</c:v>
                </c:pt>
                <c:pt idx="228">
                  <c:v>1346.2026250860949</c:v>
                </c:pt>
                <c:pt idx="229">
                  <c:v>1349.7841482513745</c:v>
                </c:pt>
                <c:pt idx="230">
                  <c:v>1353.3587202484443</c:v>
                </c:pt>
                <c:pt idx="231">
                  <c:v>1356.926516591685</c:v>
                </c:pt>
                <c:pt idx="232">
                  <c:v>1360.4877090019631</c:v>
                </c:pt>
                <c:pt idx="233">
                  <c:v>1364.0424654578349</c:v>
                </c:pt>
                <c:pt idx="234">
                  <c:v>1367.5909502475474</c:v>
                </c:pt>
                <c:pt idx="235">
                  <c:v>1371.1333240217532</c:v>
                </c:pt>
                <c:pt idx="236">
                  <c:v>1374.6697438468534</c:v>
                </c:pt>
                <c:pt idx="237">
                  <c:v>1378.2003632588919</c:v>
                </c:pt>
                <c:pt idx="238">
                  <c:v>1381.7253323179193</c:v>
                </c:pt>
                <c:pt idx="239">
                  <c:v>1385.2447976627532</c:v>
                </c:pt>
                <c:pt idx="240">
                  <c:v>1388.7589025660607</c:v>
                </c:pt>
                <c:pt idx="241">
                  <c:v>1392.2677869896941</c:v>
                </c:pt>
                <c:pt idx="242">
                  <c:v>1395.7715876402106</c:v>
                </c:pt>
                <c:pt idx="243">
                  <c:v>1399.2704380245118</c:v>
                </c:pt>
                <c:pt idx="244">
                  <c:v>1402.7644685055409</c:v>
                </c:pt>
                <c:pt idx="245">
                  <c:v>1406.2732508024226</c:v>
                </c:pt>
                <c:pt idx="246">
                  <c:v>1409.8158429751177</c:v>
                </c:pt>
                <c:pt idx="247">
                  <c:v>1413.3913663627263</c:v>
                </c:pt>
                <c:pt idx="248">
                  <c:v>1416.9989806533247</c:v>
                </c:pt>
                <c:pt idx="249">
                  <c:v>1420.6378812979879</c:v>
                </c:pt>
                <c:pt idx="250">
                  <c:v>1424.307297162517</c:v>
                </c:pt>
                <c:pt idx="251">
                  <c:v>1428.006488389457</c:v>
                </c:pt>
                <c:pt idx="252">
                  <c:v>1431.7347444467655</c:v>
                </c:pt>
                <c:pt idx="253">
                  <c:v>1435.4913823426643</c:v>
                </c:pt>
                <c:pt idx="254">
                  <c:v>1439.2757449888859</c:v>
                </c:pt>
                <c:pt idx="255">
                  <c:v>1443.0871996968015</c:v>
                </c:pt>
                <c:pt idx="256">
                  <c:v>1446.9251367928589</c:v>
                </c:pt>
                <c:pt idx="257">
                  <c:v>1450.7889683414139</c:v>
                </c:pt>
                <c:pt idx="258">
                  <c:v>1454.6781269644637</c:v>
                </c:pt>
                <c:pt idx="259">
                  <c:v>1458.5920647490188</c:v>
                </c:pt>
                <c:pt idx="260">
                  <c:v>1462.5302522339116</c:v>
                </c:pt>
                <c:pt idx="261">
                  <c:v>1466.4921774687552</c:v>
                </c:pt>
                <c:pt idx="262">
                  <c:v>1470.4773451385736</c:v>
                </c:pt>
                <c:pt idx="263">
                  <c:v>1474.4852757483163</c:v>
                </c:pt>
                <c:pt idx="264">
                  <c:v>1478.5155048620861</c:v>
                </c:pt>
                <c:pt idx="265">
                  <c:v>1482.5675823924428</c:v>
                </c:pt>
                <c:pt idx="266">
                  <c:v>1486.641071935617</c:v>
                </c:pt>
                <c:pt idx="267">
                  <c:v>1490.7355501488873</c:v>
                </c:pt>
                <c:pt idx="268">
                  <c:v>1494.8506061667376</c:v>
                </c:pt>
                <c:pt idx="269">
                  <c:v>1498.9858410527399</c:v>
                </c:pt>
                <c:pt idx="270">
                  <c:v>1503.1408672843966</c:v>
                </c:pt>
                <c:pt idx="271">
                  <c:v>1507.3153082684344</c:v>
                </c:pt>
                <c:pt idx="272">
                  <c:v>1511.5087978842694</c:v>
                </c:pt>
                <c:pt idx="273">
                  <c:v>1515.7209800535725</c:v>
                </c:pt>
                <c:pt idx="274">
                  <c:v>1519.9515083340407</c:v>
                </c:pt>
                <c:pt idx="275">
                  <c:v>1524.200045535654</c:v>
                </c:pt>
                <c:pt idx="276">
                  <c:v>1528.4662633578371</c:v>
                </c:pt>
                <c:pt idx="277">
                  <c:v>1532.7498420460838</c:v>
                </c:pt>
                <c:pt idx="278">
                  <c:v>1537.0504700667186</c:v>
                </c:pt>
                <c:pt idx="279">
                  <c:v>1541.367843798583</c:v>
                </c:pt>
                <c:pt idx="280">
                  <c:v>1545.7016672405252</c:v>
                </c:pt>
                <c:pt idx="281">
                  <c:v>1550.05165173367</c:v>
                </c:pt>
                <c:pt idx="282">
                  <c:v>1554.4175156975159</c:v>
                </c:pt>
                <c:pt idx="283">
                  <c:v>1558.7989843789894</c:v>
                </c:pt>
                <c:pt idx="284">
                  <c:v>1563.1957896136464</c:v>
                </c:pt>
                <c:pt idx="285">
                  <c:v>1567.6076695982749</c:v>
                </c:pt>
                <c:pt idx="286">
                  <c:v>1572.0343686742069</c:v>
                </c:pt>
                <c:pt idx="287">
                  <c:v>1576.4756371206984</c:v>
                </c:pt>
                <c:pt idx="288">
                  <c:v>1580.931230957784</c:v>
                </c:pt>
                <c:pt idx="289">
                  <c:v>1585.4009117580536</c:v>
                </c:pt>
                <c:pt idx="290">
                  <c:v>1589.8844464668359</c:v>
                </c:pt>
                <c:pt idx="291">
                  <c:v>1594.3816072303148</c:v>
                </c:pt>
                <c:pt idx="292">
                  <c:v>1598.8921712311301</c:v>
                </c:pt>
                <c:pt idx="293">
                  <c:v>1603.41592053105</c:v>
                </c:pt>
                <c:pt idx="294">
                  <c:v>1607.9526419203285</c:v>
                </c:pt>
                <c:pt idx="295">
                  <c:v>1612.5021267733846</c:v>
                </c:pt>
                <c:pt idx="296">
                  <c:v>1617.0641709104671</c:v>
                </c:pt>
                <c:pt idx="297">
                  <c:v>1621.6385744649892</c:v>
                </c:pt>
                <c:pt idx="298">
                  <c:v>1626.2251417562359</c:v>
                </c:pt>
                <c:pt idx="299">
                  <c:v>1630.8236811671677</c:v>
                </c:pt>
                <c:pt idx="300">
                  <c:v>1635.4340050270621</c:v>
                </c:pt>
                <c:pt idx="301">
                  <c:v>1640.0559294987461</c:v>
                </c:pt>
                <c:pt idx="302">
                  <c:v>1644.6892744701943</c:v>
                </c:pt>
                <c:pt idx="303">
                  <c:v>1649.3338634502743</c:v>
                </c:pt>
                <c:pt idx="304">
                  <c:v>1653.98952346844</c:v>
                </c:pt>
                <c:pt idx="305">
                  <c:v>1658.6560849781797</c:v>
                </c:pt>
                <c:pt idx="306">
                  <c:v>1663.3333817640428</c:v>
                </c:pt>
                <c:pt idx="307">
                  <c:v>1668.0212508520726</c:v>
                </c:pt>
                <c:pt idx="308">
                  <c:v>1672.7195324234904</c:v>
                </c:pt>
                <c:pt idx="309">
                  <c:v>1677.4280697314755</c:v>
                </c:pt>
                <c:pt idx="310">
                  <c:v>1682.1467090209048</c:v>
                </c:pt>
                <c:pt idx="311">
                  <c:v>1686.8752994509139</c:v>
                </c:pt>
                <c:pt idx="312">
                  <c:v>1691.6136930201549</c:v>
                </c:pt>
                <c:pt idx="313">
                  <c:v>1696.3617444946308</c:v>
                </c:pt>
                <c:pt idx="314">
                  <c:v>1701.1193113379938</c:v>
                </c:pt>
                <c:pt idx="315">
                  <c:v>1705.8862536442002</c:v>
                </c:pt>
                <c:pt idx="316">
                  <c:v>1710.6624340724186</c:v>
                </c:pt>
                <c:pt idx="317">
                  <c:v>1715.4477177840979</c:v>
                </c:pt>
                <c:pt idx="318">
                  <c:v>1720.2419723821019</c:v>
                </c:pt>
                <c:pt idx="319">
                  <c:v>1725.045067851825</c:v>
                </c:pt>
                <c:pt idx="320">
                  <c:v>1729.856876504206</c:v>
                </c:pt>
                <c:pt idx="321">
                  <c:v>1734.6772729205618</c:v>
                </c:pt>
                <c:pt idx="322">
                  <c:v>1739.5061338991684</c:v>
                </c:pt>
                <c:pt idx="323">
                  <c:v>1744.3433384035172</c:v>
                </c:pt>
                <c:pt idx="324">
                  <c:v>1749.1887675121793</c:v>
                </c:pt>
                <c:pt idx="325">
                  <c:v>1754.0423043702162</c:v>
                </c:pt>
                <c:pt idx="326">
                  <c:v>1758.9038341420735</c:v>
                </c:pt>
                <c:pt idx="327">
                  <c:v>1763.7732439659014</c:v>
                </c:pt>
                <c:pt idx="328">
                  <c:v>1768.6504229092473</c:v>
                </c:pt>
                <c:pt idx="329">
                  <c:v>1773.5352619260657</c:v>
                </c:pt>
                <c:pt idx="330">
                  <c:v>1778.4276538149984</c:v>
                </c:pt>
                <c:pt idx="331">
                  <c:v>1783.3274931788756</c:v>
                </c:pt>
                <c:pt idx="332">
                  <c:v>1788.2346763853914</c:v>
                </c:pt>
                <c:pt idx="333">
                  <c:v>1793.1491015289128</c:v>
                </c:pt>
                <c:pt idx="334">
                  <c:v>1798.0706683933777</c:v>
                </c:pt>
                <c:pt idx="335">
                  <c:v>1802.9992784162457</c:v>
                </c:pt>
                <c:pt idx="336">
                  <c:v>1807.9542790979037</c:v>
                </c:pt>
                <c:pt idx="337">
                  <c:v>1812.9547551942896</c:v>
                </c:pt>
                <c:pt idx="338">
                  <c:v>1818.0000928393513</c:v>
                </c:pt>
                <c:pt idx="339">
                  <c:v>1823.0896964318119</c:v>
                </c:pt>
                <c:pt idx="340">
                  <c:v>1828.2229877272705</c:v>
                </c:pt>
                <c:pt idx="341">
                  <c:v>1833.3994049926478</c:v>
                </c:pt>
                <c:pt idx="342">
                  <c:v>1838.6184022175689</c:v>
                </c:pt>
                <c:pt idx="343">
                  <c:v>1843.8794483778381</c:v>
                </c:pt>
                <c:pt idx="344">
                  <c:v>1849.1820267466578</c:v>
                </c:pt>
                <c:pt idx="345">
                  <c:v>1854.5256342496773</c:v>
                </c:pt>
                <c:pt idx="346">
                  <c:v>1859.9097808603447</c:v>
                </c:pt>
                <c:pt idx="347">
                  <c:v>1865.3339890323739</c:v>
                </c:pt>
                <c:pt idx="348">
                  <c:v>1870.7977931664454</c:v>
                </c:pt>
                <c:pt idx="349">
                  <c:v>1876.3007391085237</c:v>
                </c:pt>
                <c:pt idx="350">
                  <c:v>1881.8423836774202</c:v>
                </c:pt>
                <c:pt idx="351">
                  <c:v>1887.4222942194401</c:v>
                </c:pt>
                <c:pt idx="352">
                  <c:v>1893.0400481881463</c:v>
                </c:pt>
                <c:pt idx="353">
                  <c:v>1898.6952327474448</c:v>
                </c:pt>
                <c:pt idx="354">
                  <c:v>1904.3874443963514</c:v>
                </c:pt>
                <c:pt idx="355">
                  <c:v>1910.1162886139352</c:v>
                </c:pt>
                <c:pt idx="356">
                  <c:v>1915.8813795230658</c:v>
                </c:pt>
                <c:pt idx="357">
                  <c:v>1921.6823395716983</c:v>
                </c:pt>
                <c:pt idx="358">
                  <c:v>1927.5187992305364</c:v>
                </c:pt>
                <c:pt idx="359">
                  <c:v>1933.3903967060037</c:v>
                </c:pt>
                <c:pt idx="360">
                  <c:v>1939.2967776675407</c:v>
                </c:pt>
                <c:pt idx="361">
                  <c:v>1945.2375949883183</c:v>
                </c:pt>
                <c:pt idx="362">
                  <c:v>1951.2125084985285</c:v>
                </c:pt>
                <c:pt idx="363">
                  <c:v>1957.2211847504789</c:v>
                </c:pt>
                <c:pt idx="364">
                  <c:v>1963.2632967947725</c:v>
                </c:pt>
                <c:pt idx="365">
                  <c:v>1969.3385239669058</c:v>
                </c:pt>
                <c:pt idx="366">
                  <c:v>1975.4465516836717</c:v>
                </c:pt>
                <c:pt idx="367">
                  <c:v>1981.5870712487922</c:v>
                </c:pt>
                <c:pt idx="368">
                  <c:v>1987.7597796672487</c:v>
                </c:pt>
                <c:pt idx="369">
                  <c:v>1993.9643794678157</c:v>
                </c:pt>
                <c:pt idx="370">
                  <c:v>2000.2005785333356</c:v>
                </c:pt>
                <c:pt idx="371">
                  <c:v>2006.4680899383052</c:v>
                </c:pt>
                <c:pt idx="372">
                  <c:v>2012.7666317933724</c:v>
                </c:pt>
                <c:pt idx="373">
                  <c:v>2019.0959270963704</c:v>
                </c:pt>
                <c:pt idx="374">
                  <c:v>2025.4557035895357</c:v>
                </c:pt>
                <c:pt idx="375">
                  <c:v>2031.8456936225873</c:v>
                </c:pt>
                <c:pt idx="376">
                  <c:v>2038.2656340213575</c:v>
                </c:pt>
                <c:pt idx="377">
                  <c:v>2044.7152659616877</c:v>
                </c:pt>
                <c:pt idx="378">
                  <c:v>2051.1943348483214</c:v>
                </c:pt>
                <c:pt idx="379">
                  <c:v>2057.7025901985412</c:v>
                </c:pt>
                <c:pt idx="380">
                  <c:v>2064.2397855303134</c:v>
                </c:pt>
                <c:pt idx="381">
                  <c:v>2070.8056782547151</c:v>
                </c:pt>
                <c:pt idx="382">
                  <c:v>2077.4000295724386</c:v>
                </c:pt>
                <c:pt idx="383">
                  <c:v>2084.0226043741732</c:v>
                </c:pt>
                <c:pt idx="384">
                  <c:v>2090.6731711446782</c:v>
                </c:pt>
                <c:pt idx="385">
                  <c:v>2097.3515018703765</c:v>
                </c:pt>
                <c:pt idx="386">
                  <c:v>2104.0573719502981</c:v>
                </c:pt>
                <c:pt idx="387">
                  <c:v>2110.7905601102243</c:v>
                </c:pt>
                <c:pt idx="388">
                  <c:v>2117.550848319881</c:v>
                </c:pt>
                <c:pt idx="389">
                  <c:v>2124.3380217130461</c:v>
                </c:pt>
                <c:pt idx="390">
                  <c:v>2131.1518685104379</c:v>
                </c:pt>
                <c:pt idx="391">
                  <c:v>2137.9921799452613</c:v>
                </c:pt>
                <c:pt idx="392">
                  <c:v>2144.8587501912948</c:v>
                </c:pt>
                <c:pt idx="393">
                  <c:v>2151.7513762934072</c:v>
                </c:pt>
                <c:pt idx="394">
                  <c:v>2158.6698581004011</c:v>
                </c:pt>
                <c:pt idx="395">
                  <c:v>2165.61399820008</c:v>
                </c:pt>
                <c:pt idx="396">
                  <c:v>2172.5836018564464</c:v>
                </c:pt>
                <c:pt idx="397">
                  <c:v>2179.5784769489428</c:v>
                </c:pt>
                <c:pt idx="398">
                  <c:v>2186.5984339136489</c:v>
                </c:pt>
                <c:pt idx="399">
                  <c:v>2193.6432856863544</c:v>
                </c:pt>
                <c:pt idx="400">
                  <c:v>2200.7128476474322</c:v>
                </c:pt>
                <c:pt idx="401">
                  <c:v>2207.8069375684368</c:v>
                </c:pt>
                <c:pt idx="402">
                  <c:v>2214.9253755603622</c:v>
                </c:pt>
                <c:pt idx="403">
                  <c:v>2222.0679840234884</c:v>
                </c:pt>
                <c:pt idx="404">
                  <c:v>2229.2345875987598</c:v>
                </c:pt>
                <c:pt idx="405">
                  <c:v>2236.4250131206295</c:v>
                </c:pt>
                <c:pt idx="406">
                  <c:v>2243.6390895713184</c:v>
                </c:pt>
                <c:pt idx="407">
                  <c:v>2250.8766480364307</c:v>
                </c:pt>
                <c:pt idx="408">
                  <c:v>2258.1375216618762</c:v>
                </c:pt>
                <c:pt idx="409">
                  <c:v>2265.4215456120496</c:v>
                </c:pt>
                <c:pt idx="410">
                  <c:v>2272.7285570292188</c:v>
                </c:pt>
                <c:pt idx="411">
                  <c:v>2280.0583949940801</c:v>
                </c:pt>
                <c:pt idx="412">
                  <c:v>2287.4109004874331</c:v>
                </c:pt>
                <c:pt idx="413">
                  <c:v>2294.7859163529397</c:v>
                </c:pt>
                <c:pt idx="414">
                  <c:v>2302.1827360531743</c:v>
                </c:pt>
                <c:pt idx="415">
                  <c:v>2309.5901434605821</c:v>
                </c:pt>
                <c:pt idx="416">
                  <c:v>2316.99755086799</c:v>
                </c:pt>
                <c:pt idx="417">
                  <c:v>2324.4049582753978</c:v>
                </c:pt>
                <c:pt idx="418">
                  <c:v>2331.8123656828056</c:v>
                </c:pt>
                <c:pt idx="419">
                  <c:v>2339.2197730902135</c:v>
                </c:pt>
                <c:pt idx="420">
                  <c:v>2346.6271804976213</c:v>
                </c:pt>
                <c:pt idx="421">
                  <c:v>2354.0345879050292</c:v>
                </c:pt>
                <c:pt idx="422">
                  <c:v>2361.441995312437</c:v>
                </c:pt>
                <c:pt idx="423">
                  <c:v>2368.8494027198449</c:v>
                </c:pt>
                <c:pt idx="424">
                  <c:v>2376.2568101272527</c:v>
                </c:pt>
                <c:pt idx="425">
                  <c:v>2383.6642175346606</c:v>
                </c:pt>
                <c:pt idx="426">
                  <c:v>2391.0716249420684</c:v>
                </c:pt>
                <c:pt idx="427">
                  <c:v>2398.4790323494763</c:v>
                </c:pt>
                <c:pt idx="428">
                  <c:v>2405.8864397568841</c:v>
                </c:pt>
                <c:pt idx="429">
                  <c:v>2413.2938471642919</c:v>
                </c:pt>
                <c:pt idx="430">
                  <c:v>2420.7012545716998</c:v>
                </c:pt>
                <c:pt idx="431">
                  <c:v>2428.1086619791076</c:v>
                </c:pt>
                <c:pt idx="432">
                  <c:v>2435.5160693865155</c:v>
                </c:pt>
                <c:pt idx="433">
                  <c:v>2442.9234767939233</c:v>
                </c:pt>
                <c:pt idx="434">
                  <c:v>2450.3308842013312</c:v>
                </c:pt>
                <c:pt idx="435">
                  <c:v>2457.738291608739</c:v>
                </c:pt>
                <c:pt idx="436">
                  <c:v>2465.1456990161469</c:v>
                </c:pt>
                <c:pt idx="437">
                  <c:v>2472.5531064235547</c:v>
                </c:pt>
                <c:pt idx="438">
                  <c:v>2479.9605138309626</c:v>
                </c:pt>
                <c:pt idx="439">
                  <c:v>2487.3679212383704</c:v>
                </c:pt>
                <c:pt idx="440">
                  <c:v>2494.7753286457782</c:v>
                </c:pt>
                <c:pt idx="441">
                  <c:v>2502.1827360531861</c:v>
                </c:pt>
                <c:pt idx="442">
                  <c:v>2509.5901434605939</c:v>
                </c:pt>
                <c:pt idx="443">
                  <c:v>2516.9975508680018</c:v>
                </c:pt>
                <c:pt idx="444">
                  <c:v>2524.4049582754096</c:v>
                </c:pt>
                <c:pt idx="445">
                  <c:v>2531.8123656828175</c:v>
                </c:pt>
                <c:pt idx="446">
                  <c:v>2539.2197730902253</c:v>
                </c:pt>
                <c:pt idx="447">
                  <c:v>2546.6271804976332</c:v>
                </c:pt>
                <c:pt idx="448">
                  <c:v>2554.034587905041</c:v>
                </c:pt>
                <c:pt idx="449">
                  <c:v>2561.4419953124489</c:v>
                </c:pt>
                <c:pt idx="450">
                  <c:v>2568.8494027198567</c:v>
                </c:pt>
                <c:pt idx="451">
                  <c:v>2576.2568101272645</c:v>
                </c:pt>
                <c:pt idx="452">
                  <c:v>2583.6642175346724</c:v>
                </c:pt>
                <c:pt idx="453">
                  <c:v>2591.0716249420802</c:v>
                </c:pt>
                <c:pt idx="454">
                  <c:v>2598.4790323494881</c:v>
                </c:pt>
                <c:pt idx="455">
                  <c:v>2605.8864397568959</c:v>
                </c:pt>
                <c:pt idx="456">
                  <c:v>2613.2938471643038</c:v>
                </c:pt>
                <c:pt idx="457">
                  <c:v>2620.7012545717116</c:v>
                </c:pt>
                <c:pt idx="458">
                  <c:v>2628.1086619791195</c:v>
                </c:pt>
                <c:pt idx="459">
                  <c:v>2635.5160693865273</c:v>
                </c:pt>
                <c:pt idx="460">
                  <c:v>2642.9234767939352</c:v>
                </c:pt>
                <c:pt idx="461">
                  <c:v>2650.330884201343</c:v>
                </c:pt>
                <c:pt idx="462">
                  <c:v>2657.7382916087508</c:v>
                </c:pt>
                <c:pt idx="463">
                  <c:v>2665.1456990161587</c:v>
                </c:pt>
                <c:pt idx="464">
                  <c:v>2672.5531064235665</c:v>
                </c:pt>
                <c:pt idx="465">
                  <c:v>2679.9605138309744</c:v>
                </c:pt>
                <c:pt idx="466">
                  <c:v>2687.3679212383822</c:v>
                </c:pt>
                <c:pt idx="467">
                  <c:v>2694.7753286457901</c:v>
                </c:pt>
                <c:pt idx="468">
                  <c:v>2702.1827360531979</c:v>
                </c:pt>
                <c:pt idx="469">
                  <c:v>2709.5901434606058</c:v>
                </c:pt>
                <c:pt idx="470">
                  <c:v>2716.9975508680136</c:v>
                </c:pt>
                <c:pt idx="471">
                  <c:v>2724.4049582754214</c:v>
                </c:pt>
                <c:pt idx="472">
                  <c:v>2731.8123656828293</c:v>
                </c:pt>
                <c:pt idx="473">
                  <c:v>2739.2197730902371</c:v>
                </c:pt>
                <c:pt idx="474">
                  <c:v>2746.627180497645</c:v>
                </c:pt>
                <c:pt idx="475">
                  <c:v>2754.0345879050528</c:v>
                </c:pt>
                <c:pt idx="476">
                  <c:v>2761.4419953124607</c:v>
                </c:pt>
                <c:pt idx="477">
                  <c:v>2768.8494027198685</c:v>
                </c:pt>
                <c:pt idx="478">
                  <c:v>2776.2568101272764</c:v>
                </c:pt>
                <c:pt idx="479">
                  <c:v>2783.6642175346842</c:v>
                </c:pt>
                <c:pt idx="480">
                  <c:v>2791.0716249420921</c:v>
                </c:pt>
                <c:pt idx="481">
                  <c:v>2798.4790323494999</c:v>
                </c:pt>
                <c:pt idx="482">
                  <c:v>2805.8864397569077</c:v>
                </c:pt>
                <c:pt idx="483">
                  <c:v>2813.2938471643156</c:v>
                </c:pt>
                <c:pt idx="484">
                  <c:v>2820.7012545717234</c:v>
                </c:pt>
                <c:pt idx="485">
                  <c:v>2828.1086619791313</c:v>
                </c:pt>
                <c:pt idx="486">
                  <c:v>2835.5160693865391</c:v>
                </c:pt>
                <c:pt idx="487">
                  <c:v>2842.923476793947</c:v>
                </c:pt>
                <c:pt idx="488">
                  <c:v>2850.3308842013548</c:v>
                </c:pt>
                <c:pt idx="489">
                  <c:v>2857.7382916087627</c:v>
                </c:pt>
                <c:pt idx="490">
                  <c:v>2865.1456990161705</c:v>
                </c:pt>
                <c:pt idx="491">
                  <c:v>2872.5531064235784</c:v>
                </c:pt>
                <c:pt idx="492">
                  <c:v>2879.9605138309862</c:v>
                </c:pt>
                <c:pt idx="493">
                  <c:v>2887.367921238394</c:v>
                </c:pt>
                <c:pt idx="494">
                  <c:v>2894.7753286458019</c:v>
                </c:pt>
                <c:pt idx="495">
                  <c:v>2902.1827360532097</c:v>
                </c:pt>
                <c:pt idx="496">
                  <c:v>2909.5901434606176</c:v>
                </c:pt>
                <c:pt idx="497">
                  <c:v>2916.9975508680254</c:v>
                </c:pt>
                <c:pt idx="498">
                  <c:v>2924.4049582754333</c:v>
                </c:pt>
                <c:pt idx="499">
                  <c:v>2931.8123656828411</c:v>
                </c:pt>
                <c:pt idx="500">
                  <c:v>2939.219773090249</c:v>
                </c:pt>
                <c:pt idx="501">
                  <c:v>2946.6271804976568</c:v>
                </c:pt>
                <c:pt idx="502">
                  <c:v>2954.0345879050647</c:v>
                </c:pt>
                <c:pt idx="503">
                  <c:v>2961.4419953124725</c:v>
                </c:pt>
                <c:pt idx="504">
                  <c:v>2968.8494027198803</c:v>
                </c:pt>
                <c:pt idx="505">
                  <c:v>2976.2568101272882</c:v>
                </c:pt>
                <c:pt idx="506">
                  <c:v>2983.664217534696</c:v>
                </c:pt>
                <c:pt idx="507">
                  <c:v>2991.0716249421039</c:v>
                </c:pt>
                <c:pt idx="508">
                  <c:v>2998.4790323495117</c:v>
                </c:pt>
                <c:pt idx="509">
                  <c:v>3005.8864397569196</c:v>
                </c:pt>
                <c:pt idx="510">
                  <c:v>3013.2938471643274</c:v>
                </c:pt>
                <c:pt idx="511">
                  <c:v>3020.7012545717353</c:v>
                </c:pt>
                <c:pt idx="512">
                  <c:v>3028.1086619791431</c:v>
                </c:pt>
                <c:pt idx="513">
                  <c:v>3035.516069386551</c:v>
                </c:pt>
                <c:pt idx="514">
                  <c:v>3042.9234767939588</c:v>
                </c:pt>
                <c:pt idx="515">
                  <c:v>3050.3308842013666</c:v>
                </c:pt>
                <c:pt idx="516">
                  <c:v>3057.7382916087745</c:v>
                </c:pt>
                <c:pt idx="517">
                  <c:v>3065.1456990161823</c:v>
                </c:pt>
                <c:pt idx="518">
                  <c:v>3072.5531064235902</c:v>
                </c:pt>
                <c:pt idx="519">
                  <c:v>3079.960513830998</c:v>
                </c:pt>
                <c:pt idx="520">
                  <c:v>3087.3679212384059</c:v>
                </c:pt>
                <c:pt idx="521">
                  <c:v>3094.7753286458137</c:v>
                </c:pt>
                <c:pt idx="522">
                  <c:v>3102.1827360532216</c:v>
                </c:pt>
                <c:pt idx="523">
                  <c:v>3109.5901434606294</c:v>
                </c:pt>
                <c:pt idx="524">
                  <c:v>3116.9975508680373</c:v>
                </c:pt>
                <c:pt idx="525">
                  <c:v>3124.4049582754451</c:v>
                </c:pt>
                <c:pt idx="526">
                  <c:v>3131.8123656828529</c:v>
                </c:pt>
                <c:pt idx="527">
                  <c:v>3139.2197730902608</c:v>
                </c:pt>
                <c:pt idx="528">
                  <c:v>3146.6271804976686</c:v>
                </c:pt>
                <c:pt idx="529">
                  <c:v>3154.0345879050765</c:v>
                </c:pt>
                <c:pt idx="530">
                  <c:v>3161.4419953124843</c:v>
                </c:pt>
                <c:pt idx="531">
                  <c:v>3168.8494027198922</c:v>
                </c:pt>
                <c:pt idx="532">
                  <c:v>3176.2568101273</c:v>
                </c:pt>
                <c:pt idx="533">
                  <c:v>3183.6642175347079</c:v>
                </c:pt>
                <c:pt idx="534">
                  <c:v>3191.0716249421157</c:v>
                </c:pt>
                <c:pt idx="535">
                  <c:v>3198.4790323495235</c:v>
                </c:pt>
                <c:pt idx="536">
                  <c:v>3205.8864397569314</c:v>
                </c:pt>
                <c:pt idx="537">
                  <c:v>3213.2938471643392</c:v>
                </c:pt>
                <c:pt idx="538">
                  <c:v>3220.7012545717471</c:v>
                </c:pt>
                <c:pt idx="539">
                  <c:v>3228.1086619791549</c:v>
                </c:pt>
                <c:pt idx="540">
                  <c:v>3235.5160693865628</c:v>
                </c:pt>
                <c:pt idx="541">
                  <c:v>3242.9234767939706</c:v>
                </c:pt>
                <c:pt idx="542">
                  <c:v>3250.3308842013785</c:v>
                </c:pt>
                <c:pt idx="543">
                  <c:v>3257.7382916087863</c:v>
                </c:pt>
                <c:pt idx="544">
                  <c:v>3265.1456990161942</c:v>
                </c:pt>
                <c:pt idx="545">
                  <c:v>3272.553106423602</c:v>
                </c:pt>
                <c:pt idx="546">
                  <c:v>3279.9605138310098</c:v>
                </c:pt>
                <c:pt idx="547">
                  <c:v>3287.3679212384177</c:v>
                </c:pt>
                <c:pt idx="548">
                  <c:v>3294.7753286458255</c:v>
                </c:pt>
                <c:pt idx="549">
                  <c:v>3302.1827360532334</c:v>
                </c:pt>
                <c:pt idx="550">
                  <c:v>3309.5901434606412</c:v>
                </c:pt>
                <c:pt idx="551">
                  <c:v>3316.9975508680491</c:v>
                </c:pt>
                <c:pt idx="552">
                  <c:v>3324.4049582754569</c:v>
                </c:pt>
                <c:pt idx="553">
                  <c:v>3331.8123656828648</c:v>
                </c:pt>
                <c:pt idx="554">
                  <c:v>3339.2197730902726</c:v>
                </c:pt>
                <c:pt idx="555">
                  <c:v>3346.6271804976805</c:v>
                </c:pt>
                <c:pt idx="556">
                  <c:v>3354.0345879050883</c:v>
                </c:pt>
                <c:pt idx="557">
                  <c:v>3361.4419953124961</c:v>
                </c:pt>
                <c:pt idx="558">
                  <c:v>3368.849402719904</c:v>
                </c:pt>
                <c:pt idx="559">
                  <c:v>3376.2568101273118</c:v>
                </c:pt>
                <c:pt idx="560">
                  <c:v>3383.6642175347197</c:v>
                </c:pt>
                <c:pt idx="561">
                  <c:v>3391.0716249421275</c:v>
                </c:pt>
                <c:pt idx="562">
                  <c:v>3398.4790323495354</c:v>
                </c:pt>
                <c:pt idx="563">
                  <c:v>3405.8864397569432</c:v>
                </c:pt>
                <c:pt idx="564">
                  <c:v>3413.2938471643511</c:v>
                </c:pt>
                <c:pt idx="565">
                  <c:v>3420.7012545717589</c:v>
                </c:pt>
                <c:pt idx="566">
                  <c:v>3428.1086619791668</c:v>
                </c:pt>
                <c:pt idx="567">
                  <c:v>3435.5160693865746</c:v>
                </c:pt>
                <c:pt idx="568">
                  <c:v>3442.9234767939824</c:v>
                </c:pt>
                <c:pt idx="569">
                  <c:v>3450.3308842013903</c:v>
                </c:pt>
                <c:pt idx="570">
                  <c:v>3457.7382916087981</c:v>
                </c:pt>
                <c:pt idx="571">
                  <c:v>3465.145699016206</c:v>
                </c:pt>
                <c:pt idx="572">
                  <c:v>3472.5531064236138</c:v>
                </c:pt>
                <c:pt idx="573">
                  <c:v>3479.9605138310217</c:v>
                </c:pt>
                <c:pt idx="574">
                  <c:v>3487.3679212384295</c:v>
                </c:pt>
                <c:pt idx="575">
                  <c:v>3494.7753286458374</c:v>
                </c:pt>
                <c:pt idx="576">
                  <c:v>3502.1827360532452</c:v>
                </c:pt>
                <c:pt idx="577">
                  <c:v>3509.5901434606531</c:v>
                </c:pt>
                <c:pt idx="578">
                  <c:v>3516.9975508680609</c:v>
                </c:pt>
                <c:pt idx="579">
                  <c:v>3524.4049582754687</c:v>
                </c:pt>
                <c:pt idx="580">
                  <c:v>3531.8123656828766</c:v>
                </c:pt>
                <c:pt idx="581">
                  <c:v>3539.2197730902844</c:v>
                </c:pt>
                <c:pt idx="582">
                  <c:v>3546.6271804976923</c:v>
                </c:pt>
                <c:pt idx="583">
                  <c:v>3554.0345879051001</c:v>
                </c:pt>
                <c:pt idx="584">
                  <c:v>3561.441995312508</c:v>
                </c:pt>
                <c:pt idx="585">
                  <c:v>3568.8494027199158</c:v>
                </c:pt>
                <c:pt idx="586">
                  <c:v>3576.2568101273237</c:v>
                </c:pt>
                <c:pt idx="587">
                  <c:v>3583.6642175347315</c:v>
                </c:pt>
                <c:pt idx="588">
                  <c:v>3591.0716249421394</c:v>
                </c:pt>
                <c:pt idx="589">
                  <c:v>3598.4790323495472</c:v>
                </c:pt>
                <c:pt idx="590">
                  <c:v>3605.886439756955</c:v>
                </c:pt>
                <c:pt idx="591">
                  <c:v>3613.2938471643629</c:v>
                </c:pt>
                <c:pt idx="592">
                  <c:v>3620.7012545717707</c:v>
                </c:pt>
                <c:pt idx="593">
                  <c:v>3628.1086619791786</c:v>
                </c:pt>
                <c:pt idx="594">
                  <c:v>3635.5160693865864</c:v>
                </c:pt>
                <c:pt idx="595">
                  <c:v>3642.9234767939943</c:v>
                </c:pt>
                <c:pt idx="596">
                  <c:v>3650.3308842014021</c:v>
                </c:pt>
                <c:pt idx="597">
                  <c:v>3657.73829160881</c:v>
                </c:pt>
                <c:pt idx="598">
                  <c:v>3665.1456990162178</c:v>
                </c:pt>
                <c:pt idx="599">
                  <c:v>3672.5531064236256</c:v>
                </c:pt>
                <c:pt idx="600">
                  <c:v>3679.9605138310335</c:v>
                </c:pt>
              </c:numCache>
            </c:numRef>
          </c:xVal>
          <c:yVal>
            <c:numRef>
              <c:f>Modell!$I$56:$I$656</c:f>
              <c:numCache>
                <c:formatCode>0.0</c:formatCode>
                <c:ptCount val="601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79.819033333333337</c:v>
                </c:pt>
                <c:pt idx="56">
                  <c:v>79.639306251211508</c:v>
                </c:pt>
                <c:pt idx="57">
                  <c:v>79.460814539009704</c:v>
                </c:pt>
                <c:pt idx="58">
                  <c:v>79.283553954557235</c:v>
                </c:pt>
                <c:pt idx="59">
                  <c:v>79.107520228313149</c:v>
                </c:pt>
                <c:pt idx="60">
                  <c:v>78.932709063550618</c:v>
                </c:pt>
                <c:pt idx="61">
                  <c:v>78.759116136550006</c:v>
                </c:pt>
                <c:pt idx="62">
                  <c:v>78.586737096800547</c:v>
                </c:pt>
                <c:pt idx="63">
                  <c:v>78.415567567210473</c:v>
                </c:pt>
                <c:pt idx="64">
                  <c:v>78.245603144325742</c:v>
                </c:pt>
                <c:pt idx="65">
                  <c:v>78.076839398556956</c:v>
                </c:pt>
                <c:pt idx="66">
                  <c:v>77.909271874414657</c:v>
                </c:pt>
                <c:pt idx="67">
                  <c:v>77.742896090752751</c:v>
                </c:pt>
                <c:pt idx="68">
                  <c:v>77.577707541020089</c:v>
                </c:pt>
                <c:pt idx="69">
                  <c:v>77.413701693519883</c:v>
                </c:pt>
                <c:pt idx="70">
                  <c:v>77.250873991677153</c:v>
                </c:pt>
                <c:pt idx="71">
                  <c:v>77.089219854313853</c:v>
                </c:pt>
                <c:pt idx="72">
                  <c:v>76.928734675931693</c:v>
                </c:pt>
                <c:pt idx="73">
                  <c:v>76.769413827002467</c:v>
                </c:pt>
                <c:pt idx="74">
                  <c:v>76.611252654265869</c:v>
                </c:pt>
                <c:pt idx="75">
                  <c:v>76.454246481034573</c:v>
                </c:pt>
                <c:pt idx="76">
                  <c:v>76.298390607506477</c:v>
                </c:pt>
                <c:pt idx="77">
                  <c:v>76.143680311084083</c:v>
                </c:pt>
                <c:pt idx="78">
                  <c:v>75.990110846700659</c:v>
                </c:pt>
                <c:pt idx="79">
                  <c:v>75.837677447153325</c:v>
                </c:pt>
                <c:pt idx="80">
                  <c:v>75.686375323442789</c:v>
                </c:pt>
                <c:pt idx="81">
                  <c:v>75.536199665119426</c:v>
                </c:pt>
                <c:pt idx="82">
                  <c:v>75.387145640635978</c:v>
                </c:pt>
                <c:pt idx="83">
                  <c:v>75.239208397706292</c:v>
                </c:pt>
                <c:pt idx="84">
                  <c:v>75.092383063670212</c:v>
                </c:pt>
                <c:pt idx="85">
                  <c:v>74.94666474586441</c:v>
                </c:pt>
                <c:pt idx="86">
                  <c:v>74.802048531998963</c:v>
                </c:pt>
                <c:pt idx="87">
                  <c:v>74.65852949053955</c:v>
                </c:pt>
                <c:pt idx="88">
                  <c:v>74.516102671095183</c:v>
                </c:pt>
                <c:pt idx="89">
                  <c:v>74.374763104811151</c:v>
                </c:pt>
                <c:pt idx="90">
                  <c:v>74.234505804767267</c:v>
                </c:pt>
                <c:pt idx="91">
                  <c:v>74.095325766380824</c:v>
                </c:pt>
                <c:pt idx="92">
                  <c:v>73.957217967814714</c:v>
                </c:pt>
                <c:pt idx="93">
                  <c:v>73.820177370389956</c:v>
                </c:pt>
                <c:pt idx="94">
                  <c:v>73.684198919002796</c:v>
                </c:pt>
                <c:pt idx="95">
                  <c:v>73.549277542546179</c:v>
                </c:pt>
                <c:pt idx="96">
                  <c:v>73.415408154335253</c:v>
                </c:pt>
                <c:pt idx="97">
                  <c:v>73.282585652537009</c:v>
                </c:pt>
                <c:pt idx="98">
                  <c:v>73.150804920603576</c:v>
                </c:pt>
                <c:pt idx="99">
                  <c:v>73.020060827709273</c:v>
                </c:pt>
                <c:pt idx="100">
                  <c:v>72.890348229191048</c:v>
                </c:pt>
                <c:pt idx="101">
                  <c:v>72.761661966992236</c:v>
                </c:pt>
                <c:pt idx="102">
                  <c:v>72.633996870109399</c:v>
                </c:pt>
                <c:pt idx="103">
                  <c:v>72.507347755042204</c:v>
                </c:pt>
                <c:pt idx="104">
                  <c:v>72.381709426245919</c:v>
                </c:pt>
                <c:pt idx="105">
                  <c:v>72.257076676586564</c:v>
                </c:pt>
                <c:pt idx="106">
                  <c:v>72.133444287798511</c:v>
                </c:pt>
                <c:pt idx="107">
                  <c:v>72.010807030944264</c:v>
                </c:pt>
                <c:pt idx="108">
                  <c:v>71.889159666876267</c:v>
                </c:pt>
                <c:pt idx="109">
                  <c:v>71.768496946700665</c:v>
                </c:pt>
                <c:pt idx="110">
                  <c:v>71.648813612242719</c:v>
                </c:pt>
                <c:pt idx="111">
                  <c:v>71.530104396513764</c:v>
                </c:pt>
                <c:pt idx="112">
                  <c:v>71.412364024179539</c:v>
                </c:pt>
                <c:pt idx="113">
                  <c:v>70.875587212029643</c:v>
                </c:pt>
                <c:pt idx="114">
                  <c:v>70.343236759028983</c:v>
                </c:pt>
                <c:pt idx="115">
                  <c:v>69.81533141546177</c:v>
                </c:pt>
                <c:pt idx="116">
                  <c:v>69.291889727945033</c:v>
                </c:pt>
                <c:pt idx="117">
                  <c:v>68.772930017871559</c:v>
                </c:pt>
                <c:pt idx="118">
                  <c:v>68.258470359381562</c:v>
                </c:pt>
                <c:pt idx="119">
                  <c:v>67.748528556876877</c:v>
                </c:pt>
                <c:pt idx="120">
                  <c:v>67.243122122092814</c:v>
                </c:pt>
                <c:pt idx="121">
                  <c:v>66.742268250745397</c:v>
                </c:pt>
                <c:pt idx="122">
                  <c:v>66.245983798772897</c:v>
                </c:pt>
                <c:pt idx="123">
                  <c:v>65.754285258193192</c:v>
                </c:pt>
                <c:pt idx="124">
                  <c:v>65.267188732600161</c:v>
                </c:pt>
                <c:pt idx="125">
                  <c:v>64.784709912324431</c:v>
                </c:pt>
                <c:pt idx="126">
                  <c:v>64.306864049286148</c:v>
                </c:pt>
                <c:pt idx="127">
                  <c:v>63.833665931569328</c:v>
                </c:pt>
                <c:pt idx="128">
                  <c:v>63.3651298577497</c:v>
                </c:pt>
                <c:pt idx="129">
                  <c:v>62.901269611010079</c:v>
                </c:pt>
                <c:pt idx="130">
                  <c:v>62.442098433079352</c:v>
                </c:pt>
                <c:pt idx="131">
                  <c:v>61.987628998033848</c:v>
                </c:pt>
                <c:pt idx="132">
                  <c:v>61.537873386001323</c:v>
                </c:pt>
                <c:pt idx="133">
                  <c:v>61.092843056810558</c:v>
                </c:pt>
                <c:pt idx="134">
                  <c:v>60.652548823631399</c:v>
                </c:pt>
                <c:pt idx="135">
                  <c:v>60.217000826652097</c:v>
                </c:pt>
                <c:pt idx="136">
                  <c:v>59.786208506843025</c:v>
                </c:pt>
                <c:pt idx="137">
                  <c:v>59.360180579857555</c:v>
                </c:pt>
                <c:pt idx="138">
                  <c:v>58.938925010122809</c:v>
                </c:pt>
                <c:pt idx="139">
                  <c:v>58.522448985174762</c:v>
                </c:pt>
                <c:pt idx="140">
                  <c:v>58.110758890293788</c:v>
                </c:pt>
                <c:pt idx="141">
                  <c:v>57.703860283498095</c:v>
                </c:pt>
                <c:pt idx="142">
                  <c:v>57.301757870954091</c:v>
                </c:pt>
                <c:pt idx="143">
                  <c:v>56.904455482863533</c:v>
                </c:pt>
                <c:pt idx="144">
                  <c:v>56.511956049888738</c:v>
                </c:pt>
                <c:pt idx="145">
                  <c:v>56.124261580177617</c:v>
                </c:pt>
                <c:pt idx="146">
                  <c:v>55.74137313705095</c:v>
                </c:pt>
                <c:pt idx="147">
                  <c:v>55.363290817414963</c:v>
                </c:pt>
                <c:pt idx="148">
                  <c:v>54.990013730962019</c:v>
                </c:pt>
                <c:pt idx="149">
                  <c:v>54.621539980222543</c:v>
                </c:pt>
                <c:pt idx="150">
                  <c:v>54.257866641530683</c:v>
                </c:pt>
                <c:pt idx="151">
                  <c:v>53.898989746965775</c:v>
                </c:pt>
                <c:pt idx="152">
                  <c:v>53.544904267330807</c:v>
                </c:pt>
                <c:pt idx="153">
                  <c:v>53.195604096227811</c:v>
                </c:pt>
                <c:pt idx="154">
                  <c:v>52.851082035288847</c:v>
                </c:pt>
                <c:pt idx="155">
                  <c:v>52.511329780619427</c:v>
                </c:pt>
                <c:pt idx="156">
                  <c:v>52.176337910509282</c:v>
                </c:pt>
                <c:pt idx="157">
                  <c:v>51.846095874463053</c:v>
                </c:pt>
                <c:pt idx="158">
                  <c:v>51.520591983600973</c:v>
                </c:pt>
                <c:pt idx="159">
                  <c:v>51.199813402476636</c:v>
                </c:pt>
                <c:pt idx="160">
                  <c:v>50.883746142355946</c:v>
                </c:pt>
                <c:pt idx="161">
                  <c:v>50.572375055997895</c:v>
                </c:pt>
                <c:pt idx="162">
                  <c:v>50.265683833974023</c:v>
                </c:pt>
                <c:pt idx="163">
                  <c:v>49.963655002559797</c:v>
                </c:pt>
                <c:pt idx="164">
                  <c:v>49.666269923226629</c:v>
                </c:pt>
                <c:pt idx="165">
                  <c:v>49.373508793759278</c:v>
                </c:pt>
                <c:pt idx="166">
                  <c:v>49.085350651018494</c:v>
                </c:pt>
                <c:pt idx="167">
                  <c:v>48.801773375364199</c:v>
                </c:pt>
                <c:pt idx="168">
                  <c:v>48.522753696749639</c:v>
                </c:pt>
                <c:pt idx="169">
                  <c:v>48.248267202491775</c:v>
                </c:pt>
                <c:pt idx="170">
                  <c:v>47.978288346718166</c:v>
                </c:pt>
                <c:pt idx="171">
                  <c:v>47.712790461485412</c:v>
                </c:pt>
                <c:pt idx="172">
                  <c:v>47.451745769558705</c:v>
                </c:pt>
                <c:pt idx="173">
                  <c:v>47.19512539883722</c:v>
                </c:pt>
                <c:pt idx="174">
                  <c:v>46.942899398404229</c:v>
                </c:pt>
                <c:pt idx="175">
                  <c:v>46.695036756176137</c:v>
                </c:pt>
                <c:pt idx="176">
                  <c:v>46.451505418118899</c:v>
                </c:pt>
                <c:pt idx="177">
                  <c:v>46.212272308995665</c:v>
                </c:pt>
                <c:pt idx="178">
                  <c:v>45.97730335460426</c:v>
                </c:pt>
                <c:pt idx="179">
                  <c:v>45.746563505458319</c:v>
                </c:pt>
                <c:pt idx="180">
                  <c:v>45.520016761861299</c:v>
                </c:pt>
                <c:pt idx="181">
                  <c:v>45.29762620031822</c:v>
                </c:pt>
                <c:pt idx="182">
                  <c:v>45.079354001225624</c:v>
                </c:pt>
                <c:pt idx="183">
                  <c:v>44.865161477776404</c:v>
                </c:pt>
                <c:pt idx="184">
                  <c:v>44.655009106012557</c:v>
                </c:pt>
                <c:pt idx="185">
                  <c:v>44.448856555955274</c:v>
                </c:pt>
                <c:pt idx="186">
                  <c:v>44.24666272373905</c:v>
                </c:pt>
                <c:pt idx="187">
                  <c:v>44.048385764673533</c:v>
                </c:pt>
                <c:pt idx="188">
                  <c:v>43.853983127154599</c:v>
                </c:pt>
                <c:pt idx="189">
                  <c:v>43.663411587343873</c:v>
                </c:pt>
                <c:pt idx="190">
                  <c:v>43.476627284534601</c:v>
                </c:pt>
                <c:pt idx="191">
                  <c:v>43.293585757120141</c:v>
                </c:pt>
                <c:pt idx="192">
                  <c:v>43.11424197908061</c:v>
                </c:pt>
                <c:pt idx="193">
                  <c:v>42.938550396902542</c:v>
                </c:pt>
                <c:pt idx="194">
                  <c:v>42.766464966846272</c:v>
                </c:pt>
                <c:pt idx="195">
                  <c:v>42.597939192475955</c:v>
                </c:pt>
                <c:pt idx="196">
                  <c:v>42.432926162367586</c:v>
                </c:pt>
                <c:pt idx="197">
                  <c:v>42.271378587911215</c:v>
                </c:pt>
                <c:pt idx="198">
                  <c:v>42.1132488411249</c:v>
                </c:pt>
                <c:pt idx="199">
                  <c:v>41.958488992399268</c:v>
                </c:pt>
                <c:pt idx="200">
                  <c:v>41.807050848093581</c:v>
                </c:pt>
                <c:pt idx="201">
                  <c:v>41.658885987906018</c:v>
                </c:pt>
                <c:pt idx="202">
                  <c:v>41.513945801943635</c:v>
                </c:pt>
                <c:pt idx="203">
                  <c:v>41.372181527419713</c:v>
                </c:pt>
                <c:pt idx="204">
                  <c:v>41.233544284909307</c:v>
                </c:pt>
                <c:pt idx="205">
                  <c:v>41.097985114096737</c:v>
                </c:pt>
                <c:pt idx="206">
                  <c:v>40.96545500895202</c:v>
                </c:pt>
                <c:pt idx="207">
                  <c:v>40.835904952276636</c:v>
                </c:pt>
                <c:pt idx="208">
                  <c:v>40.709285949562535</c:v>
                </c:pt>
                <c:pt idx="209">
                  <c:v>40.585549062111951</c:v>
                </c:pt>
                <c:pt idx="210">
                  <c:v>40.464645439369257</c:v>
                </c:pt>
                <c:pt idx="211">
                  <c:v>40.346526350419929</c:v>
                </c:pt>
                <c:pt idx="212">
                  <c:v>40.231143214615571</c:v>
                </c:pt>
                <c:pt idx="213">
                  <c:v>40.118447631287665</c:v>
                </c:pt>
                <c:pt idx="214">
                  <c:v>40.008391408516736</c:v>
                </c:pt>
                <c:pt idx="215">
                  <c:v>39.900926590927305</c:v>
                </c:pt>
                <c:pt idx="216">
                  <c:v>39.796005486482997</c:v>
                </c:pt>
                <c:pt idx="217">
                  <c:v>39.693580692259687</c:v>
                </c:pt>
                <c:pt idx="218">
                  <c:v>39.593605119178477</c:v>
                </c:pt>
                <c:pt idx="219">
                  <c:v>39.496032015683767</c:v>
                </c:pt>
                <c:pt idx="220">
                  <c:v>39.40081499035513</c:v>
                </c:pt>
                <c:pt idx="221">
                  <c:v>39.307908033445308</c:v>
                </c:pt>
                <c:pt idx="222">
                  <c:v>39.217265537339649</c:v>
                </c:pt>
                <c:pt idx="223">
                  <c:v>39.1288423159356</c:v>
                </c:pt>
                <c:pt idx="224">
                  <c:v>39.042593622943819</c:v>
                </c:pt>
                <c:pt idx="225">
                  <c:v>38.958475169115317</c:v>
                </c:pt>
                <c:pt idx="226">
                  <c:v>38.876443138401719</c:v>
                </c:pt>
                <c:pt idx="227">
                  <c:v>38.79645420305836</c:v>
                </c:pt>
                <c:pt idx="228">
                  <c:v>38.718465537702116</c:v>
                </c:pt>
                <c:pt idx="229">
                  <c:v>38.642434832338282</c:v>
                </c:pt>
                <c:pt idx="230">
                  <c:v>38.568320304372804</c:v>
                </c:pt>
                <c:pt idx="231">
                  <c:v>38.496080709627961</c:v>
                </c:pt>
                <c:pt idx="232">
                  <c:v>38.425675352381461</c:v>
                </c:pt>
                <c:pt idx="233">
                  <c:v>38.357064094450386</c:v>
                </c:pt>
                <c:pt idx="234">
                  <c:v>38.290207363342887</c:v>
                </c:pt>
                <c:pt idx="235">
                  <c:v>38.225066159501694</c:v>
                </c:pt>
                <c:pt idx="236">
                  <c:v>38.161602062664734</c:v>
                </c:pt>
                <c:pt idx="237">
                  <c:v>38.099777237369025</c:v>
                </c:pt>
                <c:pt idx="238">
                  <c:v>38.039554437624822</c:v>
                </c:pt>
                <c:pt idx="239">
                  <c:v>37.980897010787672</c:v>
                </c:pt>
                <c:pt idx="240">
                  <c:v>37.923768900656739</c:v>
                </c:pt>
                <c:pt idx="241">
                  <c:v>37.868134649827795</c:v>
                </c:pt>
                <c:pt idx="242">
                  <c:v>37.813959401330166</c:v>
                </c:pt>
                <c:pt idx="243">
                  <c:v>37.761208899576502</c:v>
                </c:pt>
                <c:pt idx="244">
                  <c:v>37.709849490654811</c:v>
                </c:pt>
                <c:pt idx="245">
                  <c:v>38.079848121991859</c:v>
                </c:pt>
                <c:pt idx="246">
                  <c:v>38.440142808220969</c:v>
                </c:pt>
                <c:pt idx="247">
                  <c:v>38.791162364125803</c:v>
                </c:pt>
                <c:pt idx="248">
                  <c:v>39.133306312798474</c:v>
                </c:pt>
                <c:pt idx="249">
                  <c:v>39.466947611928255</c:v>
                </c:pt>
                <c:pt idx="250">
                  <c:v>39.792435061902566</c:v>
                </c:pt>
                <c:pt idx="251">
                  <c:v>40.110095440002098</c:v>
                </c:pt>
                <c:pt idx="252">
                  <c:v>40.420235397862797</c:v>
                </c:pt>
                <c:pt idx="253">
                  <c:v>40.723143153554602</c:v>
                </c:pt>
                <c:pt idx="254">
                  <c:v>41.019090004832158</c:v>
                </c:pt>
                <c:pt idx="255">
                  <c:v>41.308331686145166</c:v>
                </c:pt>
                <c:pt idx="256">
                  <c:v>41.59110958869794</c:v>
                </c:pt>
                <c:pt idx="257">
                  <c:v>41.867651860092899</c:v>
                </c:pt>
                <c:pt idx="258">
                  <c:v>42.138174397782798</c:v>
                </c:pt>
                <c:pt idx="259">
                  <c:v>42.402881748610945</c:v>
                </c:pt>
                <c:pt idx="260">
                  <c:v>42.661967925074329</c:v>
                </c:pt>
                <c:pt idx="261">
                  <c:v>42.915617147549</c:v>
                </c:pt>
                <c:pt idx="262">
                  <c:v>43.164004520528941</c:v>
                </c:pt>
                <c:pt idx="263">
                  <c:v>43.407296649914393</c:v>
                </c:pt>
                <c:pt idx="264">
                  <c:v>43.645652207515425</c:v>
                </c:pt>
                <c:pt idx="265">
                  <c:v>43.879222448188102</c:v>
                </c:pt>
                <c:pt idx="266">
                  <c:v>44.10815168437535</c:v>
                </c:pt>
                <c:pt idx="267">
                  <c:v>44.332577722266279</c:v>
                </c:pt>
                <c:pt idx="268">
                  <c:v>44.552632263303586</c:v>
                </c:pt>
                <c:pt idx="269">
                  <c:v>44.768441274347637</c:v>
                </c:pt>
                <c:pt idx="270">
                  <c:v>44.980125329438579</c:v>
                </c:pt>
                <c:pt idx="271">
                  <c:v>45.187799925777043</c:v>
                </c:pt>
                <c:pt idx="272">
                  <c:v>45.391575776262727</c:v>
                </c:pt>
                <c:pt idx="273">
                  <c:v>45.59155908068346</c:v>
                </c:pt>
                <c:pt idx="274">
                  <c:v>45.787851777429736</c:v>
                </c:pt>
                <c:pt idx="275">
                  <c:v>45.980551777418356</c:v>
                </c:pt>
                <c:pt idx="276">
                  <c:v>46.169753181739232</c:v>
                </c:pt>
                <c:pt idx="277">
                  <c:v>46.355546484389357</c:v>
                </c:pt>
                <c:pt idx="278">
                  <c:v>46.538018761325013</c:v>
                </c:pt>
                <c:pt idx="279">
                  <c:v>46.717253846944743</c:v>
                </c:pt>
                <c:pt idx="280">
                  <c:v>46.893332499010263</c:v>
                </c:pt>
                <c:pt idx="281">
                  <c:v>47.066332552918524</c:v>
                </c:pt>
                <c:pt idx="282">
                  <c:v>47.236329066153942</c:v>
                </c:pt>
                <c:pt idx="283">
                  <c:v>47.403394453674679</c:v>
                </c:pt>
                <c:pt idx="284">
                  <c:v>47.567598614919369</c:v>
                </c:pt>
                <c:pt idx="285">
                  <c:v>47.729009053059961</c:v>
                </c:pt>
                <c:pt idx="286">
                  <c:v>47.887690987072034</c:v>
                </c:pt>
                <c:pt idx="287">
                  <c:v>48.04370745714472</c:v>
                </c:pt>
                <c:pt idx="288">
                  <c:v>48.197119423908063</c:v>
                </c:pt>
                <c:pt idx="289">
                  <c:v>48.347985861915724</c:v>
                </c:pt>
                <c:pt idx="290">
                  <c:v>48.4963638477847</c:v>
                </c:pt>
                <c:pt idx="291">
                  <c:v>48.642308643360863</c:v>
                </c:pt>
                <c:pt idx="292">
                  <c:v>48.785873774249559</c:v>
                </c:pt>
                <c:pt idx="293">
                  <c:v>48.927111104023339</c:v>
                </c:pt>
                <c:pt idx="294">
                  <c:v>49.066070904394451</c:v>
                </c:pt>
                <c:pt idx="295">
                  <c:v>49.202801921617329</c:v>
                </c:pt>
                <c:pt idx="296">
                  <c:v>49.337351439365925</c:v>
                </c:pt>
                <c:pt idx="297">
                  <c:v>49.469765338312236</c:v>
                </c:pt>
                <c:pt idx="298">
                  <c:v>49.600088152615271</c:v>
                </c:pt>
                <c:pt idx="299">
                  <c:v>49.728363123514299</c:v>
                </c:pt>
                <c:pt idx="300">
                  <c:v>49.854632250205931</c:v>
                </c:pt>
                <c:pt idx="301">
                  <c:v>49.978936338171671</c:v>
                </c:pt>
                <c:pt idx="302">
                  <c:v>50.101315045110418</c:v>
                </c:pt>
                <c:pt idx="303">
                  <c:v>50.221806924619727</c:v>
                </c:pt>
                <c:pt idx="304">
                  <c:v>50.340449467759306</c:v>
                </c:pt>
                <c:pt idx="305">
                  <c:v>50.457279142621111</c:v>
                </c:pt>
                <c:pt idx="306">
                  <c:v>50.572331432021812</c:v>
                </c:pt>
                <c:pt idx="307">
                  <c:v>50.685640869425448</c:v>
                </c:pt>
                <c:pt idx="308">
                  <c:v>50.797241073197092</c:v>
                </c:pt>
                <c:pt idx="309">
                  <c:v>50.907164779281302</c:v>
                </c:pt>
                <c:pt idx="310">
                  <c:v>51.015443872393249</c:v>
                </c:pt>
                <c:pt idx="311">
                  <c:v>51.122109415804488</c:v>
                </c:pt>
                <c:pt idx="312">
                  <c:v>51.227191679800121</c:v>
                </c:pt>
                <c:pt idx="313">
                  <c:v>51.330720168879274</c:v>
                </c:pt>
                <c:pt idx="314">
                  <c:v>51.432723647766039</c:v>
                </c:pt>
                <c:pt idx="315">
                  <c:v>51.533230166294054</c:v>
                </c:pt>
                <c:pt idx="316">
                  <c:v>51.632267083223844</c:v>
                </c:pt>
                <c:pt idx="317">
                  <c:v>51.729861089048448</c:v>
                </c:pt>
                <c:pt idx="318">
                  <c:v>51.826038227839419</c:v>
                </c:pt>
                <c:pt idx="319">
                  <c:v>51.920823918182229</c:v>
                </c:pt>
                <c:pt idx="320">
                  <c:v>52.014242973247207</c:v>
                </c:pt>
                <c:pt idx="321">
                  <c:v>52.106319620039109</c:v>
                </c:pt>
                <c:pt idx="322">
                  <c:v>52.197077517866362</c:v>
                </c:pt>
                <c:pt idx="323">
                  <c:v>52.28653977606826</c:v>
                </c:pt>
                <c:pt idx="324">
                  <c:v>52.374728971036284</c:v>
                </c:pt>
                <c:pt idx="325">
                  <c:v>52.461667162563757</c:v>
                </c:pt>
                <c:pt idx="326">
                  <c:v>52.547375909555932</c:v>
                </c:pt>
                <c:pt idx="327">
                  <c:v>52.631876285131014</c:v>
                </c:pt>
                <c:pt idx="328">
                  <c:v>52.715188891140649</c:v>
                </c:pt>
                <c:pt idx="329">
                  <c:v>52.797333872137138</c:v>
                </c:pt>
                <c:pt idx="330">
                  <c:v>52.878330928812879</c:v>
                </c:pt>
                <c:pt idx="331">
                  <c:v>52.95819933093636</c:v>
                </c:pt>
                <c:pt idx="332">
                  <c:v>53.036957929807556</c:v>
                </c:pt>
                <c:pt idx="333">
                  <c:v>53.11462517025447</c:v>
                </c:pt>
                <c:pt idx="334">
                  <c:v>53.191219102191347</c:v>
                </c:pt>
                <c:pt idx="335">
                  <c:v>53.266757391758077</c:v>
                </c:pt>
                <c:pt idx="336">
                  <c:v>53.761257332059138</c:v>
                </c:pt>
                <c:pt idx="337">
                  <c:v>54.249026349875585</c:v>
                </c:pt>
                <c:pt idx="338">
                  <c:v>54.730266783458958</c:v>
                </c:pt>
                <c:pt idx="339">
                  <c:v>55.205170813690891</c:v>
                </c:pt>
                <c:pt idx="340">
                  <c:v>55.673921168215216</c:v>
                </c:pt>
                <c:pt idx="341">
                  <c:v>56.136691763936675</c:v>
                </c:pt>
                <c:pt idx="342">
                  <c:v>56.593648294360172</c:v>
                </c:pt>
                <c:pt idx="343">
                  <c:v>57.044948767455161</c:v>
                </c:pt>
                <c:pt idx="344">
                  <c:v>57.490743999049876</c:v>
                </c:pt>
                <c:pt idx="345">
                  <c:v>57.931178066172045</c:v>
                </c:pt>
                <c:pt idx="346">
                  <c:v>58.366388724243116</c:v>
                </c:pt>
                <c:pt idx="347">
                  <c:v>58.796507791590365</c:v>
                </c:pt>
                <c:pt idx="348">
                  <c:v>59.221661504355055</c:v>
                </c:pt>
                <c:pt idx="349">
                  <c:v>59.641970844537965</c:v>
                </c:pt>
                <c:pt idx="350">
                  <c:v>60.057551843628204</c:v>
                </c:pt>
                <c:pt idx="351">
                  <c:v>60.468515864002192</c:v>
                </c:pt>
                <c:pt idx="352">
                  <c:v>60.874969860051863</c:v>
                </c:pt>
                <c:pt idx="353">
                  <c:v>61.277016620800012</c:v>
                </c:pt>
                <c:pt idx="354">
                  <c:v>61.674754995583484</c:v>
                </c:pt>
                <c:pt idx="355">
                  <c:v>62.068280104227412</c:v>
                </c:pt>
                <c:pt idx="356">
                  <c:v>62.457683532994722</c:v>
                </c:pt>
                <c:pt idx="357">
                  <c:v>62.843053517470928</c:v>
                </c:pt>
                <c:pt idx="358">
                  <c:v>63.224475113434224</c:v>
                </c:pt>
                <c:pt idx="359">
                  <c:v>63.602030356662517</c:v>
                </c:pt>
                <c:pt idx="360">
                  <c:v>63.97579841254089</c:v>
                </c:pt>
                <c:pt idx="361">
                  <c:v>64.345855716254917</c:v>
                </c:pt>
                <c:pt idx="362">
                  <c:v>64.7122761042842</c:v>
                </c:pt>
                <c:pt idx="363">
                  <c:v>65.075130937847561</c:v>
                </c:pt>
                <c:pt idx="364">
                  <c:v>65.434489218894399</c:v>
                </c:pt>
                <c:pt idx="365">
                  <c:v>65.79041769918544</c:v>
                </c:pt>
                <c:pt idx="366">
                  <c:v>66.142980982959742</c:v>
                </c:pt>
                <c:pt idx="367">
                  <c:v>66.492241623643523</c:v>
                </c:pt>
                <c:pt idx="368">
                  <c:v>66.838260215018153</c:v>
                </c:pt>
                <c:pt idx="369">
                  <c:v>67.181095477230869</c:v>
                </c:pt>
                <c:pt idx="370">
                  <c:v>67.520804338000488</c:v>
                </c:pt>
                <c:pt idx="371">
                  <c:v>67.857442009342606</c:v>
                </c:pt>
                <c:pt idx="372">
                  <c:v>68.191062060112813</c:v>
                </c:pt>
                <c:pt idx="373">
                  <c:v>68.521716484643491</c:v>
                </c:pt>
                <c:pt idx="374">
                  <c:v>68.849455767728458</c:v>
                </c:pt>
                <c:pt idx="375">
                  <c:v>69.1743289461903</c:v>
                </c:pt>
                <c:pt idx="376">
                  <c:v>69.496383667247827</c:v>
                </c:pt>
                <c:pt idx="377">
                  <c:v>69.815666243884493</c:v>
                </c:pt>
                <c:pt idx="378">
                  <c:v>70.132221707404383</c:v>
                </c:pt>
                <c:pt idx="379">
                  <c:v>70.446093857348387</c:v>
                </c:pt>
                <c:pt idx="380">
                  <c:v>70.757325308931058</c:v>
                </c:pt>
                <c:pt idx="381">
                  <c:v>71.065957538147089</c:v>
                </c:pt>
                <c:pt idx="382">
                  <c:v>71.372030924685944</c:v>
                </c:pt>
                <c:pt idx="383">
                  <c:v>71.675584792783496</c:v>
                </c:pt>
                <c:pt idx="384">
                  <c:v>71.976657450130688</c:v>
                </c:pt>
                <c:pt idx="385">
                  <c:v>72.275286224951259</c:v>
                </c:pt>
                <c:pt idx="386">
                  <c:v>72.5715075013525</c:v>
                </c:pt>
                <c:pt idx="387">
                  <c:v>72.86535675304664</c:v>
                </c:pt>
                <c:pt idx="388">
                  <c:v>73.156868575533892</c:v>
                </c:pt>
                <c:pt idx="389">
                  <c:v>73.446076716831826</c:v>
                </c:pt>
                <c:pt idx="390">
                  <c:v>73.733014106830879</c:v>
                </c:pt>
                <c:pt idx="391">
                  <c:v>74.017712885350164</c:v>
                </c:pt>
                <c:pt idx="392">
                  <c:v>74.30020442896361</c:v>
                </c:pt>
                <c:pt idx="393">
                  <c:v>74.580519376661272</c:v>
                </c:pt>
                <c:pt idx="394">
                  <c:v>74.858687654407518</c:v>
                </c:pt>
                <c:pt idx="395">
                  <c:v>75.134738498653306</c:v>
                </c:pt>
                <c:pt idx="396">
                  <c:v>75.408700478856531</c:v>
                </c:pt>
                <c:pt idx="397">
                  <c:v>75.680601519061355</c:v>
                </c:pt>
                <c:pt idx="398">
                  <c:v>75.950468918583908</c:v>
                </c:pt>
                <c:pt idx="399">
                  <c:v>76.218329371849492</c:v>
                </c:pt>
                <c:pt idx="400">
                  <c:v>76.484208987423187</c:v>
                </c:pt>
                <c:pt idx="401">
                  <c:v>76.748133306273928</c:v>
                </c:pt>
                <c:pt idx="402">
                  <c:v>77.010127319309206</c:v>
                </c:pt>
                <c:pt idx="403">
                  <c:v>77.270215484215953</c:v>
                </c:pt>
                <c:pt idx="404">
                  <c:v>77.528421741640756</c:v>
                </c:pt>
                <c:pt idx="405">
                  <c:v>77.784769530740832</c:v>
                </c:pt>
                <c:pt idx="406">
                  <c:v>78.03928180413557</c:v>
                </c:pt>
                <c:pt idx="407">
                  <c:v>78.291981042286494</c:v>
                </c:pt>
                <c:pt idx="408">
                  <c:v>78.542889267332384</c:v>
                </c:pt>
                <c:pt idx="409">
                  <c:v>78.792028056404263</c:v>
                </c:pt>
                <c:pt idx="410">
                  <c:v>79.039418554444438</c:v>
                </c:pt>
                <c:pt idx="411">
                  <c:v>79.285081486551476</c:v>
                </c:pt>
                <c:pt idx="412">
                  <c:v>79.529037169872893</c:v>
                </c:pt>
                <c:pt idx="413">
                  <c:v>79.771305525065316</c:v>
                </c:pt>
                <c:pt idx="414">
                  <c:v>80</c:v>
                </c:pt>
                <c:pt idx="415">
                  <c:v>80</c:v>
                </c:pt>
                <c:pt idx="416">
                  <c:v>80</c:v>
                </c:pt>
                <c:pt idx="417">
                  <c:v>80</c:v>
                </c:pt>
                <c:pt idx="418">
                  <c:v>80</c:v>
                </c:pt>
                <c:pt idx="419">
                  <c:v>80</c:v>
                </c:pt>
                <c:pt idx="420">
                  <c:v>80</c:v>
                </c:pt>
                <c:pt idx="421">
                  <c:v>80</c:v>
                </c:pt>
                <c:pt idx="422">
                  <c:v>80</c:v>
                </c:pt>
                <c:pt idx="423">
                  <c:v>80</c:v>
                </c:pt>
                <c:pt idx="424">
                  <c:v>80</c:v>
                </c:pt>
                <c:pt idx="425">
                  <c:v>80</c:v>
                </c:pt>
                <c:pt idx="426">
                  <c:v>80</c:v>
                </c:pt>
                <c:pt idx="427">
                  <c:v>80</c:v>
                </c:pt>
                <c:pt idx="428">
                  <c:v>80</c:v>
                </c:pt>
                <c:pt idx="429">
                  <c:v>80</c:v>
                </c:pt>
                <c:pt idx="430">
                  <c:v>80</c:v>
                </c:pt>
                <c:pt idx="431">
                  <c:v>80</c:v>
                </c:pt>
                <c:pt idx="432">
                  <c:v>80</c:v>
                </c:pt>
                <c:pt idx="433">
                  <c:v>80</c:v>
                </c:pt>
                <c:pt idx="434">
                  <c:v>80</c:v>
                </c:pt>
                <c:pt idx="435">
                  <c:v>80</c:v>
                </c:pt>
                <c:pt idx="436">
                  <c:v>80</c:v>
                </c:pt>
                <c:pt idx="437">
                  <c:v>80</c:v>
                </c:pt>
                <c:pt idx="438">
                  <c:v>80</c:v>
                </c:pt>
                <c:pt idx="439">
                  <c:v>80</c:v>
                </c:pt>
                <c:pt idx="440">
                  <c:v>80</c:v>
                </c:pt>
                <c:pt idx="441">
                  <c:v>80</c:v>
                </c:pt>
                <c:pt idx="442">
                  <c:v>80</c:v>
                </c:pt>
                <c:pt idx="443">
                  <c:v>80</c:v>
                </c:pt>
                <c:pt idx="444">
                  <c:v>80</c:v>
                </c:pt>
                <c:pt idx="445">
                  <c:v>80</c:v>
                </c:pt>
                <c:pt idx="446">
                  <c:v>80</c:v>
                </c:pt>
                <c:pt idx="447">
                  <c:v>80</c:v>
                </c:pt>
                <c:pt idx="448">
                  <c:v>80</c:v>
                </c:pt>
                <c:pt idx="449">
                  <c:v>80</c:v>
                </c:pt>
                <c:pt idx="450">
                  <c:v>80</c:v>
                </c:pt>
                <c:pt idx="451">
                  <c:v>80</c:v>
                </c:pt>
                <c:pt idx="452">
                  <c:v>80</c:v>
                </c:pt>
                <c:pt idx="453">
                  <c:v>80</c:v>
                </c:pt>
                <c:pt idx="454">
                  <c:v>80</c:v>
                </c:pt>
                <c:pt idx="455">
                  <c:v>80</c:v>
                </c:pt>
                <c:pt idx="456">
                  <c:v>80</c:v>
                </c:pt>
                <c:pt idx="457">
                  <c:v>80</c:v>
                </c:pt>
                <c:pt idx="458">
                  <c:v>80</c:v>
                </c:pt>
                <c:pt idx="459">
                  <c:v>80</c:v>
                </c:pt>
                <c:pt idx="460">
                  <c:v>80</c:v>
                </c:pt>
                <c:pt idx="461">
                  <c:v>80</c:v>
                </c:pt>
                <c:pt idx="462">
                  <c:v>80</c:v>
                </c:pt>
                <c:pt idx="463">
                  <c:v>80</c:v>
                </c:pt>
                <c:pt idx="464">
                  <c:v>80</c:v>
                </c:pt>
                <c:pt idx="465">
                  <c:v>80</c:v>
                </c:pt>
                <c:pt idx="466">
                  <c:v>80</c:v>
                </c:pt>
                <c:pt idx="467">
                  <c:v>80</c:v>
                </c:pt>
                <c:pt idx="468">
                  <c:v>80</c:v>
                </c:pt>
                <c:pt idx="469">
                  <c:v>80</c:v>
                </c:pt>
                <c:pt idx="470">
                  <c:v>80</c:v>
                </c:pt>
                <c:pt idx="471">
                  <c:v>80</c:v>
                </c:pt>
                <c:pt idx="472">
                  <c:v>80</c:v>
                </c:pt>
                <c:pt idx="473">
                  <c:v>80</c:v>
                </c:pt>
                <c:pt idx="474">
                  <c:v>80</c:v>
                </c:pt>
                <c:pt idx="475">
                  <c:v>80</c:v>
                </c:pt>
                <c:pt idx="476">
                  <c:v>80</c:v>
                </c:pt>
                <c:pt idx="477">
                  <c:v>80</c:v>
                </c:pt>
                <c:pt idx="478">
                  <c:v>80</c:v>
                </c:pt>
                <c:pt idx="479">
                  <c:v>80</c:v>
                </c:pt>
                <c:pt idx="480">
                  <c:v>80</c:v>
                </c:pt>
                <c:pt idx="481">
                  <c:v>80</c:v>
                </c:pt>
                <c:pt idx="482">
                  <c:v>80</c:v>
                </c:pt>
                <c:pt idx="483">
                  <c:v>80</c:v>
                </c:pt>
                <c:pt idx="484">
                  <c:v>80</c:v>
                </c:pt>
                <c:pt idx="485">
                  <c:v>80</c:v>
                </c:pt>
                <c:pt idx="486">
                  <c:v>80</c:v>
                </c:pt>
                <c:pt idx="487">
                  <c:v>80</c:v>
                </c:pt>
                <c:pt idx="488">
                  <c:v>80</c:v>
                </c:pt>
                <c:pt idx="489">
                  <c:v>80</c:v>
                </c:pt>
                <c:pt idx="490">
                  <c:v>80</c:v>
                </c:pt>
                <c:pt idx="491">
                  <c:v>80</c:v>
                </c:pt>
                <c:pt idx="492">
                  <c:v>80</c:v>
                </c:pt>
                <c:pt idx="493">
                  <c:v>80</c:v>
                </c:pt>
                <c:pt idx="494">
                  <c:v>80</c:v>
                </c:pt>
                <c:pt idx="495">
                  <c:v>80</c:v>
                </c:pt>
                <c:pt idx="496">
                  <c:v>80</c:v>
                </c:pt>
                <c:pt idx="497">
                  <c:v>80</c:v>
                </c:pt>
                <c:pt idx="498">
                  <c:v>80</c:v>
                </c:pt>
                <c:pt idx="499">
                  <c:v>80</c:v>
                </c:pt>
                <c:pt idx="500">
                  <c:v>80</c:v>
                </c:pt>
                <c:pt idx="501">
                  <c:v>80</c:v>
                </c:pt>
                <c:pt idx="502">
                  <c:v>80</c:v>
                </c:pt>
                <c:pt idx="503">
                  <c:v>80</c:v>
                </c:pt>
                <c:pt idx="504">
                  <c:v>80</c:v>
                </c:pt>
                <c:pt idx="505">
                  <c:v>80</c:v>
                </c:pt>
                <c:pt idx="506">
                  <c:v>80</c:v>
                </c:pt>
                <c:pt idx="507">
                  <c:v>80</c:v>
                </c:pt>
                <c:pt idx="508">
                  <c:v>80</c:v>
                </c:pt>
                <c:pt idx="509">
                  <c:v>80</c:v>
                </c:pt>
                <c:pt idx="510">
                  <c:v>80</c:v>
                </c:pt>
                <c:pt idx="511">
                  <c:v>80</c:v>
                </c:pt>
                <c:pt idx="512">
                  <c:v>80</c:v>
                </c:pt>
                <c:pt idx="513">
                  <c:v>80</c:v>
                </c:pt>
                <c:pt idx="514">
                  <c:v>80</c:v>
                </c:pt>
                <c:pt idx="515">
                  <c:v>80</c:v>
                </c:pt>
                <c:pt idx="516">
                  <c:v>80</c:v>
                </c:pt>
                <c:pt idx="517">
                  <c:v>80</c:v>
                </c:pt>
                <c:pt idx="518">
                  <c:v>80</c:v>
                </c:pt>
                <c:pt idx="519">
                  <c:v>80</c:v>
                </c:pt>
                <c:pt idx="520">
                  <c:v>80</c:v>
                </c:pt>
                <c:pt idx="521">
                  <c:v>80</c:v>
                </c:pt>
                <c:pt idx="522">
                  <c:v>80</c:v>
                </c:pt>
                <c:pt idx="523">
                  <c:v>80</c:v>
                </c:pt>
                <c:pt idx="524">
                  <c:v>80</c:v>
                </c:pt>
                <c:pt idx="525">
                  <c:v>80</c:v>
                </c:pt>
                <c:pt idx="526">
                  <c:v>80</c:v>
                </c:pt>
                <c:pt idx="527">
                  <c:v>80</c:v>
                </c:pt>
                <c:pt idx="528">
                  <c:v>80</c:v>
                </c:pt>
                <c:pt idx="529">
                  <c:v>80</c:v>
                </c:pt>
                <c:pt idx="530">
                  <c:v>80</c:v>
                </c:pt>
                <c:pt idx="531">
                  <c:v>80</c:v>
                </c:pt>
                <c:pt idx="532">
                  <c:v>80</c:v>
                </c:pt>
                <c:pt idx="533">
                  <c:v>80</c:v>
                </c:pt>
                <c:pt idx="534">
                  <c:v>80</c:v>
                </c:pt>
                <c:pt idx="535">
                  <c:v>80</c:v>
                </c:pt>
                <c:pt idx="536">
                  <c:v>80</c:v>
                </c:pt>
                <c:pt idx="537">
                  <c:v>80</c:v>
                </c:pt>
                <c:pt idx="538">
                  <c:v>80</c:v>
                </c:pt>
                <c:pt idx="539">
                  <c:v>80</c:v>
                </c:pt>
                <c:pt idx="540">
                  <c:v>80</c:v>
                </c:pt>
                <c:pt idx="541">
                  <c:v>80</c:v>
                </c:pt>
                <c:pt idx="542">
                  <c:v>80</c:v>
                </c:pt>
                <c:pt idx="543">
                  <c:v>80</c:v>
                </c:pt>
                <c:pt idx="544">
                  <c:v>80</c:v>
                </c:pt>
                <c:pt idx="545">
                  <c:v>80</c:v>
                </c:pt>
                <c:pt idx="546">
                  <c:v>80</c:v>
                </c:pt>
                <c:pt idx="547">
                  <c:v>80</c:v>
                </c:pt>
                <c:pt idx="548">
                  <c:v>80</c:v>
                </c:pt>
                <c:pt idx="549">
                  <c:v>80</c:v>
                </c:pt>
                <c:pt idx="550">
                  <c:v>80</c:v>
                </c:pt>
                <c:pt idx="551">
                  <c:v>80</c:v>
                </c:pt>
                <c:pt idx="552">
                  <c:v>80</c:v>
                </c:pt>
                <c:pt idx="553">
                  <c:v>80</c:v>
                </c:pt>
                <c:pt idx="554">
                  <c:v>80</c:v>
                </c:pt>
                <c:pt idx="555">
                  <c:v>80</c:v>
                </c:pt>
                <c:pt idx="556">
                  <c:v>80</c:v>
                </c:pt>
                <c:pt idx="557">
                  <c:v>80</c:v>
                </c:pt>
                <c:pt idx="558">
                  <c:v>80</c:v>
                </c:pt>
                <c:pt idx="559">
                  <c:v>80</c:v>
                </c:pt>
                <c:pt idx="560">
                  <c:v>80</c:v>
                </c:pt>
                <c:pt idx="561">
                  <c:v>80</c:v>
                </c:pt>
                <c:pt idx="562">
                  <c:v>80</c:v>
                </c:pt>
                <c:pt idx="563">
                  <c:v>80</c:v>
                </c:pt>
                <c:pt idx="564">
                  <c:v>80</c:v>
                </c:pt>
                <c:pt idx="565">
                  <c:v>80</c:v>
                </c:pt>
                <c:pt idx="566">
                  <c:v>80</c:v>
                </c:pt>
                <c:pt idx="567">
                  <c:v>80</c:v>
                </c:pt>
                <c:pt idx="568">
                  <c:v>80</c:v>
                </c:pt>
                <c:pt idx="569">
                  <c:v>80</c:v>
                </c:pt>
                <c:pt idx="570">
                  <c:v>80</c:v>
                </c:pt>
                <c:pt idx="571">
                  <c:v>80</c:v>
                </c:pt>
                <c:pt idx="572">
                  <c:v>80</c:v>
                </c:pt>
                <c:pt idx="573">
                  <c:v>80</c:v>
                </c:pt>
                <c:pt idx="574">
                  <c:v>80</c:v>
                </c:pt>
                <c:pt idx="575">
                  <c:v>80</c:v>
                </c:pt>
                <c:pt idx="576">
                  <c:v>80</c:v>
                </c:pt>
                <c:pt idx="577">
                  <c:v>80</c:v>
                </c:pt>
                <c:pt idx="578">
                  <c:v>80</c:v>
                </c:pt>
                <c:pt idx="579">
                  <c:v>80</c:v>
                </c:pt>
                <c:pt idx="580">
                  <c:v>80</c:v>
                </c:pt>
                <c:pt idx="581">
                  <c:v>80</c:v>
                </c:pt>
                <c:pt idx="582">
                  <c:v>80</c:v>
                </c:pt>
                <c:pt idx="583">
                  <c:v>80</c:v>
                </c:pt>
                <c:pt idx="584">
                  <c:v>80</c:v>
                </c:pt>
                <c:pt idx="585">
                  <c:v>80</c:v>
                </c:pt>
                <c:pt idx="586">
                  <c:v>80</c:v>
                </c:pt>
                <c:pt idx="587">
                  <c:v>80</c:v>
                </c:pt>
                <c:pt idx="588">
                  <c:v>80</c:v>
                </c:pt>
                <c:pt idx="589">
                  <c:v>80</c:v>
                </c:pt>
                <c:pt idx="590">
                  <c:v>80</c:v>
                </c:pt>
                <c:pt idx="591">
                  <c:v>80</c:v>
                </c:pt>
                <c:pt idx="592">
                  <c:v>80</c:v>
                </c:pt>
                <c:pt idx="593">
                  <c:v>80</c:v>
                </c:pt>
                <c:pt idx="594">
                  <c:v>80</c:v>
                </c:pt>
                <c:pt idx="595">
                  <c:v>80</c:v>
                </c:pt>
                <c:pt idx="596">
                  <c:v>80</c:v>
                </c:pt>
                <c:pt idx="597">
                  <c:v>80</c:v>
                </c:pt>
                <c:pt idx="598">
                  <c:v>80</c:v>
                </c:pt>
                <c:pt idx="599">
                  <c:v>80</c:v>
                </c:pt>
                <c:pt idx="600">
                  <c:v>80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38816"/>
        <c:axId val="151003136"/>
      </c:scatterChart>
      <c:scatterChart>
        <c:scatterStyle val="lineMarker"/>
        <c:varyColors val="0"/>
        <c:ser>
          <c:idx val="2"/>
          <c:order val="1"/>
          <c:tx>
            <c:v>Høyde</c:v>
          </c:tx>
          <c:spPr>
            <a:ln w="28575" cmpd="dbl"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xVal>
            <c:numRef>
              <c:f>Modell!$G$56:$G$656</c:f>
              <c:numCache>
                <c:formatCode>0</c:formatCode>
                <c:ptCount val="601"/>
                <c:pt idx="0">
                  <c:v>0</c:v>
                </c:pt>
                <c:pt idx="1">
                  <c:v>7.4074074074074066</c:v>
                </c:pt>
                <c:pt idx="2">
                  <c:v>14.814814814814813</c:v>
                </c:pt>
                <c:pt idx="3">
                  <c:v>22.222222222222221</c:v>
                </c:pt>
                <c:pt idx="4">
                  <c:v>29.629629629629626</c:v>
                </c:pt>
                <c:pt idx="5">
                  <c:v>37.037037037037031</c:v>
                </c:pt>
                <c:pt idx="6">
                  <c:v>44.444444444444436</c:v>
                </c:pt>
                <c:pt idx="7">
                  <c:v>51.851851851851841</c:v>
                </c:pt>
                <c:pt idx="8">
                  <c:v>59.259259259259252</c:v>
                </c:pt>
                <c:pt idx="9">
                  <c:v>66.666666666666657</c:v>
                </c:pt>
                <c:pt idx="10">
                  <c:v>74.074074074074062</c:v>
                </c:pt>
                <c:pt idx="11">
                  <c:v>81.481481481481467</c:v>
                </c:pt>
                <c:pt idx="12">
                  <c:v>88.888888888888872</c:v>
                </c:pt>
                <c:pt idx="13">
                  <c:v>96.296296296296276</c:v>
                </c:pt>
                <c:pt idx="14">
                  <c:v>103.70370370370368</c:v>
                </c:pt>
                <c:pt idx="15">
                  <c:v>111.11111111111109</c:v>
                </c:pt>
                <c:pt idx="16">
                  <c:v>118.51851851851849</c:v>
                </c:pt>
                <c:pt idx="17">
                  <c:v>125.9259259259259</c:v>
                </c:pt>
                <c:pt idx="18">
                  <c:v>133.33333333333329</c:v>
                </c:pt>
                <c:pt idx="19">
                  <c:v>140.74074074074068</c:v>
                </c:pt>
                <c:pt idx="20">
                  <c:v>148.14814814814807</c:v>
                </c:pt>
                <c:pt idx="21">
                  <c:v>155.55555555555546</c:v>
                </c:pt>
                <c:pt idx="22">
                  <c:v>162.96296296296285</c:v>
                </c:pt>
                <c:pt idx="23">
                  <c:v>170.37037037037024</c:v>
                </c:pt>
                <c:pt idx="24">
                  <c:v>177.77777777777763</c:v>
                </c:pt>
                <c:pt idx="25">
                  <c:v>185.18518518518505</c:v>
                </c:pt>
                <c:pt idx="26">
                  <c:v>192.59259259259247</c:v>
                </c:pt>
                <c:pt idx="27">
                  <c:v>199.99999999999989</c:v>
                </c:pt>
                <c:pt idx="28">
                  <c:v>207.40740740740731</c:v>
                </c:pt>
                <c:pt idx="29">
                  <c:v>214.81481481481472</c:v>
                </c:pt>
                <c:pt idx="30">
                  <c:v>222.22222222222214</c:v>
                </c:pt>
                <c:pt idx="31">
                  <c:v>229.62962962962956</c:v>
                </c:pt>
                <c:pt idx="32">
                  <c:v>237.03703703703698</c:v>
                </c:pt>
                <c:pt idx="33">
                  <c:v>244.4444444444444</c:v>
                </c:pt>
                <c:pt idx="34">
                  <c:v>251.85185185185182</c:v>
                </c:pt>
                <c:pt idx="35">
                  <c:v>259.25925925925924</c:v>
                </c:pt>
                <c:pt idx="36">
                  <c:v>266.66666666666669</c:v>
                </c:pt>
                <c:pt idx="37">
                  <c:v>274.07407407407413</c:v>
                </c:pt>
                <c:pt idx="38">
                  <c:v>281.48148148148158</c:v>
                </c:pt>
                <c:pt idx="39">
                  <c:v>288.88888888888903</c:v>
                </c:pt>
                <c:pt idx="40">
                  <c:v>296.29629629629648</c:v>
                </c:pt>
                <c:pt idx="41">
                  <c:v>303.70370370370392</c:v>
                </c:pt>
                <c:pt idx="42">
                  <c:v>311.11111111111137</c:v>
                </c:pt>
                <c:pt idx="43">
                  <c:v>318.51851851851882</c:v>
                </c:pt>
                <c:pt idx="44">
                  <c:v>325.92592592592626</c:v>
                </c:pt>
                <c:pt idx="45">
                  <c:v>333.33333333333371</c:v>
                </c:pt>
                <c:pt idx="46">
                  <c:v>340.74074074074116</c:v>
                </c:pt>
                <c:pt idx="47">
                  <c:v>348.14814814814861</c:v>
                </c:pt>
                <c:pt idx="48">
                  <c:v>355.55555555555605</c:v>
                </c:pt>
                <c:pt idx="49">
                  <c:v>362.96296296296345</c:v>
                </c:pt>
                <c:pt idx="50">
                  <c:v>370.37037037037084</c:v>
                </c:pt>
                <c:pt idx="51">
                  <c:v>377.77777777777823</c:v>
                </c:pt>
                <c:pt idx="52">
                  <c:v>385.18518518518562</c:v>
                </c:pt>
                <c:pt idx="53">
                  <c:v>392.59259259259301</c:v>
                </c:pt>
                <c:pt idx="54">
                  <c:v>400.0000000000004</c:v>
                </c:pt>
                <c:pt idx="55">
                  <c:v>407.39902932098801</c:v>
                </c:pt>
                <c:pt idx="56">
                  <c:v>414.7813598573095</c:v>
                </c:pt>
                <c:pt idx="57">
                  <c:v>422.14710619019007</c:v>
                </c:pt>
                <c:pt idx="58">
                  <c:v>429.49638250933668</c:v>
                </c:pt>
                <c:pt idx="59">
                  <c:v>436.82930261039547</c:v>
                </c:pt>
                <c:pt idx="60">
                  <c:v>444.14597989242617</c:v>
                </c:pt>
                <c:pt idx="61">
                  <c:v>451.44652735539375</c:v>
                </c:pt>
                <c:pt idx="62">
                  <c:v>458.7310575976785</c:v>
                </c:pt>
                <c:pt idx="63">
                  <c:v>465.99968281360492</c:v>
                </c:pt>
                <c:pt idx="64">
                  <c:v>473.25251479099086</c:v>
                </c:pt>
                <c:pt idx="65">
                  <c:v>480.48966490871686</c:v>
                </c:pt>
                <c:pt idx="66">
                  <c:v>487.71124413431738</c:v>
                </c:pt>
                <c:pt idx="67">
                  <c:v>494.91736302159364</c:v>
                </c:pt>
                <c:pt idx="68">
                  <c:v>502.10813170824974</c:v>
                </c:pt>
                <c:pt idx="69">
                  <c:v>509.28365991355247</c:v>
                </c:pt>
                <c:pt idx="70">
                  <c:v>516.44405693601527</c:v>
                </c:pt>
                <c:pt idx="71">
                  <c:v>523.58943165110747</c:v>
                </c:pt>
                <c:pt idx="72">
                  <c:v>530.71989250898923</c:v>
                </c:pt>
                <c:pt idx="73">
                  <c:v>537.83554753227315</c:v>
                </c:pt>
                <c:pt idx="74">
                  <c:v>544.93650431381332</c:v>
                </c:pt>
                <c:pt idx="75">
                  <c:v>552.02287001452169</c:v>
                </c:pt>
                <c:pt idx="76">
                  <c:v>559.09475136121341</c:v>
                </c:pt>
                <c:pt idx="77">
                  <c:v>566.15225464448145</c:v>
                </c:pt>
                <c:pt idx="78">
                  <c:v>573.19548571660107</c:v>
                </c:pt>
                <c:pt idx="79">
                  <c:v>580.22454998946466</c:v>
                </c:pt>
                <c:pt idx="80">
                  <c:v>587.23955243254784</c:v>
                </c:pt>
                <c:pt idx="81">
                  <c:v>594.2405975709072</c:v>
                </c:pt>
                <c:pt idx="82">
                  <c:v>601.2277894832107</c:v>
                </c:pt>
                <c:pt idx="83">
                  <c:v>608.20123179980055</c:v>
                </c:pt>
                <c:pt idx="84">
                  <c:v>615.16102770079021</c:v>
                </c:pt>
                <c:pt idx="85">
                  <c:v>622.10727991419458</c:v>
                </c:pt>
                <c:pt idx="86">
                  <c:v>629.04009071409564</c:v>
                </c:pt>
                <c:pt idx="87">
                  <c:v>635.95956191884272</c:v>
                </c:pt>
                <c:pt idx="88">
                  <c:v>642.86579488928874</c:v>
                </c:pt>
                <c:pt idx="89">
                  <c:v>649.75889052706214</c:v>
                </c:pt>
                <c:pt idx="90">
                  <c:v>656.63894927287595</c:v>
                </c:pt>
                <c:pt idx="91">
                  <c:v>663.50607110487351</c:v>
                </c:pt>
                <c:pt idx="92">
                  <c:v>670.3603555370122</c:v>
                </c:pt>
                <c:pt idx="93">
                  <c:v>677.20190161748462</c:v>
                </c:pt>
                <c:pt idx="94">
                  <c:v>684.03080792717867</c:v>
                </c:pt>
                <c:pt idx="95">
                  <c:v>690.84717257817624</c:v>
                </c:pt>
                <c:pt idx="96">
                  <c:v>697.65109321229113</c:v>
                </c:pt>
                <c:pt idx="97">
                  <c:v>704.44266699964635</c:v>
                </c:pt>
                <c:pt idx="98">
                  <c:v>711.22199063729181</c:v>
                </c:pt>
                <c:pt idx="99">
                  <c:v>717.98916034786191</c:v>
                </c:pt>
                <c:pt idx="100">
                  <c:v>724.74427187827405</c:v>
                </c:pt>
                <c:pt idx="101">
                  <c:v>731.48742049846771</c:v>
                </c:pt>
                <c:pt idx="102">
                  <c:v>738.21870100018543</c:v>
                </c:pt>
                <c:pt idx="103">
                  <c:v>744.9382076957944</c:v>
                </c:pt>
                <c:pt idx="104">
                  <c:v>751.64603441715042</c:v>
                </c:pt>
                <c:pt idx="105">
                  <c:v>758.34227451450386</c:v>
                </c:pt>
                <c:pt idx="106">
                  <c:v>765.02702085544763</c:v>
                </c:pt>
                <c:pt idx="107">
                  <c:v>771.70036582390799</c:v>
                </c:pt>
                <c:pt idx="108">
                  <c:v>778.36240131917748</c:v>
                </c:pt>
                <c:pt idx="109">
                  <c:v>785.01321875499127</c:v>
                </c:pt>
                <c:pt idx="110">
                  <c:v>791.65290905864606</c:v>
                </c:pt>
                <c:pt idx="111">
                  <c:v>798.28156267016266</c:v>
                </c:pt>
                <c:pt idx="112">
                  <c:v>804.89926954149109</c:v>
                </c:pt>
                <c:pt idx="113">
                  <c:v>811.48667469131567</c:v>
                </c:pt>
                <c:pt idx="114">
                  <c:v>818.02458320849439</c:v>
                </c:pt>
                <c:pt idx="115">
                  <c:v>824.51340580916531</c:v>
                </c:pt>
                <c:pt idx="116">
                  <c:v>830.9535549361749</c:v>
                </c:pt>
                <c:pt idx="117">
                  <c:v>837.34544473922199</c:v>
                </c:pt>
                <c:pt idx="118">
                  <c:v>843.68949105298373</c:v>
                </c:pt>
                <c:pt idx="119">
                  <c:v>849.98611137318096</c:v>
                </c:pt>
                <c:pt idx="120">
                  <c:v>856.23572483054068</c:v>
                </c:pt>
                <c:pt idx="121">
                  <c:v>862.43875216261654</c:v>
                </c:pt>
                <c:pt idx="122">
                  <c:v>868.59561568342758</c:v>
                </c:pt>
                <c:pt idx="123">
                  <c:v>874.70673925087976</c:v>
                </c:pt>
                <c:pt idx="124">
                  <c:v>880.77254823193505</c:v>
                </c:pt>
                <c:pt idx="125">
                  <c:v>886.7934694654964</c:v>
                </c:pt>
                <c:pt idx="126">
                  <c:v>892.76993122297836</c:v>
                </c:pt>
                <c:pt idx="127">
                  <c:v>898.70236316653654</c:v>
                </c:pt>
                <c:pt idx="128">
                  <c:v>904.59119630493103</c:v>
                </c:pt>
                <c:pt idx="129">
                  <c:v>910.43686294700331</c:v>
                </c:pt>
                <c:pt idx="130">
                  <c:v>916.23979665274828</c:v>
                </c:pt>
                <c:pt idx="131">
                  <c:v>922.00043218196652</c:v>
                </c:pt>
                <c:pt idx="132">
                  <c:v>927.71920544048669</c:v>
                </c:pt>
                <c:pt idx="133">
                  <c:v>933.39655342395019</c:v>
                </c:pt>
                <c:pt idx="134">
                  <c:v>939.03291415915589</c:v>
                </c:pt>
                <c:pt idx="135">
                  <c:v>944.62872664296538</c:v>
                </c:pt>
                <c:pt idx="136">
                  <c:v>950.18443077877532</c:v>
                </c:pt>
                <c:pt idx="137">
                  <c:v>955.70046731056709</c:v>
                </c:pt>
                <c:pt idx="138">
                  <c:v>961.17727775454773</c:v>
                </c:pt>
                <c:pt idx="139">
                  <c:v>966.61530432840414</c:v>
                </c:pt>
                <c:pt idx="140">
                  <c:v>972.01498987819434</c:v>
                </c:pt>
                <c:pt idx="141">
                  <c:v>977.37677780290699</c:v>
                </c:pt>
                <c:pt idx="142">
                  <c:v>982.70111197672429</c:v>
                </c:pt>
                <c:pt idx="143">
                  <c:v>987.98843666903065</c:v>
                </c:pt>
                <c:pt idx="144">
                  <c:v>993.23919646221361</c:v>
                </c:pt>
                <c:pt idx="145">
                  <c:v>998.4538361673093</c:v>
                </c:pt>
                <c:pt idx="146">
                  <c:v>1003.6328007375514</c:v>
                </c:pt>
                <c:pt idx="147">
                  <c:v>1008.7765351798878</c:v>
                </c:pt>
                <c:pt idx="148">
                  <c:v>1013.8854844645349</c:v>
                </c:pt>
                <c:pt idx="149">
                  <c:v>1018.9600934326453</c:v>
                </c:pt>
                <c:pt idx="150">
                  <c:v>1024.0008067021708</c:v>
                </c:pt>
                <c:pt idx="151">
                  <c:v>1029.0080685720086</c:v>
                </c:pt>
                <c:pt idx="152">
                  <c:v>1033.9823229245224</c:v>
                </c:pt>
                <c:pt idx="153">
                  <c:v>1038.924013126539</c:v>
                </c:pt>
                <c:pt idx="154">
                  <c:v>1043.8335819289241</c:v>
                </c:pt>
                <c:pt idx="155">
                  <c:v>1048.7114713648459</c:v>
                </c:pt>
                <c:pt idx="156">
                  <c:v>1053.5581226468425</c:v>
                </c:pt>
                <c:pt idx="157">
                  <c:v>1058.3739760628134</c:v>
                </c:pt>
                <c:pt idx="158">
                  <c:v>1063.1594708710572</c:v>
                </c:pt>
                <c:pt idx="159">
                  <c:v>1067.9150451944868</c:v>
                </c:pt>
                <c:pt idx="160">
                  <c:v>1072.641135914155</c:v>
                </c:pt>
                <c:pt idx="161">
                  <c:v>1077.3381785622271</c:v>
                </c:pt>
                <c:pt idx="162">
                  <c:v>1082.0066072145407</c:v>
                </c:pt>
                <c:pt idx="163">
                  <c:v>1086.6468543828987</c:v>
                </c:pt>
                <c:pt idx="164">
                  <c:v>1091.2593509072408</c:v>
                </c:pt>
                <c:pt idx="165">
                  <c:v>1095.8445258478421</c:v>
                </c:pt>
                <c:pt idx="166">
                  <c:v>1100.402806377693</c:v>
                </c:pt>
                <c:pt idx="167">
                  <c:v>1104.9346176752108</c:v>
                </c:pt>
                <c:pt idx="168">
                  <c:v>1109.4403828174384</c:v>
                </c:pt>
                <c:pt idx="169">
                  <c:v>1113.9205226738848</c:v>
                </c:pt>
                <c:pt idx="170">
                  <c:v>1118.3754558011631</c:v>
                </c:pt>
                <c:pt idx="171">
                  <c:v>1122.80559833858</c:v>
                </c:pt>
                <c:pt idx="172">
                  <c:v>1127.2113639048321</c:v>
                </c:pt>
                <c:pt idx="173">
                  <c:v>1131.5931634959616</c:v>
                </c:pt>
                <c:pt idx="174">
                  <c:v>1135.9514053847229</c:v>
                </c:pt>
                <c:pt idx="175">
                  <c:v>1140.2864950215089</c:v>
                </c:pt>
                <c:pt idx="176">
                  <c:v>1144.5988349369857</c:v>
                </c:pt>
                <c:pt idx="177">
                  <c:v>1148.8888246465744</c:v>
                </c:pt>
                <c:pt idx="178">
                  <c:v>1153.1568605569264</c:v>
                </c:pt>
                <c:pt idx="179">
                  <c:v>1157.4033358745219</c:v>
                </c:pt>
                <c:pt idx="180">
                  <c:v>1161.6286405165274</c:v>
                </c:pt>
                <c:pt idx="181">
                  <c:v>1165.8331610240357</c:v>
                </c:pt>
                <c:pt idx="182">
                  <c:v>1170.0172804778108</c:v>
                </c:pt>
                <c:pt idx="183">
                  <c:v>1174.1813784166536</c:v>
                </c:pt>
                <c:pt idx="184">
                  <c:v>1178.3258307584956</c:v>
                </c:pt>
                <c:pt idx="185">
                  <c:v>1182.4510097243274</c:v>
                </c:pt>
                <c:pt idx="186">
                  <c:v>1186.5572837650541</c:v>
                </c:pt>
                <c:pt idx="187">
                  <c:v>1190.6450174913696</c:v>
                </c:pt>
                <c:pt idx="188">
                  <c:v>1194.7145716067321</c:v>
                </c:pt>
                <c:pt idx="189">
                  <c:v>1198.7663028435145</c:v>
                </c:pt>
                <c:pt idx="190">
                  <c:v>1202.8005639023977</c:v>
                </c:pt>
                <c:pt idx="191">
                  <c:v>1206.8177033950669</c:v>
                </c:pt>
                <c:pt idx="192">
                  <c:v>1210.8180657902612</c:v>
                </c:pt>
                <c:pt idx="193">
                  <c:v>1214.8019913632234</c:v>
                </c:pt>
                <c:pt idx="194">
                  <c:v>1218.7698161485821</c:v>
                </c:pt>
                <c:pt idx="195">
                  <c:v>1222.7218718966988</c:v>
                </c:pt>
                <c:pt idx="196">
                  <c:v>1226.658486033497</c:v>
                </c:pt>
                <c:pt idx="197">
                  <c:v>1230.5799816237875</c:v>
                </c:pt>
                <c:pt idx="198">
                  <c:v>1234.4866773380948</c:v>
                </c:pt>
                <c:pt idx="199">
                  <c:v>1238.3788874229801</c:v>
                </c:pt>
                <c:pt idx="200">
                  <c:v>1242.2569216748548</c:v>
                </c:pt>
                <c:pt idx="201">
                  <c:v>1246.1210854172621</c:v>
                </c:pt>
                <c:pt idx="202">
                  <c:v>1249.971679481607</c:v>
                </c:pt>
                <c:pt idx="203">
                  <c:v>1253.8090001912997</c:v>
                </c:pt>
                <c:pt idx="204">
                  <c:v>1257.6333393492778</c:v>
                </c:pt>
                <c:pt idx="205">
                  <c:v>1261.4449842288614</c:v>
                </c:pt>
                <c:pt idx="206">
                  <c:v>1265.2442175678914</c:v>
                </c:pt>
                <c:pt idx="207">
                  <c:v>1269.0313175660963</c:v>
                </c:pt>
                <c:pt idx="208">
                  <c:v>1272.8065578856258</c:v>
                </c:pt>
                <c:pt idx="209">
                  <c:v>1276.5702076546847</c:v>
                </c:pt>
                <c:pt idx="210">
                  <c:v>1280.3225314741976</c:v>
                </c:pt>
                <c:pt idx="211">
                  <c:v>1284.0637894274284</c:v>
                </c:pt>
                <c:pt idx="212">
                  <c:v>1287.7942370924764</c:v>
                </c:pt>
                <c:pt idx="213">
                  <c:v>1291.5141255575645</c:v>
                </c:pt>
                <c:pt idx="214">
                  <c:v>1295.2237014390369</c:v>
                </c:pt>
                <c:pt idx="215">
                  <c:v>1298.923206901974</c:v>
                </c:pt>
                <c:pt idx="216">
                  <c:v>1302.6128796833354</c:v>
                </c:pt>
                <c:pt idx="217">
                  <c:v>1306.2929531175364</c:v>
                </c:pt>
                <c:pt idx="218">
                  <c:v>1309.9636561643622</c:v>
                </c:pt>
                <c:pt idx="219">
                  <c:v>1313.6252134391243</c:v>
                </c:pt>
                <c:pt idx="220">
                  <c:v>1317.2778452449593</c:v>
                </c:pt>
                <c:pt idx="221">
                  <c:v>1320.9217676071721</c:v>
                </c:pt>
                <c:pt idx="222">
                  <c:v>1324.5571923095233</c:v>
                </c:pt>
                <c:pt idx="223">
                  <c:v>1328.1843269323601</c:v>
                </c:pt>
                <c:pt idx="224">
                  <c:v>1331.8033748924934</c:v>
                </c:pt>
                <c:pt idx="225">
                  <c:v>1335.4145354847183</c:v>
                </c:pt>
                <c:pt idx="226">
                  <c:v>1339.018003924881</c:v>
                </c:pt>
                <c:pt idx="227">
                  <c:v>1342.613971394393</c:v>
                </c:pt>
                <c:pt idx="228">
                  <c:v>1346.2026250860949</c:v>
                </c:pt>
                <c:pt idx="229">
                  <c:v>1349.7841482513745</c:v>
                </c:pt>
                <c:pt idx="230">
                  <c:v>1353.3587202484443</c:v>
                </c:pt>
                <c:pt idx="231">
                  <c:v>1356.926516591685</c:v>
                </c:pt>
                <c:pt idx="232">
                  <c:v>1360.4877090019631</c:v>
                </c:pt>
                <c:pt idx="233">
                  <c:v>1364.0424654578349</c:v>
                </c:pt>
                <c:pt idx="234">
                  <c:v>1367.5909502475474</c:v>
                </c:pt>
                <c:pt idx="235">
                  <c:v>1371.1333240217532</c:v>
                </c:pt>
                <c:pt idx="236">
                  <c:v>1374.6697438468534</c:v>
                </c:pt>
                <c:pt idx="237">
                  <c:v>1378.2003632588919</c:v>
                </c:pt>
                <c:pt idx="238">
                  <c:v>1381.7253323179193</c:v>
                </c:pt>
                <c:pt idx="239">
                  <c:v>1385.2447976627532</c:v>
                </c:pt>
                <c:pt idx="240">
                  <c:v>1388.7589025660607</c:v>
                </c:pt>
                <c:pt idx="241">
                  <c:v>1392.2677869896941</c:v>
                </c:pt>
                <c:pt idx="242">
                  <c:v>1395.7715876402106</c:v>
                </c:pt>
                <c:pt idx="243">
                  <c:v>1399.2704380245118</c:v>
                </c:pt>
                <c:pt idx="244">
                  <c:v>1402.7644685055409</c:v>
                </c:pt>
                <c:pt idx="245">
                  <c:v>1406.2732508024226</c:v>
                </c:pt>
                <c:pt idx="246">
                  <c:v>1409.8158429751177</c:v>
                </c:pt>
                <c:pt idx="247">
                  <c:v>1413.3913663627263</c:v>
                </c:pt>
                <c:pt idx="248">
                  <c:v>1416.9989806533247</c:v>
                </c:pt>
                <c:pt idx="249">
                  <c:v>1420.6378812979879</c:v>
                </c:pt>
                <c:pt idx="250">
                  <c:v>1424.307297162517</c:v>
                </c:pt>
                <c:pt idx="251">
                  <c:v>1428.006488389457</c:v>
                </c:pt>
                <c:pt idx="252">
                  <c:v>1431.7347444467655</c:v>
                </c:pt>
                <c:pt idx="253">
                  <c:v>1435.4913823426643</c:v>
                </c:pt>
                <c:pt idx="254">
                  <c:v>1439.2757449888859</c:v>
                </c:pt>
                <c:pt idx="255">
                  <c:v>1443.0871996968015</c:v>
                </c:pt>
                <c:pt idx="256">
                  <c:v>1446.9251367928589</c:v>
                </c:pt>
                <c:pt idx="257">
                  <c:v>1450.7889683414139</c:v>
                </c:pt>
                <c:pt idx="258">
                  <c:v>1454.6781269644637</c:v>
                </c:pt>
                <c:pt idx="259">
                  <c:v>1458.5920647490188</c:v>
                </c:pt>
                <c:pt idx="260">
                  <c:v>1462.5302522339116</c:v>
                </c:pt>
                <c:pt idx="261">
                  <c:v>1466.4921774687552</c:v>
                </c:pt>
                <c:pt idx="262">
                  <c:v>1470.4773451385736</c:v>
                </c:pt>
                <c:pt idx="263">
                  <c:v>1474.4852757483163</c:v>
                </c:pt>
                <c:pt idx="264">
                  <c:v>1478.5155048620861</c:v>
                </c:pt>
                <c:pt idx="265">
                  <c:v>1482.5675823924428</c:v>
                </c:pt>
                <c:pt idx="266">
                  <c:v>1486.641071935617</c:v>
                </c:pt>
                <c:pt idx="267">
                  <c:v>1490.7355501488873</c:v>
                </c:pt>
                <c:pt idx="268">
                  <c:v>1494.8506061667376</c:v>
                </c:pt>
                <c:pt idx="269">
                  <c:v>1498.9858410527399</c:v>
                </c:pt>
                <c:pt idx="270">
                  <c:v>1503.1408672843966</c:v>
                </c:pt>
                <c:pt idx="271">
                  <c:v>1507.3153082684344</c:v>
                </c:pt>
                <c:pt idx="272">
                  <c:v>1511.5087978842694</c:v>
                </c:pt>
                <c:pt idx="273">
                  <c:v>1515.7209800535725</c:v>
                </c:pt>
                <c:pt idx="274">
                  <c:v>1519.9515083340407</c:v>
                </c:pt>
                <c:pt idx="275">
                  <c:v>1524.200045535654</c:v>
                </c:pt>
                <c:pt idx="276">
                  <c:v>1528.4662633578371</c:v>
                </c:pt>
                <c:pt idx="277">
                  <c:v>1532.7498420460838</c:v>
                </c:pt>
                <c:pt idx="278">
                  <c:v>1537.0504700667186</c:v>
                </c:pt>
                <c:pt idx="279">
                  <c:v>1541.367843798583</c:v>
                </c:pt>
                <c:pt idx="280">
                  <c:v>1545.7016672405252</c:v>
                </c:pt>
                <c:pt idx="281">
                  <c:v>1550.05165173367</c:v>
                </c:pt>
                <c:pt idx="282">
                  <c:v>1554.4175156975159</c:v>
                </c:pt>
                <c:pt idx="283">
                  <c:v>1558.7989843789894</c:v>
                </c:pt>
                <c:pt idx="284">
                  <c:v>1563.1957896136464</c:v>
                </c:pt>
                <c:pt idx="285">
                  <c:v>1567.6076695982749</c:v>
                </c:pt>
                <c:pt idx="286">
                  <c:v>1572.0343686742069</c:v>
                </c:pt>
                <c:pt idx="287">
                  <c:v>1576.4756371206984</c:v>
                </c:pt>
                <c:pt idx="288">
                  <c:v>1580.931230957784</c:v>
                </c:pt>
                <c:pt idx="289">
                  <c:v>1585.4009117580536</c:v>
                </c:pt>
                <c:pt idx="290">
                  <c:v>1589.8844464668359</c:v>
                </c:pt>
                <c:pt idx="291">
                  <c:v>1594.3816072303148</c:v>
                </c:pt>
                <c:pt idx="292">
                  <c:v>1598.8921712311301</c:v>
                </c:pt>
                <c:pt idx="293">
                  <c:v>1603.41592053105</c:v>
                </c:pt>
                <c:pt idx="294">
                  <c:v>1607.9526419203285</c:v>
                </c:pt>
                <c:pt idx="295">
                  <c:v>1612.5021267733846</c:v>
                </c:pt>
                <c:pt idx="296">
                  <c:v>1617.0641709104671</c:v>
                </c:pt>
                <c:pt idx="297">
                  <c:v>1621.6385744649892</c:v>
                </c:pt>
                <c:pt idx="298">
                  <c:v>1626.2251417562359</c:v>
                </c:pt>
                <c:pt idx="299">
                  <c:v>1630.8236811671677</c:v>
                </c:pt>
                <c:pt idx="300">
                  <c:v>1635.4340050270621</c:v>
                </c:pt>
                <c:pt idx="301">
                  <c:v>1640.0559294987461</c:v>
                </c:pt>
                <c:pt idx="302">
                  <c:v>1644.6892744701943</c:v>
                </c:pt>
                <c:pt idx="303">
                  <c:v>1649.3338634502743</c:v>
                </c:pt>
                <c:pt idx="304">
                  <c:v>1653.98952346844</c:v>
                </c:pt>
                <c:pt idx="305">
                  <c:v>1658.6560849781797</c:v>
                </c:pt>
                <c:pt idx="306">
                  <c:v>1663.3333817640428</c:v>
                </c:pt>
                <c:pt idx="307">
                  <c:v>1668.0212508520726</c:v>
                </c:pt>
                <c:pt idx="308">
                  <c:v>1672.7195324234904</c:v>
                </c:pt>
                <c:pt idx="309">
                  <c:v>1677.4280697314755</c:v>
                </c:pt>
                <c:pt idx="310">
                  <c:v>1682.1467090209048</c:v>
                </c:pt>
                <c:pt idx="311">
                  <c:v>1686.8752994509139</c:v>
                </c:pt>
                <c:pt idx="312">
                  <c:v>1691.6136930201549</c:v>
                </c:pt>
                <c:pt idx="313">
                  <c:v>1696.3617444946308</c:v>
                </c:pt>
                <c:pt idx="314">
                  <c:v>1701.1193113379938</c:v>
                </c:pt>
                <c:pt idx="315">
                  <c:v>1705.8862536442002</c:v>
                </c:pt>
                <c:pt idx="316">
                  <c:v>1710.6624340724186</c:v>
                </c:pt>
                <c:pt idx="317">
                  <c:v>1715.4477177840979</c:v>
                </c:pt>
                <c:pt idx="318">
                  <c:v>1720.2419723821019</c:v>
                </c:pt>
                <c:pt idx="319">
                  <c:v>1725.045067851825</c:v>
                </c:pt>
                <c:pt idx="320">
                  <c:v>1729.856876504206</c:v>
                </c:pt>
                <c:pt idx="321">
                  <c:v>1734.6772729205618</c:v>
                </c:pt>
                <c:pt idx="322">
                  <c:v>1739.5061338991684</c:v>
                </c:pt>
                <c:pt idx="323">
                  <c:v>1744.3433384035172</c:v>
                </c:pt>
                <c:pt idx="324">
                  <c:v>1749.1887675121793</c:v>
                </c:pt>
                <c:pt idx="325">
                  <c:v>1754.0423043702162</c:v>
                </c:pt>
                <c:pt idx="326">
                  <c:v>1758.9038341420735</c:v>
                </c:pt>
                <c:pt idx="327">
                  <c:v>1763.7732439659014</c:v>
                </c:pt>
                <c:pt idx="328">
                  <c:v>1768.6504229092473</c:v>
                </c:pt>
                <c:pt idx="329">
                  <c:v>1773.5352619260657</c:v>
                </c:pt>
                <c:pt idx="330">
                  <c:v>1778.4276538149984</c:v>
                </c:pt>
                <c:pt idx="331">
                  <c:v>1783.3274931788756</c:v>
                </c:pt>
                <c:pt idx="332">
                  <c:v>1788.2346763853914</c:v>
                </c:pt>
                <c:pt idx="333">
                  <c:v>1793.1491015289128</c:v>
                </c:pt>
                <c:pt idx="334">
                  <c:v>1798.0706683933777</c:v>
                </c:pt>
                <c:pt idx="335">
                  <c:v>1802.9992784162457</c:v>
                </c:pt>
                <c:pt idx="336">
                  <c:v>1807.9542790979037</c:v>
                </c:pt>
                <c:pt idx="337">
                  <c:v>1812.9547551942896</c:v>
                </c:pt>
                <c:pt idx="338">
                  <c:v>1818.0000928393513</c:v>
                </c:pt>
                <c:pt idx="339">
                  <c:v>1823.0896964318119</c:v>
                </c:pt>
                <c:pt idx="340">
                  <c:v>1828.2229877272705</c:v>
                </c:pt>
                <c:pt idx="341">
                  <c:v>1833.3994049926478</c:v>
                </c:pt>
                <c:pt idx="342">
                  <c:v>1838.6184022175689</c:v>
                </c:pt>
                <c:pt idx="343">
                  <c:v>1843.8794483778381</c:v>
                </c:pt>
                <c:pt idx="344">
                  <c:v>1849.1820267466578</c:v>
                </c:pt>
                <c:pt idx="345">
                  <c:v>1854.5256342496773</c:v>
                </c:pt>
                <c:pt idx="346">
                  <c:v>1859.9097808603447</c:v>
                </c:pt>
                <c:pt idx="347">
                  <c:v>1865.3339890323739</c:v>
                </c:pt>
                <c:pt idx="348">
                  <c:v>1870.7977931664454</c:v>
                </c:pt>
                <c:pt idx="349">
                  <c:v>1876.3007391085237</c:v>
                </c:pt>
                <c:pt idx="350">
                  <c:v>1881.8423836774202</c:v>
                </c:pt>
                <c:pt idx="351">
                  <c:v>1887.4222942194401</c:v>
                </c:pt>
                <c:pt idx="352">
                  <c:v>1893.0400481881463</c:v>
                </c:pt>
                <c:pt idx="353">
                  <c:v>1898.6952327474448</c:v>
                </c:pt>
                <c:pt idx="354">
                  <c:v>1904.3874443963514</c:v>
                </c:pt>
                <c:pt idx="355">
                  <c:v>1910.1162886139352</c:v>
                </c:pt>
                <c:pt idx="356">
                  <c:v>1915.8813795230658</c:v>
                </c:pt>
                <c:pt idx="357">
                  <c:v>1921.6823395716983</c:v>
                </c:pt>
                <c:pt idx="358">
                  <c:v>1927.5187992305364</c:v>
                </c:pt>
                <c:pt idx="359">
                  <c:v>1933.3903967060037</c:v>
                </c:pt>
                <c:pt idx="360">
                  <c:v>1939.2967776675407</c:v>
                </c:pt>
                <c:pt idx="361">
                  <c:v>1945.2375949883183</c:v>
                </c:pt>
                <c:pt idx="362">
                  <c:v>1951.2125084985285</c:v>
                </c:pt>
                <c:pt idx="363">
                  <c:v>1957.2211847504789</c:v>
                </c:pt>
                <c:pt idx="364">
                  <c:v>1963.2632967947725</c:v>
                </c:pt>
                <c:pt idx="365">
                  <c:v>1969.3385239669058</c:v>
                </c:pt>
                <c:pt idx="366">
                  <c:v>1975.4465516836717</c:v>
                </c:pt>
                <c:pt idx="367">
                  <c:v>1981.5870712487922</c:v>
                </c:pt>
                <c:pt idx="368">
                  <c:v>1987.7597796672487</c:v>
                </c:pt>
                <c:pt idx="369">
                  <c:v>1993.9643794678157</c:v>
                </c:pt>
                <c:pt idx="370">
                  <c:v>2000.2005785333356</c:v>
                </c:pt>
                <c:pt idx="371">
                  <c:v>2006.4680899383052</c:v>
                </c:pt>
                <c:pt idx="372">
                  <c:v>2012.7666317933724</c:v>
                </c:pt>
                <c:pt idx="373">
                  <c:v>2019.0959270963704</c:v>
                </c:pt>
                <c:pt idx="374">
                  <c:v>2025.4557035895357</c:v>
                </c:pt>
                <c:pt idx="375">
                  <c:v>2031.8456936225873</c:v>
                </c:pt>
                <c:pt idx="376">
                  <c:v>2038.2656340213575</c:v>
                </c:pt>
                <c:pt idx="377">
                  <c:v>2044.7152659616877</c:v>
                </c:pt>
                <c:pt idx="378">
                  <c:v>2051.1943348483214</c:v>
                </c:pt>
                <c:pt idx="379">
                  <c:v>2057.7025901985412</c:v>
                </c:pt>
                <c:pt idx="380">
                  <c:v>2064.2397855303134</c:v>
                </c:pt>
                <c:pt idx="381">
                  <c:v>2070.8056782547151</c:v>
                </c:pt>
                <c:pt idx="382">
                  <c:v>2077.4000295724386</c:v>
                </c:pt>
                <c:pt idx="383">
                  <c:v>2084.0226043741732</c:v>
                </c:pt>
                <c:pt idx="384">
                  <c:v>2090.6731711446782</c:v>
                </c:pt>
                <c:pt idx="385">
                  <c:v>2097.3515018703765</c:v>
                </c:pt>
                <c:pt idx="386">
                  <c:v>2104.0573719502981</c:v>
                </c:pt>
                <c:pt idx="387">
                  <c:v>2110.7905601102243</c:v>
                </c:pt>
                <c:pt idx="388">
                  <c:v>2117.550848319881</c:v>
                </c:pt>
                <c:pt idx="389">
                  <c:v>2124.3380217130461</c:v>
                </c:pt>
                <c:pt idx="390">
                  <c:v>2131.1518685104379</c:v>
                </c:pt>
                <c:pt idx="391">
                  <c:v>2137.9921799452613</c:v>
                </c:pt>
                <c:pt idx="392">
                  <c:v>2144.8587501912948</c:v>
                </c:pt>
                <c:pt idx="393">
                  <c:v>2151.7513762934072</c:v>
                </c:pt>
                <c:pt idx="394">
                  <c:v>2158.6698581004011</c:v>
                </c:pt>
                <c:pt idx="395">
                  <c:v>2165.61399820008</c:v>
                </c:pt>
                <c:pt idx="396">
                  <c:v>2172.5836018564464</c:v>
                </c:pt>
                <c:pt idx="397">
                  <c:v>2179.5784769489428</c:v>
                </c:pt>
                <c:pt idx="398">
                  <c:v>2186.5984339136489</c:v>
                </c:pt>
                <c:pt idx="399">
                  <c:v>2193.6432856863544</c:v>
                </c:pt>
                <c:pt idx="400">
                  <c:v>2200.7128476474322</c:v>
                </c:pt>
                <c:pt idx="401">
                  <c:v>2207.8069375684368</c:v>
                </c:pt>
                <c:pt idx="402">
                  <c:v>2214.9253755603622</c:v>
                </c:pt>
                <c:pt idx="403">
                  <c:v>2222.0679840234884</c:v>
                </c:pt>
                <c:pt idx="404">
                  <c:v>2229.2345875987598</c:v>
                </c:pt>
                <c:pt idx="405">
                  <c:v>2236.4250131206295</c:v>
                </c:pt>
                <c:pt idx="406">
                  <c:v>2243.6390895713184</c:v>
                </c:pt>
                <c:pt idx="407">
                  <c:v>2250.8766480364307</c:v>
                </c:pt>
                <c:pt idx="408">
                  <c:v>2258.1375216618762</c:v>
                </c:pt>
                <c:pt idx="409">
                  <c:v>2265.4215456120496</c:v>
                </c:pt>
                <c:pt idx="410">
                  <c:v>2272.7285570292188</c:v>
                </c:pt>
                <c:pt idx="411">
                  <c:v>2280.0583949940801</c:v>
                </c:pt>
                <c:pt idx="412">
                  <c:v>2287.4109004874331</c:v>
                </c:pt>
                <c:pt idx="413">
                  <c:v>2294.7859163529397</c:v>
                </c:pt>
                <c:pt idx="414">
                  <c:v>2302.1827360531743</c:v>
                </c:pt>
                <c:pt idx="415">
                  <c:v>2309.5901434605821</c:v>
                </c:pt>
                <c:pt idx="416">
                  <c:v>2316.99755086799</c:v>
                </c:pt>
                <c:pt idx="417">
                  <c:v>2324.4049582753978</c:v>
                </c:pt>
                <c:pt idx="418">
                  <c:v>2331.8123656828056</c:v>
                </c:pt>
                <c:pt idx="419">
                  <c:v>2339.2197730902135</c:v>
                </c:pt>
                <c:pt idx="420">
                  <c:v>2346.6271804976213</c:v>
                </c:pt>
                <c:pt idx="421">
                  <c:v>2354.0345879050292</c:v>
                </c:pt>
                <c:pt idx="422">
                  <c:v>2361.441995312437</c:v>
                </c:pt>
                <c:pt idx="423">
                  <c:v>2368.8494027198449</c:v>
                </c:pt>
                <c:pt idx="424">
                  <c:v>2376.2568101272527</c:v>
                </c:pt>
                <c:pt idx="425">
                  <c:v>2383.6642175346606</c:v>
                </c:pt>
                <c:pt idx="426">
                  <c:v>2391.0716249420684</c:v>
                </c:pt>
                <c:pt idx="427">
                  <c:v>2398.4790323494763</c:v>
                </c:pt>
                <c:pt idx="428">
                  <c:v>2405.8864397568841</c:v>
                </c:pt>
                <c:pt idx="429">
                  <c:v>2413.2938471642919</c:v>
                </c:pt>
                <c:pt idx="430">
                  <c:v>2420.7012545716998</c:v>
                </c:pt>
                <c:pt idx="431">
                  <c:v>2428.1086619791076</c:v>
                </c:pt>
                <c:pt idx="432">
                  <c:v>2435.5160693865155</c:v>
                </c:pt>
                <c:pt idx="433">
                  <c:v>2442.9234767939233</c:v>
                </c:pt>
                <c:pt idx="434">
                  <c:v>2450.3308842013312</c:v>
                </c:pt>
                <c:pt idx="435">
                  <c:v>2457.738291608739</c:v>
                </c:pt>
                <c:pt idx="436">
                  <c:v>2465.1456990161469</c:v>
                </c:pt>
                <c:pt idx="437">
                  <c:v>2472.5531064235547</c:v>
                </c:pt>
                <c:pt idx="438">
                  <c:v>2479.9605138309626</c:v>
                </c:pt>
                <c:pt idx="439">
                  <c:v>2487.3679212383704</c:v>
                </c:pt>
                <c:pt idx="440">
                  <c:v>2494.7753286457782</c:v>
                </c:pt>
                <c:pt idx="441">
                  <c:v>2502.1827360531861</c:v>
                </c:pt>
                <c:pt idx="442">
                  <c:v>2509.5901434605939</c:v>
                </c:pt>
                <c:pt idx="443">
                  <c:v>2516.9975508680018</c:v>
                </c:pt>
                <c:pt idx="444">
                  <c:v>2524.4049582754096</c:v>
                </c:pt>
                <c:pt idx="445">
                  <c:v>2531.8123656828175</c:v>
                </c:pt>
                <c:pt idx="446">
                  <c:v>2539.2197730902253</c:v>
                </c:pt>
                <c:pt idx="447">
                  <c:v>2546.6271804976332</c:v>
                </c:pt>
                <c:pt idx="448">
                  <c:v>2554.034587905041</c:v>
                </c:pt>
                <c:pt idx="449">
                  <c:v>2561.4419953124489</c:v>
                </c:pt>
                <c:pt idx="450">
                  <c:v>2568.8494027198567</c:v>
                </c:pt>
                <c:pt idx="451">
                  <c:v>2576.2568101272645</c:v>
                </c:pt>
                <c:pt idx="452">
                  <c:v>2583.6642175346724</c:v>
                </c:pt>
                <c:pt idx="453">
                  <c:v>2591.0716249420802</c:v>
                </c:pt>
                <c:pt idx="454">
                  <c:v>2598.4790323494881</c:v>
                </c:pt>
                <c:pt idx="455">
                  <c:v>2605.8864397568959</c:v>
                </c:pt>
                <c:pt idx="456">
                  <c:v>2613.2938471643038</c:v>
                </c:pt>
                <c:pt idx="457">
                  <c:v>2620.7012545717116</c:v>
                </c:pt>
                <c:pt idx="458">
                  <c:v>2628.1086619791195</c:v>
                </c:pt>
                <c:pt idx="459">
                  <c:v>2635.5160693865273</c:v>
                </c:pt>
                <c:pt idx="460">
                  <c:v>2642.9234767939352</c:v>
                </c:pt>
                <c:pt idx="461">
                  <c:v>2650.330884201343</c:v>
                </c:pt>
                <c:pt idx="462">
                  <c:v>2657.7382916087508</c:v>
                </c:pt>
                <c:pt idx="463">
                  <c:v>2665.1456990161587</c:v>
                </c:pt>
                <c:pt idx="464">
                  <c:v>2672.5531064235665</c:v>
                </c:pt>
                <c:pt idx="465">
                  <c:v>2679.9605138309744</c:v>
                </c:pt>
                <c:pt idx="466">
                  <c:v>2687.3679212383822</c:v>
                </c:pt>
                <c:pt idx="467">
                  <c:v>2694.7753286457901</c:v>
                </c:pt>
                <c:pt idx="468">
                  <c:v>2702.1827360531979</c:v>
                </c:pt>
                <c:pt idx="469">
                  <c:v>2709.5901434606058</c:v>
                </c:pt>
                <c:pt idx="470">
                  <c:v>2716.9975508680136</c:v>
                </c:pt>
                <c:pt idx="471">
                  <c:v>2724.4049582754214</c:v>
                </c:pt>
                <c:pt idx="472">
                  <c:v>2731.8123656828293</c:v>
                </c:pt>
                <c:pt idx="473">
                  <c:v>2739.2197730902371</c:v>
                </c:pt>
                <c:pt idx="474">
                  <c:v>2746.627180497645</c:v>
                </c:pt>
                <c:pt idx="475">
                  <c:v>2754.0345879050528</c:v>
                </c:pt>
                <c:pt idx="476">
                  <c:v>2761.4419953124607</c:v>
                </c:pt>
                <c:pt idx="477">
                  <c:v>2768.8494027198685</c:v>
                </c:pt>
                <c:pt idx="478">
                  <c:v>2776.2568101272764</c:v>
                </c:pt>
                <c:pt idx="479">
                  <c:v>2783.6642175346842</c:v>
                </c:pt>
                <c:pt idx="480">
                  <c:v>2791.0716249420921</c:v>
                </c:pt>
                <c:pt idx="481">
                  <c:v>2798.4790323494999</c:v>
                </c:pt>
                <c:pt idx="482">
                  <c:v>2805.8864397569077</c:v>
                </c:pt>
                <c:pt idx="483">
                  <c:v>2813.2938471643156</c:v>
                </c:pt>
                <c:pt idx="484">
                  <c:v>2820.7012545717234</c:v>
                </c:pt>
                <c:pt idx="485">
                  <c:v>2828.1086619791313</c:v>
                </c:pt>
                <c:pt idx="486">
                  <c:v>2835.5160693865391</c:v>
                </c:pt>
                <c:pt idx="487">
                  <c:v>2842.923476793947</c:v>
                </c:pt>
                <c:pt idx="488">
                  <c:v>2850.3308842013548</c:v>
                </c:pt>
                <c:pt idx="489">
                  <c:v>2857.7382916087627</c:v>
                </c:pt>
                <c:pt idx="490">
                  <c:v>2865.1456990161705</c:v>
                </c:pt>
                <c:pt idx="491">
                  <c:v>2872.5531064235784</c:v>
                </c:pt>
                <c:pt idx="492">
                  <c:v>2879.9605138309862</c:v>
                </c:pt>
                <c:pt idx="493">
                  <c:v>2887.367921238394</c:v>
                </c:pt>
                <c:pt idx="494">
                  <c:v>2894.7753286458019</c:v>
                </c:pt>
                <c:pt idx="495">
                  <c:v>2902.1827360532097</c:v>
                </c:pt>
                <c:pt idx="496">
                  <c:v>2909.5901434606176</c:v>
                </c:pt>
                <c:pt idx="497">
                  <c:v>2916.9975508680254</c:v>
                </c:pt>
                <c:pt idx="498">
                  <c:v>2924.4049582754333</c:v>
                </c:pt>
                <c:pt idx="499">
                  <c:v>2931.8123656828411</c:v>
                </c:pt>
                <c:pt idx="500">
                  <c:v>2939.219773090249</c:v>
                </c:pt>
                <c:pt idx="501">
                  <c:v>2946.6271804976568</c:v>
                </c:pt>
                <c:pt idx="502">
                  <c:v>2954.0345879050647</c:v>
                </c:pt>
                <c:pt idx="503">
                  <c:v>2961.4419953124725</c:v>
                </c:pt>
                <c:pt idx="504">
                  <c:v>2968.8494027198803</c:v>
                </c:pt>
                <c:pt idx="505">
                  <c:v>2976.2568101272882</c:v>
                </c:pt>
                <c:pt idx="506">
                  <c:v>2983.664217534696</c:v>
                </c:pt>
                <c:pt idx="507">
                  <c:v>2991.0716249421039</c:v>
                </c:pt>
                <c:pt idx="508">
                  <c:v>2998.4790323495117</c:v>
                </c:pt>
                <c:pt idx="509">
                  <c:v>3005.8864397569196</c:v>
                </c:pt>
                <c:pt idx="510">
                  <c:v>3013.2938471643274</c:v>
                </c:pt>
                <c:pt idx="511">
                  <c:v>3020.7012545717353</c:v>
                </c:pt>
                <c:pt idx="512">
                  <c:v>3028.1086619791431</c:v>
                </c:pt>
                <c:pt idx="513">
                  <c:v>3035.516069386551</c:v>
                </c:pt>
                <c:pt idx="514">
                  <c:v>3042.9234767939588</c:v>
                </c:pt>
                <c:pt idx="515">
                  <c:v>3050.3308842013666</c:v>
                </c:pt>
                <c:pt idx="516">
                  <c:v>3057.7382916087745</c:v>
                </c:pt>
                <c:pt idx="517">
                  <c:v>3065.1456990161823</c:v>
                </c:pt>
                <c:pt idx="518">
                  <c:v>3072.5531064235902</c:v>
                </c:pt>
                <c:pt idx="519">
                  <c:v>3079.960513830998</c:v>
                </c:pt>
                <c:pt idx="520">
                  <c:v>3087.3679212384059</c:v>
                </c:pt>
                <c:pt idx="521">
                  <c:v>3094.7753286458137</c:v>
                </c:pt>
                <c:pt idx="522">
                  <c:v>3102.1827360532216</c:v>
                </c:pt>
                <c:pt idx="523">
                  <c:v>3109.5901434606294</c:v>
                </c:pt>
                <c:pt idx="524">
                  <c:v>3116.9975508680373</c:v>
                </c:pt>
                <c:pt idx="525">
                  <c:v>3124.4049582754451</c:v>
                </c:pt>
                <c:pt idx="526">
                  <c:v>3131.8123656828529</c:v>
                </c:pt>
                <c:pt idx="527">
                  <c:v>3139.2197730902608</c:v>
                </c:pt>
                <c:pt idx="528">
                  <c:v>3146.6271804976686</c:v>
                </c:pt>
                <c:pt idx="529">
                  <c:v>3154.0345879050765</c:v>
                </c:pt>
                <c:pt idx="530">
                  <c:v>3161.4419953124843</c:v>
                </c:pt>
                <c:pt idx="531">
                  <c:v>3168.8494027198922</c:v>
                </c:pt>
                <c:pt idx="532">
                  <c:v>3176.2568101273</c:v>
                </c:pt>
                <c:pt idx="533">
                  <c:v>3183.6642175347079</c:v>
                </c:pt>
                <c:pt idx="534">
                  <c:v>3191.0716249421157</c:v>
                </c:pt>
                <c:pt idx="535">
                  <c:v>3198.4790323495235</c:v>
                </c:pt>
                <c:pt idx="536">
                  <c:v>3205.8864397569314</c:v>
                </c:pt>
                <c:pt idx="537">
                  <c:v>3213.2938471643392</c:v>
                </c:pt>
                <c:pt idx="538">
                  <c:v>3220.7012545717471</c:v>
                </c:pt>
                <c:pt idx="539">
                  <c:v>3228.1086619791549</c:v>
                </c:pt>
                <c:pt idx="540">
                  <c:v>3235.5160693865628</c:v>
                </c:pt>
                <c:pt idx="541">
                  <c:v>3242.9234767939706</c:v>
                </c:pt>
                <c:pt idx="542">
                  <c:v>3250.3308842013785</c:v>
                </c:pt>
                <c:pt idx="543">
                  <c:v>3257.7382916087863</c:v>
                </c:pt>
                <c:pt idx="544">
                  <c:v>3265.1456990161942</c:v>
                </c:pt>
                <c:pt idx="545">
                  <c:v>3272.553106423602</c:v>
                </c:pt>
                <c:pt idx="546">
                  <c:v>3279.9605138310098</c:v>
                </c:pt>
                <c:pt idx="547">
                  <c:v>3287.3679212384177</c:v>
                </c:pt>
                <c:pt idx="548">
                  <c:v>3294.7753286458255</c:v>
                </c:pt>
                <c:pt idx="549">
                  <c:v>3302.1827360532334</c:v>
                </c:pt>
                <c:pt idx="550">
                  <c:v>3309.5901434606412</c:v>
                </c:pt>
                <c:pt idx="551">
                  <c:v>3316.9975508680491</c:v>
                </c:pt>
                <c:pt idx="552">
                  <c:v>3324.4049582754569</c:v>
                </c:pt>
                <c:pt idx="553">
                  <c:v>3331.8123656828648</c:v>
                </c:pt>
                <c:pt idx="554">
                  <c:v>3339.2197730902726</c:v>
                </c:pt>
                <c:pt idx="555">
                  <c:v>3346.6271804976805</c:v>
                </c:pt>
                <c:pt idx="556">
                  <c:v>3354.0345879050883</c:v>
                </c:pt>
                <c:pt idx="557">
                  <c:v>3361.4419953124961</c:v>
                </c:pt>
                <c:pt idx="558">
                  <c:v>3368.849402719904</c:v>
                </c:pt>
                <c:pt idx="559">
                  <c:v>3376.2568101273118</c:v>
                </c:pt>
                <c:pt idx="560">
                  <c:v>3383.6642175347197</c:v>
                </c:pt>
                <c:pt idx="561">
                  <c:v>3391.0716249421275</c:v>
                </c:pt>
                <c:pt idx="562">
                  <c:v>3398.4790323495354</c:v>
                </c:pt>
                <c:pt idx="563">
                  <c:v>3405.8864397569432</c:v>
                </c:pt>
                <c:pt idx="564">
                  <c:v>3413.2938471643511</c:v>
                </c:pt>
                <c:pt idx="565">
                  <c:v>3420.7012545717589</c:v>
                </c:pt>
                <c:pt idx="566">
                  <c:v>3428.1086619791668</c:v>
                </c:pt>
                <c:pt idx="567">
                  <c:v>3435.5160693865746</c:v>
                </c:pt>
                <c:pt idx="568">
                  <c:v>3442.9234767939824</c:v>
                </c:pt>
                <c:pt idx="569">
                  <c:v>3450.3308842013903</c:v>
                </c:pt>
                <c:pt idx="570">
                  <c:v>3457.7382916087981</c:v>
                </c:pt>
                <c:pt idx="571">
                  <c:v>3465.145699016206</c:v>
                </c:pt>
                <c:pt idx="572">
                  <c:v>3472.5531064236138</c:v>
                </c:pt>
                <c:pt idx="573">
                  <c:v>3479.9605138310217</c:v>
                </c:pt>
                <c:pt idx="574">
                  <c:v>3487.3679212384295</c:v>
                </c:pt>
                <c:pt idx="575">
                  <c:v>3494.7753286458374</c:v>
                </c:pt>
                <c:pt idx="576">
                  <c:v>3502.1827360532452</c:v>
                </c:pt>
                <c:pt idx="577">
                  <c:v>3509.5901434606531</c:v>
                </c:pt>
                <c:pt idx="578">
                  <c:v>3516.9975508680609</c:v>
                </c:pt>
                <c:pt idx="579">
                  <c:v>3524.4049582754687</c:v>
                </c:pt>
                <c:pt idx="580">
                  <c:v>3531.8123656828766</c:v>
                </c:pt>
                <c:pt idx="581">
                  <c:v>3539.2197730902844</c:v>
                </c:pt>
                <c:pt idx="582">
                  <c:v>3546.6271804976923</c:v>
                </c:pt>
                <c:pt idx="583">
                  <c:v>3554.0345879051001</c:v>
                </c:pt>
                <c:pt idx="584">
                  <c:v>3561.441995312508</c:v>
                </c:pt>
                <c:pt idx="585">
                  <c:v>3568.8494027199158</c:v>
                </c:pt>
                <c:pt idx="586">
                  <c:v>3576.2568101273237</c:v>
                </c:pt>
                <c:pt idx="587">
                  <c:v>3583.6642175347315</c:v>
                </c:pt>
                <c:pt idx="588">
                  <c:v>3591.0716249421394</c:v>
                </c:pt>
                <c:pt idx="589">
                  <c:v>3598.4790323495472</c:v>
                </c:pt>
                <c:pt idx="590">
                  <c:v>3605.886439756955</c:v>
                </c:pt>
                <c:pt idx="591">
                  <c:v>3613.2938471643629</c:v>
                </c:pt>
                <c:pt idx="592">
                  <c:v>3620.7012545717707</c:v>
                </c:pt>
                <c:pt idx="593">
                  <c:v>3628.1086619791786</c:v>
                </c:pt>
                <c:pt idx="594">
                  <c:v>3635.5160693865864</c:v>
                </c:pt>
                <c:pt idx="595">
                  <c:v>3642.9234767939943</c:v>
                </c:pt>
                <c:pt idx="596">
                  <c:v>3650.3308842014021</c:v>
                </c:pt>
                <c:pt idx="597">
                  <c:v>3657.73829160881</c:v>
                </c:pt>
                <c:pt idx="598">
                  <c:v>3665.1456990162178</c:v>
                </c:pt>
                <c:pt idx="599">
                  <c:v>3672.5531064236256</c:v>
                </c:pt>
                <c:pt idx="600">
                  <c:v>3679.9605138310335</c:v>
                </c:pt>
              </c:numCache>
            </c:numRef>
          </c:xVal>
          <c:yVal>
            <c:numRef>
              <c:f>Modell!$H$56:$H$656</c:f>
              <c:numCache>
                <c:formatCode>0.0</c:formatCode>
                <c:ptCount val="601"/>
                <c:pt idx="0">
                  <c:v>633.20000000000005</c:v>
                </c:pt>
                <c:pt idx="1">
                  <c:v>633.20000000000005</c:v>
                </c:pt>
                <c:pt idx="2">
                  <c:v>633.20000000000005</c:v>
                </c:pt>
                <c:pt idx="3">
                  <c:v>633.20000000000005</c:v>
                </c:pt>
                <c:pt idx="4">
                  <c:v>633.20000000000005</c:v>
                </c:pt>
                <c:pt idx="5">
                  <c:v>633.20000000000005</c:v>
                </c:pt>
                <c:pt idx="6">
                  <c:v>633.20000000000005</c:v>
                </c:pt>
                <c:pt idx="7">
                  <c:v>633.20000000000005</c:v>
                </c:pt>
                <c:pt idx="8">
                  <c:v>633.20000000000005</c:v>
                </c:pt>
                <c:pt idx="9">
                  <c:v>633.20000000000005</c:v>
                </c:pt>
                <c:pt idx="10">
                  <c:v>633.20000000000005</c:v>
                </c:pt>
                <c:pt idx="11">
                  <c:v>633.20000000000005</c:v>
                </c:pt>
                <c:pt idx="12">
                  <c:v>633.20000000000005</c:v>
                </c:pt>
                <c:pt idx="13">
                  <c:v>633.20000000000005</c:v>
                </c:pt>
                <c:pt idx="14">
                  <c:v>633.20000000000005</c:v>
                </c:pt>
                <c:pt idx="15">
                  <c:v>633.20000000000005</c:v>
                </c:pt>
                <c:pt idx="16">
                  <c:v>633.20000000000005</c:v>
                </c:pt>
                <c:pt idx="17">
                  <c:v>633.20000000000005</c:v>
                </c:pt>
                <c:pt idx="18">
                  <c:v>633.20000000000005</c:v>
                </c:pt>
                <c:pt idx="19">
                  <c:v>633.20000000000005</c:v>
                </c:pt>
                <c:pt idx="20">
                  <c:v>633.20000000000005</c:v>
                </c:pt>
                <c:pt idx="21">
                  <c:v>633.20000000000005</c:v>
                </c:pt>
                <c:pt idx="22">
                  <c:v>633.20000000000005</c:v>
                </c:pt>
                <c:pt idx="23">
                  <c:v>633.20000000000005</c:v>
                </c:pt>
                <c:pt idx="24">
                  <c:v>633.20000000000005</c:v>
                </c:pt>
                <c:pt idx="25">
                  <c:v>633.20000000000005</c:v>
                </c:pt>
                <c:pt idx="26">
                  <c:v>633.20000000000005</c:v>
                </c:pt>
                <c:pt idx="27">
                  <c:v>633.20000000000005</c:v>
                </c:pt>
                <c:pt idx="28">
                  <c:v>633.20000000000005</c:v>
                </c:pt>
                <c:pt idx="29">
                  <c:v>633.20000000000005</c:v>
                </c:pt>
                <c:pt idx="30">
                  <c:v>633.20000000000005</c:v>
                </c:pt>
                <c:pt idx="31">
                  <c:v>633.20000000000005</c:v>
                </c:pt>
                <c:pt idx="32">
                  <c:v>633.20000000000005</c:v>
                </c:pt>
                <c:pt idx="33">
                  <c:v>633.20000000000005</c:v>
                </c:pt>
                <c:pt idx="34">
                  <c:v>633.20000000000005</c:v>
                </c:pt>
                <c:pt idx="35">
                  <c:v>633.20000000000005</c:v>
                </c:pt>
                <c:pt idx="36">
                  <c:v>633.20000000000005</c:v>
                </c:pt>
                <c:pt idx="37">
                  <c:v>633.20000000000005</c:v>
                </c:pt>
                <c:pt idx="38">
                  <c:v>633.20000000000005</c:v>
                </c:pt>
                <c:pt idx="39">
                  <c:v>633.20000000000005</c:v>
                </c:pt>
                <c:pt idx="40">
                  <c:v>633.20000000000005</c:v>
                </c:pt>
                <c:pt idx="41">
                  <c:v>633.20000000000005</c:v>
                </c:pt>
                <c:pt idx="42">
                  <c:v>633.20000000000005</c:v>
                </c:pt>
                <c:pt idx="43">
                  <c:v>633.20000000000005</c:v>
                </c:pt>
                <c:pt idx="44">
                  <c:v>633.20000000000005</c:v>
                </c:pt>
                <c:pt idx="45">
                  <c:v>633.20000000000005</c:v>
                </c:pt>
                <c:pt idx="46">
                  <c:v>633.20000000000005</c:v>
                </c:pt>
                <c:pt idx="47">
                  <c:v>633.20000000000005</c:v>
                </c:pt>
                <c:pt idx="48">
                  <c:v>633.20000000000005</c:v>
                </c:pt>
                <c:pt idx="49">
                  <c:v>633.20000000000005</c:v>
                </c:pt>
                <c:pt idx="50">
                  <c:v>633.20000000000005</c:v>
                </c:pt>
                <c:pt idx="51">
                  <c:v>633.20000000000005</c:v>
                </c:pt>
                <c:pt idx="52">
                  <c:v>633.20000000000005</c:v>
                </c:pt>
                <c:pt idx="53">
                  <c:v>633.20000000000005</c:v>
                </c:pt>
                <c:pt idx="54">
                  <c:v>633.45925925925928</c:v>
                </c:pt>
                <c:pt idx="55">
                  <c:v>633.71822528549387</c:v>
                </c:pt>
                <c:pt idx="56">
                  <c:v>633.97660685426513</c:v>
                </c:pt>
                <c:pt idx="57">
                  <c:v>634.23440797591593</c:v>
                </c:pt>
                <c:pt idx="58">
                  <c:v>634.49163264708602</c:v>
                </c:pt>
                <c:pt idx="59">
                  <c:v>634.74828485062312</c:v>
                </c:pt>
                <c:pt idx="60">
                  <c:v>635.00436855549424</c:v>
                </c:pt>
                <c:pt idx="61">
                  <c:v>635.25988771669813</c:v>
                </c:pt>
                <c:pt idx="62">
                  <c:v>635.51484627517812</c:v>
                </c:pt>
                <c:pt idx="63">
                  <c:v>635.76924815773555</c:v>
                </c:pt>
                <c:pt idx="64">
                  <c:v>636.0230972769441</c:v>
                </c:pt>
                <c:pt idx="65">
                  <c:v>636.2763975310645</c:v>
                </c:pt>
                <c:pt idx="66">
                  <c:v>636.52915280396053</c:v>
                </c:pt>
                <c:pt idx="67">
                  <c:v>636.7813669650152</c:v>
                </c:pt>
                <c:pt idx="68">
                  <c:v>637.03304386904813</c:v>
                </c:pt>
                <c:pt idx="69">
                  <c:v>637.2841873562337</c:v>
                </c:pt>
                <c:pt idx="70">
                  <c:v>637.53480125201986</c:v>
                </c:pt>
                <c:pt idx="71">
                  <c:v>637.78488936704809</c:v>
                </c:pt>
                <c:pt idx="72">
                  <c:v>638.03445549707396</c:v>
                </c:pt>
                <c:pt idx="73">
                  <c:v>638.28350342288888</c:v>
                </c:pt>
                <c:pt idx="74">
                  <c:v>638.53203691024282</c:v>
                </c:pt>
                <c:pt idx="75">
                  <c:v>638.78005970976767</c:v>
                </c:pt>
                <c:pt idx="76">
                  <c:v>639.02757555690187</c:v>
                </c:pt>
                <c:pt idx="77">
                  <c:v>639.27458817181628</c:v>
                </c:pt>
                <c:pt idx="78">
                  <c:v>639.52110125934041</c:v>
                </c:pt>
                <c:pt idx="79">
                  <c:v>639.76711850889069</c:v>
                </c:pt>
                <c:pt idx="80">
                  <c:v>640.01264359439858</c:v>
                </c:pt>
                <c:pt idx="81">
                  <c:v>640.25768017424116</c:v>
                </c:pt>
                <c:pt idx="82">
                  <c:v>640.50223189117173</c:v>
                </c:pt>
                <c:pt idx="83">
                  <c:v>640.74630237225233</c:v>
                </c:pt>
                <c:pt idx="84">
                  <c:v>640.98989522878696</c:v>
                </c:pt>
                <c:pt idx="85">
                  <c:v>641.23301405625614</c:v>
                </c:pt>
                <c:pt idx="86">
                  <c:v>641.47566243425263</c:v>
                </c:pt>
                <c:pt idx="87">
                  <c:v>641.71784392641882</c:v>
                </c:pt>
                <c:pt idx="88">
                  <c:v>641.95956208038444</c:v>
                </c:pt>
                <c:pt idx="89">
                  <c:v>642.2008204277065</c:v>
                </c:pt>
                <c:pt idx="90">
                  <c:v>642.44162248380997</c:v>
                </c:pt>
                <c:pt idx="91">
                  <c:v>642.68197174792988</c:v>
                </c:pt>
                <c:pt idx="92">
                  <c:v>642.92187170305476</c:v>
                </c:pt>
                <c:pt idx="93">
                  <c:v>643.16132581587135</c:v>
                </c:pt>
                <c:pt idx="94">
                  <c:v>643.40033753671059</c:v>
                </c:pt>
                <c:pt idx="95">
                  <c:v>643.63891029949548</c:v>
                </c:pt>
                <c:pt idx="96">
                  <c:v>643.87704752168952</c:v>
                </c:pt>
                <c:pt idx="97">
                  <c:v>644.11475260424697</c:v>
                </c:pt>
                <c:pt idx="98">
                  <c:v>644.35202893156452</c:v>
                </c:pt>
                <c:pt idx="99">
                  <c:v>644.58887987143453</c:v>
                </c:pt>
                <c:pt idx="100">
                  <c:v>644.82530877499892</c:v>
                </c:pt>
                <c:pt idx="101">
                  <c:v>645.06131897670571</c:v>
                </c:pt>
                <c:pt idx="102">
                  <c:v>645.29691379426583</c:v>
                </c:pt>
                <c:pt idx="103">
                  <c:v>645.5320965286121</c:v>
                </c:pt>
                <c:pt idx="104">
                  <c:v>645.7668704638595</c:v>
                </c:pt>
                <c:pt idx="105">
                  <c:v>646.00123886726692</c:v>
                </c:pt>
                <c:pt idx="106">
                  <c:v>646.23520498919993</c:v>
                </c:pt>
                <c:pt idx="107">
                  <c:v>646.46877206309603</c:v>
                </c:pt>
                <c:pt idx="108">
                  <c:v>646.7019433054304</c:v>
                </c:pt>
                <c:pt idx="109">
                  <c:v>646.93472191568389</c:v>
                </c:pt>
                <c:pt idx="110">
                  <c:v>647.16711107631181</c:v>
                </c:pt>
                <c:pt idx="111">
                  <c:v>647.39911395271486</c:v>
                </c:pt>
                <c:pt idx="112">
                  <c:v>647.86235343370788</c:v>
                </c:pt>
                <c:pt idx="113">
                  <c:v>648.3234717941956</c:v>
                </c:pt>
                <c:pt idx="114">
                  <c:v>648.78112539039807</c:v>
                </c:pt>
                <c:pt idx="115">
                  <c:v>649.23534297244498</c:v>
                </c:pt>
                <c:pt idx="116">
                  <c:v>649.68615341133568</c:v>
                </c:pt>
                <c:pt idx="117">
                  <c:v>650.13358569754894</c:v>
                </c:pt>
                <c:pt idx="118">
                  <c:v>650.57766893951225</c:v>
                </c:pt>
                <c:pt idx="119">
                  <c:v>651.0184323619261</c:v>
                </c:pt>
                <c:pt idx="120">
                  <c:v>651.45590530394134</c:v>
                </c:pt>
                <c:pt idx="121">
                  <c:v>651.89011721718668</c:v>
                </c:pt>
                <c:pt idx="122">
                  <c:v>652.32109766364351</c:v>
                </c:pt>
                <c:pt idx="123">
                  <c:v>652.74887631336514</c:v>
                </c:pt>
                <c:pt idx="124">
                  <c:v>653.17348294203896</c:v>
                </c:pt>
                <c:pt idx="125">
                  <c:v>653.59494742838831</c:v>
                </c:pt>
                <c:pt idx="126">
                  <c:v>654.01329975141209</c:v>
                </c:pt>
                <c:pt idx="127">
                  <c:v>654.42856998746117</c:v>
                </c:pt>
                <c:pt idx="128">
                  <c:v>654.84078830714884</c:v>
                </c:pt>
                <c:pt idx="129">
                  <c:v>655.2499849720939</c:v>
                </c:pt>
                <c:pt idx="130">
                  <c:v>655.65619033149608</c:v>
                </c:pt>
                <c:pt idx="131">
                  <c:v>656.05943481854138</c:v>
                </c:pt>
                <c:pt idx="132">
                  <c:v>656.45974894663777</c:v>
                </c:pt>
                <c:pt idx="133">
                  <c:v>656.85716330548019</c:v>
                </c:pt>
                <c:pt idx="134">
                  <c:v>657.25170855694455</c:v>
                </c:pt>
                <c:pt idx="135">
                  <c:v>657.64341543081116</c:v>
                </c:pt>
                <c:pt idx="136">
                  <c:v>658.03231472031791</c:v>
                </c:pt>
                <c:pt idx="137">
                  <c:v>658.41843727754338</c:v>
                </c:pt>
                <c:pt idx="138">
                  <c:v>658.80181400862205</c:v>
                </c:pt>
                <c:pt idx="139">
                  <c:v>659.18247586879204</c:v>
                </c:pt>
                <c:pt idx="140">
                  <c:v>659.56045385727737</c:v>
                </c:pt>
                <c:pt idx="141">
                  <c:v>659.93577901200729</c:v>
                </c:pt>
                <c:pt idx="142">
                  <c:v>660.30848240417447</c:v>
                </c:pt>
                <c:pt idx="143">
                  <c:v>660.67859513263591</c:v>
                </c:pt>
                <c:pt idx="144">
                  <c:v>661.04614831815877</c:v>
                </c:pt>
                <c:pt idx="145">
                  <c:v>661.41117309751542</c:v>
                </c:pt>
                <c:pt idx="146">
                  <c:v>661.77370061743238</c:v>
                </c:pt>
                <c:pt idx="147">
                  <c:v>662.13376202839595</c:v>
                </c:pt>
                <c:pt idx="148">
                  <c:v>662.49138847832126</c:v>
                </c:pt>
                <c:pt idx="149">
                  <c:v>662.84661110608897</c:v>
                </c:pt>
                <c:pt idx="150">
                  <c:v>663.19946103495579</c:v>
                </c:pt>
                <c:pt idx="151">
                  <c:v>663.54996936584439</c:v>
                </c:pt>
                <c:pt idx="152">
                  <c:v>663.89816717052031</c:v>
                </c:pt>
                <c:pt idx="153">
                  <c:v>664.24408548466147</c:v>
                </c:pt>
                <c:pt idx="154">
                  <c:v>664.58775530082846</c:v>
                </c:pt>
                <c:pt idx="155">
                  <c:v>664.92920756134299</c:v>
                </c:pt>
                <c:pt idx="156">
                  <c:v>665.26847315108273</c:v>
                </c:pt>
                <c:pt idx="157">
                  <c:v>665.60558289020071</c:v>
                </c:pt>
                <c:pt idx="158">
                  <c:v>665.94056752677773</c:v>
                </c:pt>
                <c:pt idx="159">
                  <c:v>666.27345772941783</c:v>
                </c:pt>
                <c:pt idx="160">
                  <c:v>666.60428407979464</c:v>
                </c:pt>
                <c:pt idx="161">
                  <c:v>666.93307706515964</c:v>
                </c:pt>
                <c:pt idx="162">
                  <c:v>667.25986707082154</c:v>
                </c:pt>
                <c:pt idx="163">
                  <c:v>667.5846843726066</c:v>
                </c:pt>
                <c:pt idx="164">
                  <c:v>667.90755912931058</c:v>
                </c:pt>
                <c:pt idx="165">
                  <c:v>668.2285213751527</c:v>
                </c:pt>
                <c:pt idx="166">
                  <c:v>668.54760101224224</c:v>
                </c:pt>
                <c:pt idx="167">
                  <c:v>668.86482780306847</c:v>
                </c:pt>
                <c:pt idx="168">
                  <c:v>669.1802313630244</c:v>
                </c:pt>
                <c:pt idx="169">
                  <c:v>669.49384115297562</c:v>
                </c:pt>
                <c:pt idx="170">
                  <c:v>669.80568647188511</c:v>
                </c:pt>
                <c:pt idx="171">
                  <c:v>670.11579644950427</c:v>
                </c:pt>
                <c:pt idx="172">
                  <c:v>670.42420003914197</c:v>
                </c:pt>
                <c:pt idx="173">
                  <c:v>670.73092601052099</c:v>
                </c:pt>
                <c:pt idx="174">
                  <c:v>671.03600294273429</c:v>
                </c:pt>
                <c:pt idx="175">
                  <c:v>671.33945921730935</c:v>
                </c:pt>
                <c:pt idx="176">
                  <c:v>671.64132301139273</c:v>
                </c:pt>
                <c:pt idx="177">
                  <c:v>671.94162229106394</c:v>
                </c:pt>
                <c:pt idx="178">
                  <c:v>672.24038480478862</c:v>
                </c:pt>
                <c:pt idx="179">
                  <c:v>672.53763807702035</c:v>
                </c:pt>
                <c:pt idx="180">
                  <c:v>672.83340940196069</c:v>
                </c:pt>
                <c:pt idx="181">
                  <c:v>673.12772583748631</c:v>
                </c:pt>
                <c:pt idx="182">
                  <c:v>673.42061419925062</c:v>
                </c:pt>
                <c:pt idx="183">
                  <c:v>673.71210105496959</c:v>
                </c:pt>
                <c:pt idx="184">
                  <c:v>674.00221271889859</c:v>
                </c:pt>
                <c:pt idx="185">
                  <c:v>674.29097524650683</c:v>
                </c:pt>
                <c:pt idx="186">
                  <c:v>674.57841442935774</c:v>
                </c:pt>
                <c:pt idx="187">
                  <c:v>674.8645557901998</c:v>
                </c:pt>
                <c:pt idx="188">
                  <c:v>675.14942457827522</c:v>
                </c:pt>
                <c:pt idx="189">
                  <c:v>675.43304576485002</c:v>
                </c:pt>
                <c:pt idx="190">
                  <c:v>675.7154440389719</c:v>
                </c:pt>
                <c:pt idx="191">
                  <c:v>675.99664380345871</c:v>
                </c:pt>
                <c:pt idx="192">
                  <c:v>676.27666917112231</c:v>
                </c:pt>
                <c:pt idx="193">
                  <c:v>676.55554396122966</c:v>
                </c:pt>
                <c:pt idx="194">
                  <c:v>676.83329169620481</c:v>
                </c:pt>
                <c:pt idx="195">
                  <c:v>677.10993559857297</c:v>
                </c:pt>
                <c:pt idx="196">
                  <c:v>677.38549858814883</c:v>
                </c:pt>
                <c:pt idx="197">
                  <c:v>677.66000327946915</c:v>
                </c:pt>
                <c:pt idx="198">
                  <c:v>677.93347197947071</c:v>
                </c:pt>
                <c:pt idx="199">
                  <c:v>678.20592668541269</c:v>
                </c:pt>
                <c:pt idx="200">
                  <c:v>678.47738908304393</c:v>
                </c:pt>
                <c:pt idx="201">
                  <c:v>678.74788054501244</c:v>
                </c:pt>
                <c:pt idx="202">
                  <c:v>679.0174221295166</c:v>
                </c:pt>
                <c:pt idx="203">
                  <c:v>679.28603457919507</c:v>
                </c:pt>
                <c:pt idx="204">
                  <c:v>679.5537383202535</c:v>
                </c:pt>
                <c:pt idx="205">
                  <c:v>679.82055346182437</c:v>
                </c:pt>
                <c:pt idx="206">
                  <c:v>680.08649979555651</c:v>
                </c:pt>
                <c:pt idx="207">
                  <c:v>680.35159679543085</c:v>
                </c:pt>
                <c:pt idx="208">
                  <c:v>680.61586361779791</c:v>
                </c:pt>
                <c:pt idx="209">
                  <c:v>680.87931910163206</c:v>
                </c:pt>
                <c:pt idx="210">
                  <c:v>681.14198176899799</c:v>
                </c:pt>
                <c:pt idx="211">
                  <c:v>681.4038698257242</c:v>
                </c:pt>
                <c:pt idx="212">
                  <c:v>681.66500116227758</c:v>
                </c:pt>
                <c:pt idx="213">
                  <c:v>681.92539335483377</c:v>
                </c:pt>
                <c:pt idx="214">
                  <c:v>682.18506366653685</c:v>
                </c:pt>
                <c:pt idx="215">
                  <c:v>682.44402904894241</c:v>
                </c:pt>
                <c:pt idx="216">
                  <c:v>682.70230614363777</c:v>
                </c:pt>
                <c:pt idx="217">
                  <c:v>682.95991128403182</c:v>
                </c:pt>
                <c:pt idx="218">
                  <c:v>683.21686049730965</c:v>
                </c:pt>
                <c:pt idx="219">
                  <c:v>683.47316950654294</c:v>
                </c:pt>
                <c:pt idx="220">
                  <c:v>683.72885373295139</c:v>
                </c:pt>
                <c:pt idx="221">
                  <c:v>683.9839282983063</c:v>
                </c:pt>
                <c:pt idx="222">
                  <c:v>684.23840802747088</c:v>
                </c:pt>
                <c:pt idx="223">
                  <c:v>684.49230745106945</c:v>
                </c:pt>
                <c:pt idx="224">
                  <c:v>684.74564080827872</c:v>
                </c:pt>
                <c:pt idx="225">
                  <c:v>684.99842204973447</c:v>
                </c:pt>
                <c:pt idx="226">
                  <c:v>685.25066484054582</c:v>
                </c:pt>
                <c:pt idx="227">
                  <c:v>685.50238256341163</c:v>
                </c:pt>
                <c:pt idx="228">
                  <c:v>685.75358832183076</c:v>
                </c:pt>
                <c:pt idx="229">
                  <c:v>686.00429494340028</c:v>
                </c:pt>
                <c:pt idx="230">
                  <c:v>686.25451498319512</c:v>
                </c:pt>
                <c:pt idx="231">
                  <c:v>686.504260727222</c:v>
                </c:pt>
                <c:pt idx="232">
                  <c:v>686.75354419594146</c:v>
                </c:pt>
                <c:pt idx="233">
                  <c:v>687.00237714785248</c:v>
                </c:pt>
                <c:pt idx="234">
                  <c:v>687.25077108313235</c:v>
                </c:pt>
                <c:pt idx="235">
                  <c:v>687.49873724732674</c:v>
                </c:pt>
                <c:pt idx="236">
                  <c:v>687.74628663508372</c:v>
                </c:pt>
                <c:pt idx="237">
                  <c:v>687.99342999392638</c:v>
                </c:pt>
                <c:pt idx="238">
                  <c:v>688.24017782805834</c:v>
                </c:pt>
                <c:pt idx="239">
                  <c:v>688.48654040219674</c:v>
                </c:pt>
                <c:pt idx="240">
                  <c:v>688.73252774542823</c:v>
                </c:pt>
                <c:pt idx="241">
                  <c:v>688.97814965508258</c:v>
                </c:pt>
                <c:pt idx="242">
                  <c:v>689.22341570061872</c:v>
                </c:pt>
                <c:pt idx="243">
                  <c:v>689.46833522751979</c:v>
                </c:pt>
                <c:pt idx="244">
                  <c:v>689.59062629435584</c:v>
                </c:pt>
                <c:pt idx="245">
                  <c:v>689.71343367474674</c:v>
                </c:pt>
                <c:pt idx="246">
                  <c:v>689.83742440079106</c:v>
                </c:pt>
                <c:pt idx="247">
                  <c:v>689.96256771935737</c:v>
                </c:pt>
                <c:pt idx="248">
                  <c:v>690.08883421952828</c:v>
                </c:pt>
                <c:pt idx="249">
                  <c:v>690.21619574209149</c:v>
                </c:pt>
                <c:pt idx="250">
                  <c:v>690.34462529735003</c:v>
                </c:pt>
                <c:pt idx="251">
                  <c:v>690.47409699029288</c:v>
                </c:pt>
                <c:pt idx="252">
                  <c:v>690.60458595229863</c:v>
                </c:pt>
                <c:pt idx="253">
                  <c:v>690.73606827865513</c:v>
                </c:pt>
                <c:pt idx="254">
                  <c:v>690.86852097127291</c:v>
                </c:pt>
                <c:pt idx="255">
                  <c:v>691.00192188605001</c:v>
                </c:pt>
                <c:pt idx="256">
                  <c:v>691.13624968441206</c:v>
                </c:pt>
                <c:pt idx="257">
                  <c:v>691.27148378861148</c:v>
                </c:pt>
                <c:pt idx="258">
                  <c:v>691.40760434041817</c:v>
                </c:pt>
                <c:pt idx="259">
                  <c:v>691.54459216287762</c:v>
                </c:pt>
                <c:pt idx="260">
                  <c:v>691.68242872484882</c:v>
                </c:pt>
                <c:pt idx="261">
                  <c:v>691.82109610806833</c:v>
                </c:pt>
                <c:pt idx="262">
                  <c:v>691.96057697651202</c:v>
                </c:pt>
                <c:pt idx="263">
                  <c:v>692.10085454785303</c:v>
                </c:pt>
                <c:pt idx="264">
                  <c:v>692.24191256683503</c:v>
                </c:pt>
                <c:pt idx="265">
                  <c:v>692.38373528039756</c:v>
                </c:pt>
                <c:pt idx="266">
                  <c:v>692.52630741440862</c:v>
                </c:pt>
                <c:pt idx="267">
                  <c:v>692.66961415187313</c:v>
                </c:pt>
                <c:pt idx="268">
                  <c:v>692.81364111249786</c:v>
                </c:pt>
                <c:pt idx="269">
                  <c:v>692.95837433350789</c:v>
                </c:pt>
                <c:pt idx="270">
                  <c:v>693.10380025161589</c:v>
                </c:pt>
                <c:pt idx="271">
                  <c:v>693.24990568605722</c:v>
                </c:pt>
                <c:pt idx="272">
                  <c:v>693.39667782261142</c:v>
                </c:pt>
                <c:pt idx="273">
                  <c:v>693.54410419853707</c:v>
                </c:pt>
                <c:pt idx="274">
                  <c:v>693.69217268835348</c:v>
                </c:pt>
                <c:pt idx="275">
                  <c:v>693.84087149041</c:v>
                </c:pt>
                <c:pt idx="276">
                  <c:v>693.99018911418636</c:v>
                </c:pt>
                <c:pt idx="277">
                  <c:v>694.14011436827502</c:v>
                </c:pt>
                <c:pt idx="278">
                  <c:v>694.29063634899728</c:v>
                </c:pt>
                <c:pt idx="279">
                  <c:v>694.44174442961253</c:v>
                </c:pt>
                <c:pt idx="280">
                  <c:v>694.59342825008048</c:v>
                </c:pt>
                <c:pt idx="281">
                  <c:v>694.74567770734052</c:v>
                </c:pt>
                <c:pt idx="282">
                  <c:v>694.89848294607509</c:v>
                </c:pt>
                <c:pt idx="283">
                  <c:v>695.05183434992671</c:v>
                </c:pt>
                <c:pt idx="284">
                  <c:v>695.20572253313969</c:v>
                </c:pt>
                <c:pt idx="285">
                  <c:v>695.36013833260165</c:v>
                </c:pt>
                <c:pt idx="286">
                  <c:v>695.5150728002593</c:v>
                </c:pt>
                <c:pt idx="287">
                  <c:v>695.67051719588653</c:v>
                </c:pt>
                <c:pt idx="288">
                  <c:v>695.82646298018449</c:v>
                </c:pt>
                <c:pt idx="289">
                  <c:v>695.9829018081939</c:v>
                </c:pt>
                <c:pt idx="290">
                  <c:v>696.13982552300126</c:v>
                </c:pt>
                <c:pt idx="291">
                  <c:v>696.29722614972297</c:v>
                </c:pt>
                <c:pt idx="292">
                  <c:v>696.45509588975153</c:v>
                </c:pt>
                <c:pt idx="293">
                  <c:v>696.61342711524878</c:v>
                </c:pt>
                <c:pt idx="294">
                  <c:v>696.77221236387356</c:v>
                </c:pt>
                <c:pt idx="295">
                  <c:v>696.9314443337305</c:v>
                </c:pt>
                <c:pt idx="296">
                  <c:v>697.0911158785284</c:v>
                </c:pt>
                <c:pt idx="297">
                  <c:v>697.25122000293663</c:v>
                </c:pt>
                <c:pt idx="298">
                  <c:v>697.41174985813029</c:v>
                </c:pt>
                <c:pt idx="299">
                  <c:v>697.57269873751295</c:v>
                </c:pt>
                <c:pt idx="300">
                  <c:v>697.73406007260928</c:v>
                </c:pt>
                <c:pt idx="301">
                  <c:v>697.89582742911819</c:v>
                </c:pt>
                <c:pt idx="302">
                  <c:v>698.05799450311883</c:v>
                </c:pt>
                <c:pt idx="303">
                  <c:v>698.22055511742167</c:v>
                </c:pt>
                <c:pt idx="304">
                  <c:v>698.38350321805751</c:v>
                </c:pt>
                <c:pt idx="305">
                  <c:v>698.54683287089836</c:v>
                </c:pt>
                <c:pt idx="306">
                  <c:v>698.71053825840352</c:v>
                </c:pt>
                <c:pt idx="307">
                  <c:v>698.87461367648461</c:v>
                </c:pt>
                <c:pt idx="308">
                  <c:v>699.03905353148423</c:v>
                </c:pt>
                <c:pt idx="309">
                  <c:v>699.2038523372637</c:v>
                </c:pt>
                <c:pt idx="310">
                  <c:v>699.36900471239369</c:v>
                </c:pt>
                <c:pt idx="311">
                  <c:v>699.53450537744402</c:v>
                </c:pt>
                <c:pt idx="312">
                  <c:v>699.70034915236749</c:v>
                </c:pt>
                <c:pt idx="313">
                  <c:v>699.86653095397412</c:v>
                </c:pt>
                <c:pt idx="314">
                  <c:v>700.03304579349185</c:v>
                </c:pt>
                <c:pt idx="315">
                  <c:v>700.19988877420906</c:v>
                </c:pt>
                <c:pt idx="316">
                  <c:v>700.3670550891967</c:v>
                </c:pt>
                <c:pt idx="317">
                  <c:v>700.53454001910552</c:v>
                </c:pt>
                <c:pt idx="318">
                  <c:v>700.70233893003569</c:v>
                </c:pt>
                <c:pt idx="319">
                  <c:v>700.870447271476</c:v>
                </c:pt>
                <c:pt idx="320">
                  <c:v>701.0388605743093</c:v>
                </c:pt>
                <c:pt idx="321">
                  <c:v>701.2075744488817</c:v>
                </c:pt>
                <c:pt idx="322">
                  <c:v>701.37658458313297</c:v>
                </c:pt>
                <c:pt idx="323">
                  <c:v>701.54588674078514</c:v>
                </c:pt>
                <c:pt idx="324">
                  <c:v>701.71547675958834</c:v>
                </c:pt>
                <c:pt idx="325">
                  <c:v>701.8853505496196</c:v>
                </c:pt>
                <c:pt idx="326">
                  <c:v>702.05550409163459</c:v>
                </c:pt>
                <c:pt idx="327">
                  <c:v>702.22593343546862</c:v>
                </c:pt>
                <c:pt idx="328">
                  <c:v>702.39663469848574</c:v>
                </c:pt>
                <c:pt idx="329">
                  <c:v>702.56760406407443</c:v>
                </c:pt>
                <c:pt idx="330">
                  <c:v>702.73883778018705</c:v>
                </c:pt>
                <c:pt idx="331">
                  <c:v>702.91033215792277</c:v>
                </c:pt>
                <c:pt idx="332">
                  <c:v>703.08208357015087</c:v>
                </c:pt>
                <c:pt idx="333">
                  <c:v>703.25408845017409</c:v>
                </c:pt>
                <c:pt idx="334">
                  <c:v>703.4263432904304</c:v>
                </c:pt>
                <c:pt idx="335">
                  <c:v>703.4263432904304</c:v>
                </c:pt>
                <c:pt idx="336">
                  <c:v>703.4263432904304</c:v>
                </c:pt>
                <c:pt idx="337">
                  <c:v>703.4263432904304</c:v>
                </c:pt>
                <c:pt idx="338">
                  <c:v>703.4263432904304</c:v>
                </c:pt>
                <c:pt idx="339">
                  <c:v>703.4263432904304</c:v>
                </c:pt>
                <c:pt idx="340">
                  <c:v>703.4263432904304</c:v>
                </c:pt>
                <c:pt idx="341">
                  <c:v>703.4263432904304</c:v>
                </c:pt>
                <c:pt idx="342">
                  <c:v>703.4263432904304</c:v>
                </c:pt>
                <c:pt idx="343">
                  <c:v>703.4263432904304</c:v>
                </c:pt>
                <c:pt idx="344">
                  <c:v>703.4263432904304</c:v>
                </c:pt>
                <c:pt idx="345">
                  <c:v>703.4263432904304</c:v>
                </c:pt>
                <c:pt idx="346">
                  <c:v>703.4263432904304</c:v>
                </c:pt>
                <c:pt idx="347">
                  <c:v>703.4263432904304</c:v>
                </c:pt>
                <c:pt idx="348">
                  <c:v>703.4263432904304</c:v>
                </c:pt>
                <c:pt idx="349">
                  <c:v>703.4263432904304</c:v>
                </c:pt>
                <c:pt idx="350">
                  <c:v>703.4263432904304</c:v>
                </c:pt>
                <c:pt idx="351">
                  <c:v>703.4263432904304</c:v>
                </c:pt>
                <c:pt idx="352">
                  <c:v>703.4263432904304</c:v>
                </c:pt>
                <c:pt idx="353">
                  <c:v>703.4263432904304</c:v>
                </c:pt>
                <c:pt idx="354">
                  <c:v>703.4263432904304</c:v>
                </c:pt>
                <c:pt idx="355">
                  <c:v>703.4263432904304</c:v>
                </c:pt>
                <c:pt idx="356">
                  <c:v>703.4263432904304</c:v>
                </c:pt>
                <c:pt idx="357">
                  <c:v>703.4263432904304</c:v>
                </c:pt>
                <c:pt idx="358">
                  <c:v>703.4263432904304</c:v>
                </c:pt>
                <c:pt idx="359">
                  <c:v>703.4263432904304</c:v>
                </c:pt>
                <c:pt idx="360">
                  <c:v>703.4263432904304</c:v>
                </c:pt>
                <c:pt idx="361">
                  <c:v>703.4263432904304</c:v>
                </c:pt>
                <c:pt idx="362">
                  <c:v>703.4263432904304</c:v>
                </c:pt>
                <c:pt idx="363">
                  <c:v>703.4263432904304</c:v>
                </c:pt>
                <c:pt idx="364">
                  <c:v>703.4263432904304</c:v>
                </c:pt>
                <c:pt idx="365">
                  <c:v>703.4263432904304</c:v>
                </c:pt>
                <c:pt idx="366">
                  <c:v>703.4263432904304</c:v>
                </c:pt>
                <c:pt idx="367">
                  <c:v>703.4263432904304</c:v>
                </c:pt>
                <c:pt idx="368">
                  <c:v>703.4263432904304</c:v>
                </c:pt>
                <c:pt idx="369">
                  <c:v>703.4263432904304</c:v>
                </c:pt>
                <c:pt idx="370">
                  <c:v>703.4263432904304</c:v>
                </c:pt>
                <c:pt idx="371">
                  <c:v>703.4263432904304</c:v>
                </c:pt>
                <c:pt idx="372">
                  <c:v>703.4263432904304</c:v>
                </c:pt>
                <c:pt idx="373">
                  <c:v>703.4263432904304</c:v>
                </c:pt>
                <c:pt idx="374">
                  <c:v>703.4263432904304</c:v>
                </c:pt>
                <c:pt idx="375">
                  <c:v>703.4263432904304</c:v>
                </c:pt>
                <c:pt idx="376">
                  <c:v>703.4263432904304</c:v>
                </c:pt>
                <c:pt idx="377">
                  <c:v>703.4263432904304</c:v>
                </c:pt>
                <c:pt idx="378">
                  <c:v>703.4263432904304</c:v>
                </c:pt>
                <c:pt idx="379">
                  <c:v>703.4263432904304</c:v>
                </c:pt>
                <c:pt idx="380">
                  <c:v>703.4263432904304</c:v>
                </c:pt>
                <c:pt idx="381">
                  <c:v>703.4263432904304</c:v>
                </c:pt>
                <c:pt idx="382">
                  <c:v>703.4263432904304</c:v>
                </c:pt>
                <c:pt idx="383">
                  <c:v>703.4263432904304</c:v>
                </c:pt>
                <c:pt idx="384">
                  <c:v>703.4263432904304</c:v>
                </c:pt>
                <c:pt idx="385">
                  <c:v>703.4263432904304</c:v>
                </c:pt>
                <c:pt idx="386">
                  <c:v>703.4263432904304</c:v>
                </c:pt>
                <c:pt idx="387">
                  <c:v>703.4263432904304</c:v>
                </c:pt>
                <c:pt idx="388">
                  <c:v>703.4263432904304</c:v>
                </c:pt>
                <c:pt idx="389">
                  <c:v>703.4263432904304</c:v>
                </c:pt>
                <c:pt idx="390">
                  <c:v>703.4263432904304</c:v>
                </c:pt>
                <c:pt idx="391">
                  <c:v>703.4263432904304</c:v>
                </c:pt>
                <c:pt idx="392">
                  <c:v>703.4263432904304</c:v>
                </c:pt>
                <c:pt idx="393">
                  <c:v>703.4263432904304</c:v>
                </c:pt>
                <c:pt idx="394">
                  <c:v>703.4263432904304</c:v>
                </c:pt>
                <c:pt idx="395">
                  <c:v>703.4263432904304</c:v>
                </c:pt>
                <c:pt idx="396">
                  <c:v>703.4263432904304</c:v>
                </c:pt>
                <c:pt idx="397">
                  <c:v>703.4263432904304</c:v>
                </c:pt>
                <c:pt idx="398">
                  <c:v>703.4263432904304</c:v>
                </c:pt>
                <c:pt idx="399">
                  <c:v>703.4263432904304</c:v>
                </c:pt>
                <c:pt idx="400">
                  <c:v>703.4263432904304</c:v>
                </c:pt>
                <c:pt idx="401">
                  <c:v>703.4263432904304</c:v>
                </c:pt>
                <c:pt idx="402">
                  <c:v>703.4263432904304</c:v>
                </c:pt>
                <c:pt idx="403">
                  <c:v>703.4263432904304</c:v>
                </c:pt>
                <c:pt idx="404">
                  <c:v>703.4263432904304</c:v>
                </c:pt>
                <c:pt idx="405">
                  <c:v>703.4263432904304</c:v>
                </c:pt>
                <c:pt idx="406">
                  <c:v>703.4263432904304</c:v>
                </c:pt>
                <c:pt idx="407">
                  <c:v>703.4263432904304</c:v>
                </c:pt>
                <c:pt idx="408">
                  <c:v>703.4263432904304</c:v>
                </c:pt>
                <c:pt idx="409">
                  <c:v>703.4263432904304</c:v>
                </c:pt>
                <c:pt idx="410">
                  <c:v>703.4263432904304</c:v>
                </c:pt>
                <c:pt idx="411">
                  <c:v>703.4263432904304</c:v>
                </c:pt>
                <c:pt idx="412">
                  <c:v>703.4263432904304</c:v>
                </c:pt>
                <c:pt idx="413">
                  <c:v>703.4263432904304</c:v>
                </c:pt>
                <c:pt idx="414">
                  <c:v>703.4263432904304</c:v>
                </c:pt>
                <c:pt idx="415">
                  <c:v>703.4263432904304</c:v>
                </c:pt>
                <c:pt idx="416">
                  <c:v>703.4263432904304</c:v>
                </c:pt>
                <c:pt idx="417">
                  <c:v>703.4263432904304</c:v>
                </c:pt>
                <c:pt idx="418">
                  <c:v>703.4263432904304</c:v>
                </c:pt>
                <c:pt idx="419">
                  <c:v>703.4263432904304</c:v>
                </c:pt>
                <c:pt idx="420">
                  <c:v>703.4263432904304</c:v>
                </c:pt>
                <c:pt idx="421">
                  <c:v>703.4263432904304</c:v>
                </c:pt>
                <c:pt idx="422">
                  <c:v>703.4263432904304</c:v>
                </c:pt>
                <c:pt idx="423">
                  <c:v>703.4263432904304</c:v>
                </c:pt>
                <c:pt idx="424">
                  <c:v>703.4263432904304</c:v>
                </c:pt>
                <c:pt idx="425">
                  <c:v>703.4263432904304</c:v>
                </c:pt>
                <c:pt idx="426">
                  <c:v>703.4263432904304</c:v>
                </c:pt>
                <c:pt idx="427">
                  <c:v>703.4263432904304</c:v>
                </c:pt>
                <c:pt idx="428">
                  <c:v>703.4263432904304</c:v>
                </c:pt>
                <c:pt idx="429">
                  <c:v>703.4263432904304</c:v>
                </c:pt>
                <c:pt idx="430">
                  <c:v>703.4263432904304</c:v>
                </c:pt>
                <c:pt idx="431">
                  <c:v>703.4263432904304</c:v>
                </c:pt>
                <c:pt idx="432">
                  <c:v>703.4263432904304</c:v>
                </c:pt>
                <c:pt idx="433">
                  <c:v>703.4263432904304</c:v>
                </c:pt>
                <c:pt idx="434">
                  <c:v>703.4263432904304</c:v>
                </c:pt>
                <c:pt idx="435">
                  <c:v>703.4263432904304</c:v>
                </c:pt>
                <c:pt idx="436">
                  <c:v>703.4263432904304</c:v>
                </c:pt>
                <c:pt idx="437">
                  <c:v>703.4263432904304</c:v>
                </c:pt>
                <c:pt idx="438">
                  <c:v>703.4263432904304</c:v>
                </c:pt>
                <c:pt idx="439">
                  <c:v>703.4263432904304</c:v>
                </c:pt>
                <c:pt idx="440">
                  <c:v>703.4263432904304</c:v>
                </c:pt>
                <c:pt idx="441">
                  <c:v>703.4263432904304</c:v>
                </c:pt>
                <c:pt idx="442">
                  <c:v>703.4263432904304</c:v>
                </c:pt>
                <c:pt idx="443">
                  <c:v>703.4263432904304</c:v>
                </c:pt>
                <c:pt idx="444">
                  <c:v>703.4263432904304</c:v>
                </c:pt>
                <c:pt idx="445">
                  <c:v>703.4263432904304</c:v>
                </c:pt>
                <c:pt idx="446">
                  <c:v>703.4263432904304</c:v>
                </c:pt>
                <c:pt idx="447">
                  <c:v>703.4263432904304</c:v>
                </c:pt>
                <c:pt idx="448">
                  <c:v>703.4263432904304</c:v>
                </c:pt>
                <c:pt idx="449">
                  <c:v>703.4263432904304</c:v>
                </c:pt>
                <c:pt idx="450">
                  <c:v>703.4263432904304</c:v>
                </c:pt>
                <c:pt idx="451">
                  <c:v>703.4263432904304</c:v>
                </c:pt>
                <c:pt idx="452">
                  <c:v>703.4263432904304</c:v>
                </c:pt>
                <c:pt idx="453">
                  <c:v>703.4263432904304</c:v>
                </c:pt>
                <c:pt idx="454">
                  <c:v>703.4263432904304</c:v>
                </c:pt>
                <c:pt idx="455">
                  <c:v>703.4263432904304</c:v>
                </c:pt>
                <c:pt idx="456">
                  <c:v>703.4263432904304</c:v>
                </c:pt>
                <c:pt idx="457">
                  <c:v>703.4263432904304</c:v>
                </c:pt>
                <c:pt idx="458">
                  <c:v>703.4263432904304</c:v>
                </c:pt>
                <c:pt idx="459">
                  <c:v>703.4263432904304</c:v>
                </c:pt>
                <c:pt idx="460">
                  <c:v>703.4263432904304</c:v>
                </c:pt>
                <c:pt idx="461">
                  <c:v>703.4263432904304</c:v>
                </c:pt>
                <c:pt idx="462">
                  <c:v>703.4263432904304</c:v>
                </c:pt>
                <c:pt idx="463">
                  <c:v>703.4263432904304</c:v>
                </c:pt>
                <c:pt idx="464">
                  <c:v>703.4263432904304</c:v>
                </c:pt>
                <c:pt idx="465">
                  <c:v>703.4263432904304</c:v>
                </c:pt>
                <c:pt idx="466">
                  <c:v>703.4263432904304</c:v>
                </c:pt>
                <c:pt idx="467">
                  <c:v>703.4263432904304</c:v>
                </c:pt>
                <c:pt idx="468">
                  <c:v>703.4263432904304</c:v>
                </c:pt>
                <c:pt idx="469">
                  <c:v>703.4263432904304</c:v>
                </c:pt>
                <c:pt idx="470">
                  <c:v>703.4263432904304</c:v>
                </c:pt>
                <c:pt idx="471">
                  <c:v>703.4263432904304</c:v>
                </c:pt>
                <c:pt idx="472">
                  <c:v>703.4263432904304</c:v>
                </c:pt>
                <c:pt idx="473">
                  <c:v>703.4263432904304</c:v>
                </c:pt>
                <c:pt idx="474">
                  <c:v>703.4263432904304</c:v>
                </c:pt>
                <c:pt idx="475">
                  <c:v>703.4263432904304</c:v>
                </c:pt>
                <c:pt idx="476">
                  <c:v>703.4263432904304</c:v>
                </c:pt>
                <c:pt idx="477">
                  <c:v>703.4263432904304</c:v>
                </c:pt>
                <c:pt idx="478">
                  <c:v>703.4263432904304</c:v>
                </c:pt>
                <c:pt idx="479">
                  <c:v>703.4263432904304</c:v>
                </c:pt>
                <c:pt idx="480">
                  <c:v>703.4263432904304</c:v>
                </c:pt>
                <c:pt idx="481">
                  <c:v>703.4263432904304</c:v>
                </c:pt>
                <c:pt idx="482">
                  <c:v>703.4263432904304</c:v>
                </c:pt>
                <c:pt idx="483">
                  <c:v>703.4263432904304</c:v>
                </c:pt>
                <c:pt idx="484">
                  <c:v>703.4263432904304</c:v>
                </c:pt>
                <c:pt idx="485">
                  <c:v>703.4263432904304</c:v>
                </c:pt>
                <c:pt idx="486">
                  <c:v>703.4263432904304</c:v>
                </c:pt>
                <c:pt idx="487">
                  <c:v>703.4263432904304</c:v>
                </c:pt>
                <c:pt idx="488">
                  <c:v>703.4263432904304</c:v>
                </c:pt>
                <c:pt idx="489">
                  <c:v>703.4263432904304</c:v>
                </c:pt>
                <c:pt idx="490">
                  <c:v>703.4263432904304</c:v>
                </c:pt>
                <c:pt idx="491">
                  <c:v>703.4263432904304</c:v>
                </c:pt>
                <c:pt idx="492">
                  <c:v>703.4263432904304</c:v>
                </c:pt>
                <c:pt idx="493">
                  <c:v>703.4263432904304</c:v>
                </c:pt>
                <c:pt idx="494">
                  <c:v>703.4263432904304</c:v>
                </c:pt>
                <c:pt idx="495">
                  <c:v>703.4263432904304</c:v>
                </c:pt>
                <c:pt idx="496">
                  <c:v>703.4263432904304</c:v>
                </c:pt>
                <c:pt idx="497">
                  <c:v>703.4263432904304</c:v>
                </c:pt>
                <c:pt idx="498">
                  <c:v>703.4263432904304</c:v>
                </c:pt>
                <c:pt idx="499">
                  <c:v>703.4263432904304</c:v>
                </c:pt>
                <c:pt idx="500">
                  <c:v>703.4263432904304</c:v>
                </c:pt>
                <c:pt idx="501">
                  <c:v>703.4263432904304</c:v>
                </c:pt>
                <c:pt idx="502">
                  <c:v>703.4263432904304</c:v>
                </c:pt>
                <c:pt idx="503">
                  <c:v>703.4263432904304</c:v>
                </c:pt>
                <c:pt idx="504">
                  <c:v>703.4263432904304</c:v>
                </c:pt>
                <c:pt idx="505">
                  <c:v>703.4263432904304</c:v>
                </c:pt>
                <c:pt idx="506">
                  <c:v>703.4263432904304</c:v>
                </c:pt>
                <c:pt idx="507">
                  <c:v>703.4263432904304</c:v>
                </c:pt>
                <c:pt idx="508">
                  <c:v>703.4263432904304</c:v>
                </c:pt>
                <c:pt idx="509">
                  <c:v>703.4263432904304</c:v>
                </c:pt>
                <c:pt idx="510">
                  <c:v>703.4263432904304</c:v>
                </c:pt>
                <c:pt idx="511">
                  <c:v>703.4263432904304</c:v>
                </c:pt>
                <c:pt idx="512">
                  <c:v>703.4263432904304</c:v>
                </c:pt>
                <c:pt idx="513">
                  <c:v>703.4263432904304</c:v>
                </c:pt>
                <c:pt idx="514">
                  <c:v>703.4263432904304</c:v>
                </c:pt>
                <c:pt idx="515">
                  <c:v>703.4263432904304</c:v>
                </c:pt>
                <c:pt idx="516">
                  <c:v>703.4263432904304</c:v>
                </c:pt>
                <c:pt idx="517">
                  <c:v>703.4263432904304</c:v>
                </c:pt>
                <c:pt idx="518">
                  <c:v>703.4263432904304</c:v>
                </c:pt>
                <c:pt idx="519">
                  <c:v>703.4263432904304</c:v>
                </c:pt>
                <c:pt idx="520">
                  <c:v>703.4263432904304</c:v>
                </c:pt>
                <c:pt idx="521">
                  <c:v>703.4263432904304</c:v>
                </c:pt>
                <c:pt idx="522">
                  <c:v>703.4263432904304</c:v>
                </c:pt>
                <c:pt idx="523">
                  <c:v>703.4263432904304</c:v>
                </c:pt>
                <c:pt idx="524">
                  <c:v>703.4263432904304</c:v>
                </c:pt>
                <c:pt idx="525">
                  <c:v>703.4263432904304</c:v>
                </c:pt>
                <c:pt idx="526">
                  <c:v>703.4263432904304</c:v>
                </c:pt>
                <c:pt idx="527">
                  <c:v>703.4263432904304</c:v>
                </c:pt>
                <c:pt idx="528">
                  <c:v>703.4263432904304</c:v>
                </c:pt>
                <c:pt idx="529">
                  <c:v>703.4263432904304</c:v>
                </c:pt>
                <c:pt idx="530">
                  <c:v>703.4263432904304</c:v>
                </c:pt>
                <c:pt idx="531">
                  <c:v>703.4263432904304</c:v>
                </c:pt>
                <c:pt idx="532">
                  <c:v>703.4263432904304</c:v>
                </c:pt>
                <c:pt idx="533">
                  <c:v>703.4263432904304</c:v>
                </c:pt>
                <c:pt idx="534">
                  <c:v>703.4263432904304</c:v>
                </c:pt>
                <c:pt idx="535">
                  <c:v>703.4263432904304</c:v>
                </c:pt>
                <c:pt idx="536">
                  <c:v>703.4263432904304</c:v>
                </c:pt>
                <c:pt idx="537">
                  <c:v>703.4263432904304</c:v>
                </c:pt>
                <c:pt idx="538">
                  <c:v>703.4263432904304</c:v>
                </c:pt>
                <c:pt idx="539">
                  <c:v>703.4263432904304</c:v>
                </c:pt>
                <c:pt idx="540">
                  <c:v>703.4263432904304</c:v>
                </c:pt>
                <c:pt idx="541">
                  <c:v>703.4263432904304</c:v>
                </c:pt>
                <c:pt idx="542">
                  <c:v>703.4263432904304</c:v>
                </c:pt>
                <c:pt idx="543">
                  <c:v>703.4263432904304</c:v>
                </c:pt>
                <c:pt idx="544">
                  <c:v>703.4263432904304</c:v>
                </c:pt>
                <c:pt idx="545">
                  <c:v>703.4263432904304</c:v>
                </c:pt>
                <c:pt idx="546">
                  <c:v>703.4263432904304</c:v>
                </c:pt>
                <c:pt idx="547">
                  <c:v>703.4263432904304</c:v>
                </c:pt>
                <c:pt idx="548">
                  <c:v>703.4263432904304</c:v>
                </c:pt>
                <c:pt idx="549">
                  <c:v>703.4263432904304</c:v>
                </c:pt>
                <c:pt idx="550">
                  <c:v>703.4263432904304</c:v>
                </c:pt>
                <c:pt idx="551">
                  <c:v>703.4263432904304</c:v>
                </c:pt>
                <c:pt idx="552">
                  <c:v>703.4263432904304</c:v>
                </c:pt>
                <c:pt idx="553">
                  <c:v>703.4263432904304</c:v>
                </c:pt>
                <c:pt idx="554">
                  <c:v>703.4263432904304</c:v>
                </c:pt>
                <c:pt idx="555">
                  <c:v>703.4263432904304</c:v>
                </c:pt>
                <c:pt idx="556">
                  <c:v>703.4263432904304</c:v>
                </c:pt>
                <c:pt idx="557">
                  <c:v>703.4263432904304</c:v>
                </c:pt>
                <c:pt idx="558">
                  <c:v>703.4263432904304</c:v>
                </c:pt>
                <c:pt idx="559">
                  <c:v>703.4263432904304</c:v>
                </c:pt>
                <c:pt idx="560">
                  <c:v>703.4263432904304</c:v>
                </c:pt>
                <c:pt idx="561">
                  <c:v>703.4263432904304</c:v>
                </c:pt>
                <c:pt idx="562">
                  <c:v>703.4263432904304</c:v>
                </c:pt>
                <c:pt idx="563">
                  <c:v>703.4263432904304</c:v>
                </c:pt>
                <c:pt idx="564">
                  <c:v>703.4263432904304</c:v>
                </c:pt>
                <c:pt idx="565">
                  <c:v>703.4263432904304</c:v>
                </c:pt>
                <c:pt idx="566">
                  <c:v>703.4263432904304</c:v>
                </c:pt>
                <c:pt idx="567">
                  <c:v>703.4263432904304</c:v>
                </c:pt>
                <c:pt idx="568">
                  <c:v>703.4263432904304</c:v>
                </c:pt>
                <c:pt idx="569">
                  <c:v>703.4263432904304</c:v>
                </c:pt>
                <c:pt idx="570">
                  <c:v>703.4263432904304</c:v>
                </c:pt>
                <c:pt idx="571">
                  <c:v>703.4263432904304</c:v>
                </c:pt>
                <c:pt idx="572">
                  <c:v>703.4263432904304</c:v>
                </c:pt>
                <c:pt idx="573">
                  <c:v>703.4263432904304</c:v>
                </c:pt>
                <c:pt idx="574">
                  <c:v>703.4263432904304</c:v>
                </c:pt>
                <c:pt idx="575">
                  <c:v>703.4263432904304</c:v>
                </c:pt>
                <c:pt idx="576">
                  <c:v>703.4263432904304</c:v>
                </c:pt>
                <c:pt idx="577">
                  <c:v>703.4263432904304</c:v>
                </c:pt>
                <c:pt idx="578">
                  <c:v>703.4263432904304</c:v>
                </c:pt>
                <c:pt idx="579">
                  <c:v>703.4263432904304</c:v>
                </c:pt>
                <c:pt idx="580">
                  <c:v>703.4263432904304</c:v>
                </c:pt>
                <c:pt idx="581">
                  <c:v>703.4263432904304</c:v>
                </c:pt>
                <c:pt idx="582">
                  <c:v>703.4263432904304</c:v>
                </c:pt>
                <c:pt idx="583">
                  <c:v>703.4263432904304</c:v>
                </c:pt>
                <c:pt idx="584">
                  <c:v>703.4263432904304</c:v>
                </c:pt>
                <c:pt idx="585">
                  <c:v>703.4263432904304</c:v>
                </c:pt>
                <c:pt idx="586">
                  <c:v>703.4263432904304</c:v>
                </c:pt>
                <c:pt idx="587">
                  <c:v>703.4263432904304</c:v>
                </c:pt>
                <c:pt idx="588">
                  <c:v>703.4263432904304</c:v>
                </c:pt>
                <c:pt idx="589">
                  <c:v>703.4263432904304</c:v>
                </c:pt>
                <c:pt idx="590">
                  <c:v>703.4263432904304</c:v>
                </c:pt>
                <c:pt idx="591">
                  <c:v>703.4263432904304</c:v>
                </c:pt>
                <c:pt idx="592">
                  <c:v>703.4263432904304</c:v>
                </c:pt>
                <c:pt idx="593">
                  <c:v>703.4263432904304</c:v>
                </c:pt>
                <c:pt idx="594">
                  <c:v>703.4263432904304</c:v>
                </c:pt>
                <c:pt idx="595">
                  <c:v>703.4263432904304</c:v>
                </c:pt>
                <c:pt idx="596">
                  <c:v>703.4263432904304</c:v>
                </c:pt>
                <c:pt idx="597">
                  <c:v>703.4263432904304</c:v>
                </c:pt>
                <c:pt idx="598">
                  <c:v>703.4263432904304</c:v>
                </c:pt>
                <c:pt idx="599">
                  <c:v>703.4263432904304</c:v>
                </c:pt>
                <c:pt idx="600">
                  <c:v>703.4263432904304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05056"/>
        <c:axId val="151006592"/>
      </c:scatterChart>
      <c:valAx>
        <c:axId val="172738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Avstand [m]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51003136"/>
        <c:crosses val="autoZero"/>
        <c:crossBetween val="midCat"/>
      </c:valAx>
      <c:valAx>
        <c:axId val="15100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 b="1">
                    <a:solidFill>
                      <a:schemeClr val="tx1"/>
                    </a:solidFill>
                  </a:rPr>
                  <a:t>Fart [km/t]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2738816"/>
        <c:crosses val="autoZero"/>
        <c:crossBetween val="midCat"/>
        <c:majorUnit val="10"/>
      </c:valAx>
      <c:valAx>
        <c:axId val="1510050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151006592"/>
        <c:crosses val="autoZero"/>
        <c:crossBetween val="midCat"/>
      </c:valAx>
      <c:valAx>
        <c:axId val="1510065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 b="1">
                    <a:solidFill>
                      <a:schemeClr val="tx1"/>
                    </a:solidFill>
                  </a:rPr>
                  <a:t>Høyde over havet [m]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high"/>
        <c:crossAx val="151005056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59830349645236"/>
          <c:y val="0.65414832074562113"/>
          <c:w val="0.14833347531713093"/>
          <c:h val="0.18529862338636238"/>
        </c:manualLayout>
      </c:layout>
      <c:overlay val="0"/>
      <c:spPr>
        <a:solidFill>
          <a:sysClr val="window" lastClr="FFFFFF"/>
        </a:solidFill>
        <a:ln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78740157499999996" l="0.70000000000000062" r="0.70000000000000062" t="0.78740157499999996" header="0.5" footer="0.5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29</xdr:row>
      <xdr:rowOff>104776</xdr:rowOff>
    </xdr:from>
    <xdr:to>
      <xdr:col>6</xdr:col>
      <xdr:colOff>933450</xdr:colOff>
      <xdr:row>51</xdr:row>
      <xdr:rowOff>76200</xdr:rowOff>
    </xdr:to>
    <xdr:graphicFrame macro="">
      <xdr:nvGraphicFramePr>
        <xdr:cNvPr id="10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352425</xdr:colOff>
      <xdr:row>0</xdr:row>
      <xdr:rowOff>304800</xdr:rowOff>
    </xdr:from>
    <xdr:to>
      <xdr:col>11</xdr:col>
      <xdr:colOff>276224</xdr:colOff>
      <xdr:row>34</xdr:row>
      <xdr:rowOff>115148</xdr:rowOff>
    </xdr:to>
    <xdr:pic>
      <xdr:nvPicPr>
        <xdr:cNvPr id="2" name="Bilde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78"/>
        <a:stretch/>
      </xdr:blipFill>
      <xdr:spPr>
        <a:xfrm>
          <a:off x="6486525" y="304800"/>
          <a:ext cx="3848099" cy="548724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0.84297</cdr:x>
      <cdr:y>0.4208</cdr:y>
    </cdr:from>
    <cdr:to>
      <cdr:x>1</cdr:x>
      <cdr:y>0.55946</cdr:y>
    </cdr:to>
    <cdr:sp macro="" textlink="">
      <cdr:nvSpPr>
        <cdr:cNvPr id="4" name="TekstSylinder 3"/>
        <cdr:cNvSpPr txBox="1"/>
      </cdr:nvSpPr>
      <cdr:spPr>
        <a:xfrm xmlns:a="http://schemas.openxmlformats.org/drawingml/2006/main">
          <a:off x="5445125" y="2774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</xdr:row>
          <xdr:rowOff>152400</xdr:rowOff>
        </xdr:from>
        <xdr:to>
          <xdr:col>8</xdr:col>
          <xdr:colOff>438150</xdr:colOff>
          <xdr:row>41</xdr:row>
          <xdr:rowOff>57150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723900</xdr:colOff>
          <xdr:row>2</xdr:row>
          <xdr:rowOff>142875</xdr:rowOff>
        </xdr:from>
        <xdr:to>
          <xdr:col>16</xdr:col>
          <xdr:colOff>609600</xdr:colOff>
          <xdr:row>57</xdr:row>
          <xdr:rowOff>76200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</xdr:row>
          <xdr:rowOff>133350</xdr:rowOff>
        </xdr:from>
        <xdr:to>
          <xdr:col>24</xdr:col>
          <xdr:colOff>685800</xdr:colOff>
          <xdr:row>56</xdr:row>
          <xdr:rowOff>76200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28</xdr:row>
      <xdr:rowOff>47625</xdr:rowOff>
    </xdr:from>
    <xdr:to>
      <xdr:col>6</xdr:col>
      <xdr:colOff>504825</xdr:colOff>
      <xdr:row>44</xdr:row>
      <xdr:rowOff>28575</xdr:rowOff>
    </xdr:to>
    <xdr:pic>
      <xdr:nvPicPr>
        <xdr:cNvPr id="3" name="Bilde 2" descr="Diagram - Fartsendring_Side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581525"/>
          <a:ext cx="503872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0</xdr:row>
      <xdr:rowOff>76200</xdr:rowOff>
    </xdr:from>
    <xdr:to>
      <xdr:col>3</xdr:col>
      <xdr:colOff>590169</xdr:colOff>
      <xdr:row>27</xdr:row>
      <xdr:rowOff>24765</xdr:rowOff>
    </xdr:to>
    <xdr:pic>
      <xdr:nvPicPr>
        <xdr:cNvPr id="4" name="Bild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76200"/>
          <a:ext cx="2523744" cy="4320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.docx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2.docx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1.docx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"/>
  <sheetViews>
    <sheetView tabSelected="1" view="pageBreakPreview" zoomScaleNormal="115" zoomScaleSheetLayoutView="100" workbookViewId="0">
      <selection activeCell="D12" sqref="D12"/>
    </sheetView>
  </sheetViews>
  <sheetFormatPr baseColWidth="10" defaultRowHeight="12.75" x14ac:dyDescent="0.2"/>
  <cols>
    <col min="1" max="1" width="17" style="16" customWidth="1"/>
    <col min="2" max="6" width="11.42578125" style="16"/>
    <col min="7" max="7" width="17.85546875" style="16" customWidth="1"/>
    <col min="8" max="8" width="12.85546875" style="16" customWidth="1"/>
    <col min="9" max="9" width="15.7109375" style="16" customWidth="1"/>
    <col min="10" max="10" width="14.7109375" style="16" customWidth="1"/>
    <col min="11" max="11" width="15.5703125" style="16" customWidth="1"/>
    <col min="12" max="16384" width="11.42578125" style="16"/>
  </cols>
  <sheetData>
    <row r="1" spans="1:13" ht="26.25" x14ac:dyDescent="0.4">
      <c r="A1" s="131" t="s">
        <v>131</v>
      </c>
      <c r="B1" s="132"/>
      <c r="C1" s="132"/>
      <c r="D1" s="132"/>
      <c r="E1" s="132"/>
      <c r="F1" s="132"/>
      <c r="G1" s="133"/>
      <c r="H1" s="124"/>
      <c r="I1" s="36"/>
      <c r="J1" s="36"/>
      <c r="K1" s="36"/>
      <c r="L1" s="36"/>
      <c r="M1" s="37"/>
    </row>
    <row r="2" spans="1:13" x14ac:dyDescent="0.2">
      <c r="A2" s="128" t="s">
        <v>171</v>
      </c>
      <c r="B2" s="129"/>
      <c r="C2" s="129"/>
      <c r="D2" s="129"/>
      <c r="E2" s="129"/>
      <c r="F2" s="129"/>
      <c r="G2" s="130"/>
      <c r="H2" s="25"/>
      <c r="I2" s="28"/>
      <c r="J2" s="28"/>
      <c r="K2" s="28"/>
      <c r="L2" s="28"/>
      <c r="M2" s="39"/>
    </row>
    <row r="3" spans="1:13" x14ac:dyDescent="0.2">
      <c r="A3" s="17"/>
      <c r="B3" s="18"/>
      <c r="C3" s="18"/>
      <c r="D3" s="18"/>
      <c r="E3" s="18"/>
      <c r="F3" s="19"/>
      <c r="G3" s="100" t="s">
        <v>179</v>
      </c>
      <c r="H3" s="25"/>
      <c r="I3" s="28"/>
      <c r="J3" s="28"/>
      <c r="K3" s="28"/>
      <c r="L3" s="28"/>
      <c r="M3" s="39"/>
    </row>
    <row r="4" spans="1:13" x14ac:dyDescent="0.2">
      <c r="A4" s="20" t="s">
        <v>123</v>
      </c>
      <c r="B4" s="21"/>
      <c r="C4" s="22"/>
      <c r="D4" s="22" t="s">
        <v>135</v>
      </c>
      <c r="E4" s="22" t="s">
        <v>136</v>
      </c>
      <c r="F4" s="23"/>
      <c r="G4" s="104"/>
      <c r="H4" s="25"/>
      <c r="I4" s="28"/>
      <c r="J4" s="28"/>
      <c r="K4" s="28"/>
      <c r="L4" s="28"/>
      <c r="M4" s="39"/>
    </row>
    <row r="5" spans="1:13" x14ac:dyDescent="0.2">
      <c r="A5" s="95" t="s">
        <v>122</v>
      </c>
      <c r="B5" s="21"/>
      <c r="C5" s="26" t="s">
        <v>117</v>
      </c>
      <c r="D5" s="42">
        <v>0</v>
      </c>
      <c r="E5" s="43">
        <v>400</v>
      </c>
      <c r="F5" s="23"/>
      <c r="G5" s="24"/>
      <c r="H5" s="25"/>
      <c r="I5" s="28"/>
      <c r="J5" s="28"/>
      <c r="K5" s="28"/>
      <c r="L5" s="28"/>
      <c r="M5" s="39"/>
    </row>
    <row r="6" spans="1:13" x14ac:dyDescent="0.2">
      <c r="A6" s="95" t="s">
        <v>172</v>
      </c>
      <c r="B6" s="21"/>
      <c r="C6" s="26" t="s">
        <v>118</v>
      </c>
      <c r="D6" s="42">
        <v>3.5</v>
      </c>
      <c r="E6" s="43">
        <v>400</v>
      </c>
      <c r="F6" s="23"/>
      <c r="G6" s="24"/>
      <c r="H6" s="25"/>
      <c r="I6" s="28"/>
      <c r="J6" s="28"/>
      <c r="K6" s="28"/>
      <c r="L6" s="28"/>
      <c r="M6" s="39"/>
    </row>
    <row r="7" spans="1:13" x14ac:dyDescent="0.2">
      <c r="A7" s="27" t="s">
        <v>133</v>
      </c>
      <c r="B7" s="21"/>
      <c r="C7" s="26" t="s">
        <v>119</v>
      </c>
      <c r="D7" s="42">
        <v>7</v>
      </c>
      <c r="E7" s="43">
        <v>600</v>
      </c>
      <c r="F7" s="23"/>
      <c r="G7" s="24"/>
      <c r="H7" s="25"/>
      <c r="I7" s="28"/>
      <c r="J7" s="28"/>
      <c r="K7" s="28"/>
      <c r="L7" s="28"/>
      <c r="M7" s="39"/>
    </row>
    <row r="8" spans="1:13" x14ac:dyDescent="0.2">
      <c r="A8" s="27" t="s">
        <v>134</v>
      </c>
      <c r="B8" s="21"/>
      <c r="C8" s="26" t="s">
        <v>120</v>
      </c>
      <c r="D8" s="42">
        <v>3.5</v>
      </c>
      <c r="E8" s="43">
        <v>400</v>
      </c>
      <c r="F8" s="23"/>
      <c r="G8" s="24"/>
      <c r="H8" s="25"/>
      <c r="I8" s="28"/>
      <c r="J8" s="28"/>
      <c r="K8" s="28"/>
      <c r="L8" s="28"/>
      <c r="M8" s="39"/>
    </row>
    <row r="9" spans="1:13" x14ac:dyDescent="0.2">
      <c r="A9" s="27"/>
      <c r="B9" s="21"/>
      <c r="C9" s="26" t="s">
        <v>121</v>
      </c>
      <c r="D9" s="42">
        <v>0</v>
      </c>
      <c r="E9" s="43">
        <v>1000</v>
      </c>
      <c r="F9" s="23"/>
      <c r="G9" s="24"/>
      <c r="H9" s="25"/>
      <c r="I9" s="28"/>
      <c r="J9" s="28"/>
      <c r="K9" s="28"/>
      <c r="L9" s="28"/>
      <c r="M9" s="39"/>
    </row>
    <row r="10" spans="1:13" x14ac:dyDescent="0.2">
      <c r="A10" s="27"/>
      <c r="B10" s="21"/>
      <c r="C10" s="26" t="s">
        <v>148</v>
      </c>
      <c r="D10" s="42"/>
      <c r="E10" s="43"/>
      <c r="F10" s="23"/>
      <c r="G10" s="24"/>
      <c r="H10" s="25"/>
      <c r="I10" s="28"/>
      <c r="J10" s="28"/>
      <c r="K10" s="28"/>
      <c r="L10" s="28"/>
      <c r="M10" s="39"/>
    </row>
    <row r="11" spans="1:13" x14ac:dyDescent="0.2">
      <c r="A11" s="27"/>
      <c r="B11" s="21"/>
      <c r="C11" s="26" t="s">
        <v>149</v>
      </c>
      <c r="D11" s="42"/>
      <c r="E11" s="43"/>
      <c r="F11" s="23"/>
      <c r="G11" s="24"/>
      <c r="H11" s="25"/>
      <c r="I11" s="28"/>
      <c r="J11" s="28"/>
      <c r="K11" s="28"/>
      <c r="L11" s="28"/>
      <c r="M11" s="39"/>
    </row>
    <row r="12" spans="1:13" x14ac:dyDescent="0.2">
      <c r="A12" s="27"/>
      <c r="B12" s="21"/>
      <c r="C12" s="26" t="s">
        <v>150</v>
      </c>
      <c r="D12" s="42"/>
      <c r="E12" s="43"/>
      <c r="F12" s="23"/>
      <c r="G12" s="24"/>
      <c r="H12" s="25"/>
      <c r="I12" s="28"/>
      <c r="J12" s="28"/>
      <c r="K12" s="28"/>
      <c r="L12" s="28"/>
      <c r="M12" s="39"/>
    </row>
    <row r="13" spans="1:13" x14ac:dyDescent="0.2">
      <c r="A13" s="27"/>
      <c r="B13" s="21"/>
      <c r="C13" s="26" t="s">
        <v>151</v>
      </c>
      <c r="D13" s="42"/>
      <c r="E13" s="43"/>
      <c r="F13" s="23"/>
      <c r="G13" s="24"/>
      <c r="H13" s="25"/>
      <c r="I13" s="28"/>
      <c r="J13" s="28"/>
      <c r="K13" s="28"/>
      <c r="L13" s="28"/>
      <c r="M13" s="39"/>
    </row>
    <row r="14" spans="1:13" x14ac:dyDescent="0.2">
      <c r="A14" s="25"/>
      <c r="B14" s="28"/>
      <c r="C14" s="28"/>
      <c r="D14" s="28"/>
      <c r="E14" s="28"/>
      <c r="F14" s="23"/>
      <c r="G14" s="24"/>
      <c r="H14" s="25"/>
      <c r="I14" s="28"/>
      <c r="J14" s="28"/>
      <c r="K14" s="28"/>
      <c r="L14" s="28"/>
      <c r="M14" s="39"/>
    </row>
    <row r="15" spans="1:13" x14ac:dyDescent="0.2">
      <c r="A15" s="27" t="s">
        <v>130</v>
      </c>
      <c r="B15" s="28"/>
      <c r="C15" s="96" t="s">
        <v>64</v>
      </c>
      <c r="D15" s="13">
        <v>80</v>
      </c>
      <c r="E15" s="28" t="s">
        <v>22</v>
      </c>
      <c r="F15" s="23" t="s">
        <v>137</v>
      </c>
      <c r="G15" s="24"/>
      <c r="H15" s="25"/>
      <c r="I15" s="28"/>
      <c r="J15" s="28"/>
      <c r="K15" s="28"/>
      <c r="L15" s="28"/>
      <c r="M15" s="39"/>
    </row>
    <row r="16" spans="1:13" x14ac:dyDescent="0.2">
      <c r="A16" s="95" t="s">
        <v>142</v>
      </c>
      <c r="B16" s="28"/>
      <c r="C16" s="94" t="s">
        <v>147</v>
      </c>
      <c r="D16" s="13"/>
      <c r="E16" s="26" t="s">
        <v>22</v>
      </c>
      <c r="F16" s="23" t="s">
        <v>173</v>
      </c>
      <c r="G16" s="24"/>
      <c r="H16" s="25"/>
      <c r="I16" s="28"/>
      <c r="J16" s="28"/>
      <c r="K16" s="28"/>
      <c r="L16" s="28"/>
      <c r="M16" s="39"/>
    </row>
    <row r="17" spans="1:18" x14ac:dyDescent="0.2">
      <c r="A17" s="25"/>
      <c r="B17" s="28"/>
      <c r="C17" s="28"/>
      <c r="D17" s="28"/>
      <c r="E17" s="28"/>
      <c r="F17" s="23" t="s">
        <v>174</v>
      </c>
      <c r="G17" s="29"/>
      <c r="H17" s="25"/>
      <c r="I17" s="28"/>
      <c r="J17" s="28"/>
      <c r="K17" s="28"/>
      <c r="L17" s="28"/>
      <c r="M17" s="39"/>
    </row>
    <row r="18" spans="1:18" x14ac:dyDescent="0.2">
      <c r="A18" s="95" t="s">
        <v>152</v>
      </c>
      <c r="B18" s="28"/>
      <c r="C18" s="96" t="s">
        <v>154</v>
      </c>
      <c r="D18" s="13">
        <v>15</v>
      </c>
      <c r="E18" s="28" t="s">
        <v>22</v>
      </c>
      <c r="F18" s="23" t="s">
        <v>175</v>
      </c>
      <c r="G18" s="24"/>
      <c r="H18" s="25"/>
      <c r="I18" s="28"/>
      <c r="J18" s="28"/>
      <c r="K18" s="28"/>
      <c r="L18" s="28"/>
      <c r="M18" s="39"/>
    </row>
    <row r="19" spans="1:18" x14ac:dyDescent="0.2">
      <c r="A19" s="95"/>
      <c r="B19" s="28"/>
      <c r="C19" s="96" t="s">
        <v>153</v>
      </c>
      <c r="D19" s="105">
        <f>IF($D$18=15,10,15)</f>
        <v>10</v>
      </c>
      <c r="E19" s="28" t="s">
        <v>22</v>
      </c>
      <c r="F19" s="23" t="s">
        <v>176</v>
      </c>
      <c r="G19" s="24"/>
      <c r="H19" s="25"/>
      <c r="I19" s="28"/>
      <c r="J19" s="28"/>
      <c r="K19" s="28"/>
      <c r="L19" s="28"/>
      <c r="M19" s="39"/>
    </row>
    <row r="20" spans="1:18" x14ac:dyDescent="0.2">
      <c r="A20" s="25"/>
      <c r="B20" s="28"/>
      <c r="C20" s="28"/>
      <c r="D20" s="28"/>
      <c r="E20" s="28"/>
      <c r="F20" s="23"/>
      <c r="G20" s="24"/>
      <c r="H20" s="25"/>
      <c r="I20" s="28"/>
      <c r="J20" s="28"/>
      <c r="K20" s="28"/>
      <c r="L20" s="28"/>
      <c r="M20" s="39"/>
    </row>
    <row r="21" spans="1:18" x14ac:dyDescent="0.2">
      <c r="A21" s="27" t="s">
        <v>146</v>
      </c>
      <c r="B21" s="28"/>
      <c r="C21" s="21"/>
      <c r="D21" s="14">
        <v>0</v>
      </c>
      <c r="E21" s="21" t="s">
        <v>4</v>
      </c>
      <c r="F21" s="23" t="s">
        <v>145</v>
      </c>
      <c r="G21" s="24"/>
      <c r="H21" s="25"/>
      <c r="I21" s="28"/>
      <c r="J21" s="28"/>
      <c r="K21" s="28"/>
      <c r="L21" s="28"/>
      <c r="M21" s="39"/>
    </row>
    <row r="22" spans="1:18" x14ac:dyDescent="0.2">
      <c r="A22" s="27" t="s">
        <v>143</v>
      </c>
      <c r="B22" s="28"/>
      <c r="C22" s="21"/>
      <c r="D22" s="14">
        <v>633.20000000000005</v>
      </c>
      <c r="E22" s="28" t="s">
        <v>128</v>
      </c>
      <c r="F22" s="23" t="s">
        <v>144</v>
      </c>
      <c r="G22" s="24"/>
      <c r="H22" s="25"/>
      <c r="I22" s="28"/>
      <c r="J22" s="28"/>
      <c r="K22" s="28"/>
      <c r="L22" s="28"/>
      <c r="M22" s="39"/>
    </row>
    <row r="23" spans="1:18" x14ac:dyDescent="0.2">
      <c r="A23" s="27"/>
      <c r="B23" s="28"/>
      <c r="C23" s="21"/>
      <c r="D23" s="21"/>
      <c r="E23" s="28"/>
      <c r="F23" s="23"/>
      <c r="G23" s="24"/>
      <c r="H23" s="25"/>
      <c r="I23" s="28"/>
      <c r="J23" s="28"/>
      <c r="K23" s="28"/>
      <c r="L23" s="28"/>
      <c r="M23" s="39"/>
    </row>
    <row r="24" spans="1:18" x14ac:dyDescent="0.2">
      <c r="A24" s="27" t="s">
        <v>127</v>
      </c>
      <c r="B24" s="28"/>
      <c r="C24" s="21" t="s">
        <v>124</v>
      </c>
      <c r="D24" s="14">
        <v>200</v>
      </c>
      <c r="E24" s="28" t="s">
        <v>129</v>
      </c>
      <c r="F24" s="23" t="s">
        <v>141</v>
      </c>
      <c r="G24" s="29"/>
      <c r="H24" s="25"/>
      <c r="I24" s="28"/>
      <c r="J24" s="28"/>
      <c r="K24" s="28"/>
      <c r="L24" s="28"/>
      <c r="M24" s="39"/>
    </row>
    <row r="25" spans="1:18" x14ac:dyDescent="0.2">
      <c r="A25" s="30"/>
      <c r="B25" s="31"/>
      <c r="C25" s="31"/>
      <c r="D25" s="31"/>
      <c r="E25" s="31"/>
      <c r="F25" s="32"/>
      <c r="G25" s="33"/>
      <c r="H25" s="25"/>
      <c r="I25" s="28"/>
      <c r="J25" s="28"/>
      <c r="K25" s="28"/>
      <c r="L25" s="28"/>
      <c r="M25" s="39"/>
    </row>
    <row r="26" spans="1:18" x14ac:dyDescent="0.2">
      <c r="A26" s="34"/>
      <c r="B26" s="134" t="str">
        <f>"Punkt A der farten &lt; "&amp;($D$15-'Forbikjøringsfelt i stigning'!$D$18) &amp; " km/t inntreffer etter:"</f>
        <v>Punkt A der farten &lt; 65 km/t inntreffer etter:</v>
      </c>
      <c r="C26" s="134"/>
      <c r="D26" s="134"/>
      <c r="E26" s="134"/>
      <c r="F26" s="90">
        <f>IF(MAX(Modell!W$56:W$656)&gt;0,MAX(Modell!W$56:W$656),"FEIL")</f>
        <v>886.7934694654964</v>
      </c>
      <c r="G26" s="91" t="str">
        <f>IF($F$26="FEIL","","m")</f>
        <v>m</v>
      </c>
      <c r="H26" s="25"/>
      <c r="I26" s="28"/>
      <c r="J26" s="28"/>
      <c r="K26" s="28"/>
      <c r="L26" s="28"/>
      <c r="M26" s="39"/>
    </row>
    <row r="27" spans="1:18" x14ac:dyDescent="0.2">
      <c r="A27" s="35"/>
      <c r="B27" s="135" t="str">
        <f>"Punkt B der farten ≥ "&amp;($D$15-($D$18-5)) &amp; " km/t inntreffer etter:"</f>
        <v>Punkt B der farten ≥ 70 km/t inntreffer etter:</v>
      </c>
      <c r="C27" s="135"/>
      <c r="D27" s="135"/>
      <c r="E27" s="135"/>
      <c r="F27" s="92">
        <f>IF(MAX(Modell!X$56:X$656)&gt;0,MAX(Modell!X$56:X$656),"FEIL")</f>
        <v>2051.1943348483214</v>
      </c>
      <c r="G27" s="93" t="str">
        <f>IF($F$27="FEIL","","m")</f>
        <v>m</v>
      </c>
      <c r="H27" s="25"/>
      <c r="I27" s="28"/>
      <c r="J27" s="28"/>
      <c r="K27" s="28"/>
      <c r="L27" s="28"/>
      <c r="M27" s="39"/>
    </row>
    <row r="28" spans="1:18" x14ac:dyDescent="0.2">
      <c r="A28" s="97"/>
      <c r="B28" s="136" t="s">
        <v>140</v>
      </c>
      <c r="C28" s="136"/>
      <c r="D28" s="136"/>
      <c r="E28" s="136"/>
      <c r="F28" s="98">
        <f>IF($F$27="FEIL","",$F$27-$F$26)</f>
        <v>1164.400865382825</v>
      </c>
      <c r="G28" s="99" t="str">
        <f>IF($F$27="FEIL","","m")</f>
        <v>m</v>
      </c>
      <c r="H28" s="25"/>
      <c r="I28" s="28"/>
      <c r="J28" s="28"/>
      <c r="K28" s="28"/>
      <c r="L28" s="28"/>
      <c r="M28" s="39"/>
    </row>
    <row r="29" spans="1:18" x14ac:dyDescent="0.2">
      <c r="A29" s="25"/>
      <c r="B29" s="28"/>
      <c r="C29" s="28"/>
      <c r="D29" s="38"/>
      <c r="E29" s="28"/>
      <c r="F29" s="28"/>
      <c r="G29" s="39"/>
      <c r="H29" s="25"/>
      <c r="I29" s="28"/>
      <c r="J29" s="28"/>
      <c r="K29" s="28"/>
      <c r="L29" s="28"/>
      <c r="M29" s="39"/>
    </row>
    <row r="30" spans="1:18" x14ac:dyDescent="0.2">
      <c r="A30" s="20"/>
      <c r="B30" s="28"/>
      <c r="C30" s="28"/>
      <c r="D30" s="28"/>
      <c r="E30" s="28"/>
      <c r="F30" s="28"/>
      <c r="G30" s="39"/>
      <c r="H30" s="25"/>
      <c r="I30" s="28"/>
      <c r="J30" s="28"/>
      <c r="K30" s="28"/>
      <c r="L30" s="28"/>
      <c r="M30" s="39"/>
      <c r="N30" s="117"/>
      <c r="O30" s="117"/>
      <c r="P30" s="117"/>
      <c r="Q30" s="117"/>
      <c r="R30" s="117"/>
    </row>
    <row r="31" spans="1:18" x14ac:dyDescent="0.2">
      <c r="A31" s="25"/>
      <c r="B31" s="28"/>
      <c r="C31" s="28"/>
      <c r="D31" s="28"/>
      <c r="E31" s="28"/>
      <c r="F31" s="28"/>
      <c r="G31" s="39"/>
      <c r="H31" s="25"/>
      <c r="I31" s="28"/>
      <c r="J31" s="28"/>
      <c r="K31" s="28"/>
      <c r="L31" s="28"/>
      <c r="M31" s="39"/>
      <c r="N31" s="117"/>
      <c r="O31" s="117"/>
      <c r="P31" s="117"/>
      <c r="Q31" s="117"/>
      <c r="R31" s="117"/>
    </row>
    <row r="32" spans="1:18" x14ac:dyDescent="0.2">
      <c r="A32" s="25"/>
      <c r="B32" s="28"/>
      <c r="C32" s="28"/>
      <c r="D32" s="28"/>
      <c r="E32" s="28"/>
      <c r="F32" s="28"/>
      <c r="G32" s="39"/>
      <c r="H32" s="25"/>
      <c r="I32" s="28"/>
      <c r="J32" s="28"/>
      <c r="K32" s="28"/>
      <c r="L32" s="28"/>
      <c r="M32" s="39"/>
      <c r="N32" s="117"/>
      <c r="O32" s="117"/>
      <c r="P32" s="117"/>
      <c r="Q32" s="117"/>
      <c r="R32" s="117"/>
    </row>
    <row r="33" spans="1:18" x14ac:dyDescent="0.2">
      <c r="A33" s="25"/>
      <c r="B33" s="28"/>
      <c r="C33" s="28"/>
      <c r="D33" s="28"/>
      <c r="E33" s="28"/>
      <c r="F33" s="28"/>
      <c r="G33" s="39"/>
      <c r="H33" s="25"/>
      <c r="I33" s="28"/>
      <c r="J33" s="28"/>
      <c r="K33" s="28"/>
      <c r="L33" s="28"/>
      <c r="M33" s="39"/>
      <c r="N33" s="117"/>
      <c r="O33" s="117"/>
      <c r="P33" s="117"/>
      <c r="Q33" s="117"/>
      <c r="R33" s="117"/>
    </row>
    <row r="34" spans="1:18" x14ac:dyDescent="0.2">
      <c r="A34" s="20"/>
      <c r="B34" s="28"/>
      <c r="C34" s="28"/>
      <c r="D34" s="28"/>
      <c r="E34" s="28"/>
      <c r="F34" s="28"/>
      <c r="G34" s="39"/>
      <c r="H34" s="25"/>
      <c r="I34" s="28"/>
      <c r="J34" s="28"/>
      <c r="K34" s="28"/>
      <c r="L34" s="28"/>
      <c r="M34" s="39"/>
      <c r="N34" s="117"/>
      <c r="O34" s="117"/>
      <c r="P34" s="117"/>
      <c r="Q34" s="117"/>
      <c r="R34" s="117"/>
    </row>
    <row r="35" spans="1:18" x14ac:dyDescent="0.2">
      <c r="A35" s="25"/>
      <c r="B35" s="28"/>
      <c r="C35" s="28"/>
      <c r="D35" s="28"/>
      <c r="E35" s="28"/>
      <c r="F35" s="28"/>
      <c r="G35" s="39"/>
      <c r="H35" s="25"/>
      <c r="I35" s="28"/>
      <c r="J35" s="28"/>
      <c r="K35" s="28"/>
      <c r="L35" s="28"/>
      <c r="M35" s="39"/>
      <c r="N35" s="117"/>
      <c r="O35" s="117"/>
      <c r="P35" s="117"/>
      <c r="Q35" s="117"/>
      <c r="R35" s="117"/>
    </row>
    <row r="36" spans="1:18" x14ac:dyDescent="0.2">
      <c r="A36" s="25"/>
      <c r="B36" s="28"/>
      <c r="C36" s="28"/>
      <c r="D36" s="28"/>
      <c r="E36" s="28"/>
      <c r="F36" s="28"/>
      <c r="G36" s="39"/>
      <c r="H36" s="25"/>
      <c r="I36" s="127" t="s">
        <v>177</v>
      </c>
      <c r="J36" s="127"/>
      <c r="K36" s="127"/>
      <c r="L36" s="28"/>
      <c r="M36" s="39"/>
      <c r="N36" s="117"/>
      <c r="O36" s="117"/>
      <c r="P36" s="117"/>
      <c r="Q36" s="117"/>
      <c r="R36" s="117"/>
    </row>
    <row r="37" spans="1:18" x14ac:dyDescent="0.2">
      <c r="A37" s="25"/>
      <c r="B37" s="28"/>
      <c r="C37" s="28"/>
      <c r="D37" s="28"/>
      <c r="E37" s="28"/>
      <c r="F37" s="28"/>
      <c r="G37" s="39"/>
      <c r="H37" s="25"/>
      <c r="I37" s="28"/>
      <c r="J37" s="28"/>
      <c r="K37" s="28"/>
      <c r="L37" s="28"/>
      <c r="M37" s="39"/>
      <c r="N37" s="117"/>
      <c r="O37" s="117"/>
      <c r="P37" s="117"/>
      <c r="Q37" s="117"/>
      <c r="R37" s="117"/>
    </row>
    <row r="38" spans="1:18" x14ac:dyDescent="0.2">
      <c r="A38" s="20"/>
      <c r="B38" s="28"/>
      <c r="C38" s="28"/>
      <c r="D38" s="28"/>
      <c r="E38" s="28"/>
      <c r="F38" s="28"/>
      <c r="G38" s="39"/>
      <c r="H38" s="25"/>
      <c r="I38" s="28"/>
      <c r="J38" s="28"/>
      <c r="K38" s="28"/>
      <c r="L38" s="28"/>
      <c r="M38" s="39"/>
      <c r="N38" s="117"/>
      <c r="O38" s="117"/>
      <c r="P38" s="117"/>
      <c r="Q38" s="117"/>
      <c r="R38" s="117"/>
    </row>
    <row r="39" spans="1:18" x14ac:dyDescent="0.2">
      <c r="A39" s="25"/>
      <c r="B39" s="28"/>
      <c r="C39" s="28"/>
      <c r="D39" s="28"/>
      <c r="E39" s="28"/>
      <c r="F39" s="28"/>
      <c r="G39" s="39"/>
      <c r="H39" s="25"/>
      <c r="I39" s="28"/>
      <c r="J39" s="28"/>
      <c r="K39" s="28"/>
      <c r="L39" s="28"/>
      <c r="M39" s="39"/>
      <c r="N39" s="117"/>
      <c r="O39" s="117"/>
      <c r="P39" s="117"/>
      <c r="Q39" s="117"/>
      <c r="R39" s="117"/>
    </row>
    <row r="40" spans="1:18" x14ac:dyDescent="0.2">
      <c r="A40" s="25"/>
      <c r="B40" s="28"/>
      <c r="C40" s="28"/>
      <c r="D40" s="28"/>
      <c r="E40" s="28"/>
      <c r="F40" s="28"/>
      <c r="G40" s="39"/>
      <c r="H40" s="25"/>
      <c r="I40" s="28"/>
      <c r="J40" s="28"/>
      <c r="K40" s="28"/>
      <c r="L40" s="28"/>
      <c r="M40" s="39"/>
      <c r="N40" s="117"/>
      <c r="O40" s="117"/>
      <c r="P40" s="117"/>
      <c r="Q40" s="117"/>
      <c r="R40" s="117"/>
    </row>
    <row r="41" spans="1:18" x14ac:dyDescent="0.2">
      <c r="A41" s="25"/>
      <c r="B41" s="28"/>
      <c r="C41" s="28"/>
      <c r="D41" s="28"/>
      <c r="E41" s="28"/>
      <c r="F41" s="28"/>
      <c r="G41" s="39"/>
      <c r="H41" s="25"/>
      <c r="I41" s="28"/>
      <c r="J41" s="28"/>
      <c r="K41" s="28"/>
      <c r="L41" s="28"/>
      <c r="M41" s="39"/>
      <c r="N41" s="117"/>
      <c r="O41" s="117"/>
      <c r="P41" s="117"/>
      <c r="Q41" s="117"/>
      <c r="R41" s="117"/>
    </row>
    <row r="42" spans="1:18" x14ac:dyDescent="0.2">
      <c r="A42" s="20"/>
      <c r="B42" s="28"/>
      <c r="C42" s="28"/>
      <c r="D42" s="28"/>
      <c r="E42" s="28"/>
      <c r="F42" s="28"/>
      <c r="G42" s="39"/>
      <c r="H42" s="25"/>
      <c r="I42" s="28"/>
      <c r="J42" s="28"/>
      <c r="K42" s="28"/>
      <c r="L42" s="28"/>
      <c r="M42" s="39"/>
      <c r="N42" s="117"/>
      <c r="O42" s="117"/>
      <c r="P42" s="117"/>
      <c r="Q42" s="117"/>
      <c r="R42" s="117"/>
    </row>
    <row r="43" spans="1:18" x14ac:dyDescent="0.2">
      <c r="A43" s="25"/>
      <c r="B43" s="28"/>
      <c r="C43" s="28"/>
      <c r="D43" s="28"/>
      <c r="E43" s="28"/>
      <c r="F43" s="28"/>
      <c r="G43" s="39"/>
      <c r="H43" s="25"/>
      <c r="I43" s="28"/>
      <c r="J43" s="28"/>
      <c r="K43" s="28"/>
      <c r="L43" s="28"/>
      <c r="M43" s="39"/>
      <c r="N43" s="117"/>
      <c r="O43" s="117"/>
      <c r="P43" s="117"/>
      <c r="Q43" s="117"/>
      <c r="R43" s="117"/>
    </row>
    <row r="44" spans="1:18" x14ac:dyDescent="0.2">
      <c r="A44" s="25"/>
      <c r="B44" s="28"/>
      <c r="C44" s="28"/>
      <c r="D44" s="28"/>
      <c r="E44" s="28"/>
      <c r="F44" s="28"/>
      <c r="G44" s="39"/>
      <c r="H44" s="25"/>
      <c r="I44" s="28"/>
      <c r="J44" s="28"/>
      <c r="K44" s="28"/>
      <c r="L44" s="28"/>
      <c r="M44" s="39"/>
      <c r="N44" s="117"/>
      <c r="O44" s="117"/>
      <c r="P44" s="117"/>
      <c r="Q44" s="117"/>
      <c r="R44" s="117"/>
    </row>
    <row r="45" spans="1:18" x14ac:dyDescent="0.2">
      <c r="A45" s="25"/>
      <c r="B45" s="28"/>
      <c r="C45" s="28"/>
      <c r="D45" s="28"/>
      <c r="E45" s="28"/>
      <c r="F45" s="28"/>
      <c r="G45" s="39"/>
      <c r="H45" s="25"/>
      <c r="I45" s="28"/>
      <c r="J45" s="28"/>
      <c r="K45" s="28"/>
      <c r="L45" s="28"/>
      <c r="M45" s="39"/>
      <c r="N45" s="117"/>
      <c r="O45" s="117"/>
      <c r="P45" s="117"/>
      <c r="Q45" s="117"/>
      <c r="R45" s="117"/>
    </row>
    <row r="46" spans="1:18" x14ac:dyDescent="0.2">
      <c r="A46" s="20"/>
      <c r="B46" s="28"/>
      <c r="C46" s="28"/>
      <c r="D46" s="28"/>
      <c r="E46" s="28"/>
      <c r="F46" s="28"/>
      <c r="G46" s="39"/>
      <c r="H46" s="25"/>
      <c r="I46" s="28"/>
      <c r="J46" s="28"/>
      <c r="K46" s="28"/>
      <c r="L46" s="28"/>
      <c r="M46" s="39"/>
      <c r="N46" s="117"/>
      <c r="O46" s="117"/>
      <c r="P46" s="117"/>
      <c r="Q46" s="117"/>
      <c r="R46" s="117"/>
    </row>
    <row r="47" spans="1:18" x14ac:dyDescent="0.2">
      <c r="A47" s="25"/>
      <c r="B47" s="28"/>
      <c r="C47" s="28"/>
      <c r="D47" s="28"/>
      <c r="E47" s="28"/>
      <c r="F47" s="28"/>
      <c r="G47" s="39"/>
      <c r="H47" s="25"/>
      <c r="I47" s="28"/>
      <c r="J47" s="28"/>
      <c r="K47" s="28"/>
      <c r="L47" s="28"/>
      <c r="M47" s="39"/>
      <c r="N47" s="117"/>
      <c r="O47" s="117"/>
      <c r="P47" s="117"/>
      <c r="Q47" s="117"/>
      <c r="R47" s="117"/>
    </row>
    <row r="48" spans="1:18" x14ac:dyDescent="0.2">
      <c r="A48" s="25"/>
      <c r="B48" s="28"/>
      <c r="C48" s="28"/>
      <c r="D48" s="28"/>
      <c r="E48" s="28"/>
      <c r="F48" s="28"/>
      <c r="G48" s="39"/>
      <c r="H48" s="25"/>
      <c r="I48" s="28"/>
      <c r="J48" s="28"/>
      <c r="K48" s="28"/>
      <c r="L48" s="28"/>
      <c r="M48" s="39"/>
      <c r="N48" s="117"/>
      <c r="O48" s="117"/>
      <c r="P48" s="117"/>
      <c r="Q48" s="117"/>
      <c r="R48" s="117"/>
    </row>
    <row r="49" spans="1:18" x14ac:dyDescent="0.2">
      <c r="A49" s="25"/>
      <c r="B49" s="28"/>
      <c r="C49" s="28"/>
      <c r="D49" s="28"/>
      <c r="E49" s="28"/>
      <c r="F49" s="28"/>
      <c r="G49" s="39"/>
      <c r="H49" s="25"/>
      <c r="I49" s="28"/>
      <c r="J49" s="28"/>
      <c r="K49" s="28"/>
      <c r="L49" s="28"/>
      <c r="M49" s="39"/>
      <c r="N49" s="117"/>
      <c r="O49" s="117"/>
      <c r="P49" s="117"/>
      <c r="Q49" s="117"/>
      <c r="R49" s="117"/>
    </row>
    <row r="50" spans="1:18" x14ac:dyDescent="0.2">
      <c r="A50" s="20"/>
      <c r="B50" s="28"/>
      <c r="C50" s="28"/>
      <c r="D50" s="28"/>
      <c r="E50" s="28"/>
      <c r="F50" s="28"/>
      <c r="G50" s="39"/>
      <c r="H50" s="25"/>
      <c r="I50" s="28"/>
      <c r="J50" s="28"/>
      <c r="K50" s="28"/>
      <c r="L50" s="28"/>
      <c r="M50" s="39"/>
      <c r="N50" s="117"/>
      <c r="O50" s="117"/>
      <c r="P50" s="117"/>
      <c r="Q50" s="117"/>
      <c r="R50" s="117"/>
    </row>
    <row r="51" spans="1:18" x14ac:dyDescent="0.2">
      <c r="A51" s="25"/>
      <c r="B51" s="28"/>
      <c r="C51" s="28"/>
      <c r="D51" s="28"/>
      <c r="E51" s="28"/>
      <c r="F51" s="28"/>
      <c r="G51" s="39"/>
      <c r="H51" s="25"/>
      <c r="I51" s="127"/>
      <c r="J51" s="127"/>
      <c r="K51" s="127"/>
      <c r="L51" s="28"/>
      <c r="M51" s="39"/>
      <c r="N51" s="117"/>
      <c r="O51" s="117"/>
      <c r="P51" s="117"/>
      <c r="Q51" s="117"/>
      <c r="R51" s="117"/>
    </row>
    <row r="52" spans="1:18" x14ac:dyDescent="0.2">
      <c r="A52" s="25"/>
      <c r="B52" s="28"/>
      <c r="C52" s="28"/>
      <c r="D52" s="28"/>
      <c r="E52" s="28"/>
      <c r="F52" s="28"/>
      <c r="G52" s="39"/>
      <c r="H52" s="25"/>
      <c r="I52" s="28"/>
      <c r="J52" s="28"/>
      <c r="K52" s="28"/>
      <c r="L52" s="28"/>
      <c r="M52" s="39"/>
      <c r="N52" s="117"/>
      <c r="O52" s="117"/>
      <c r="P52" s="117"/>
      <c r="Q52" s="117"/>
      <c r="R52" s="117"/>
    </row>
    <row r="53" spans="1:18" ht="12.75" customHeight="1" x14ac:dyDescent="0.2">
      <c r="A53" s="120" t="s">
        <v>178</v>
      </c>
      <c r="B53" s="119"/>
      <c r="C53" s="119"/>
      <c r="D53" s="28"/>
      <c r="E53" s="28"/>
      <c r="F53" s="28"/>
      <c r="G53" s="39"/>
      <c r="H53" s="25"/>
      <c r="I53" s="28"/>
      <c r="J53" s="28"/>
      <c r="K53" s="28"/>
      <c r="L53" s="28"/>
      <c r="M53" s="39"/>
      <c r="N53" s="117"/>
      <c r="O53" s="117"/>
      <c r="P53" s="117"/>
      <c r="Q53" s="117"/>
      <c r="R53" s="117"/>
    </row>
    <row r="54" spans="1:18" ht="13.5" customHeight="1" x14ac:dyDescent="0.2">
      <c r="A54" s="121"/>
      <c r="B54" s="122"/>
      <c r="C54" s="122"/>
      <c r="D54" s="122"/>
      <c r="E54" s="122"/>
      <c r="F54" s="122"/>
      <c r="G54" s="123"/>
      <c r="H54" s="30"/>
      <c r="I54" s="31"/>
      <c r="J54" s="31"/>
      <c r="K54" s="31"/>
      <c r="L54" s="125"/>
      <c r="M54" s="126"/>
      <c r="N54" s="118"/>
      <c r="O54" s="118"/>
      <c r="P54" s="118"/>
      <c r="Q54" s="118"/>
      <c r="R54" s="117"/>
    </row>
    <row r="55" spans="1:18" x14ac:dyDescent="0.2">
      <c r="A55" s="96"/>
      <c r="B55" s="96"/>
      <c r="C55" s="96"/>
      <c r="D55" s="96"/>
      <c r="E55" s="96"/>
      <c r="F55" s="96"/>
      <c r="G55" s="96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</row>
    <row r="56" spans="1:18" x14ac:dyDescent="0.2">
      <c r="A56" s="46"/>
      <c r="B56" s="46"/>
      <c r="C56" s="46"/>
      <c r="D56" s="46"/>
      <c r="E56" s="46"/>
      <c r="F56" s="46"/>
      <c r="G56" s="46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</row>
  </sheetData>
  <sheetProtection password="E963" sheet="1" objects="1" scenarios="1" selectLockedCells="1"/>
  <mergeCells count="7">
    <mergeCell ref="I51:K51"/>
    <mergeCell ref="A2:G2"/>
    <mergeCell ref="A1:G1"/>
    <mergeCell ref="B26:E26"/>
    <mergeCell ref="B27:E27"/>
    <mergeCell ref="B28:E28"/>
    <mergeCell ref="I36:K36"/>
  </mergeCells>
  <dataValidations count="6">
    <dataValidation type="decimal" allowBlank="1" showInputMessage="1" showErrorMessage="1" sqref="D21">
      <formula1>-99999</formula1>
      <formula2>99999</formula2>
    </dataValidation>
    <dataValidation type="list" allowBlank="1" showInputMessage="1" showErrorMessage="1" sqref="D18">
      <formula1>GyldigeVd</formula1>
    </dataValidation>
    <dataValidation type="decimal" allowBlank="1" showInputMessage="1" showErrorMessage="1" sqref="D5:D13">
      <formula1>-20</formula1>
      <formula2>20</formula2>
    </dataValidation>
    <dataValidation type="decimal" operator="greaterThanOrEqual" allowBlank="1" showInputMessage="1" showErrorMessage="1" sqref="E5:E13">
      <formula1>0</formula1>
    </dataValidation>
    <dataValidation type="list" allowBlank="1" showInputMessage="1" showErrorMessage="1" sqref="D15">
      <formula1>GyldigeFartsgrenser</formula1>
    </dataValidation>
    <dataValidation type="decimal" allowBlank="1" showInputMessage="1" showErrorMessage="1" sqref="D16">
      <formula1>0</formula1>
      <formula2>90</formula2>
    </dataValidation>
  </dataValidations>
  <pageMargins left="0.7" right="0.69791666666666663" top="0.78740157499999996" bottom="0.78740157499999996" header="0.3" footer="0.3"/>
  <pageSetup paperSize="9" scale="96" orientation="portrait" r:id="rId1"/>
  <headerFooter>
    <oddHeader xml:space="preserve">&amp;C </oddHeader>
    <oddFooter xml:space="preserve">&amp;C </oddFooter>
  </headerFooter>
  <colBreaks count="1" manualBreakCount="1">
    <brk id="7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84"/>
  <sheetViews>
    <sheetView workbookViewId="0">
      <selection activeCell="T68" sqref="T68"/>
    </sheetView>
  </sheetViews>
  <sheetFormatPr baseColWidth="10" defaultRowHeight="12.75" x14ac:dyDescent="0.2"/>
  <cols>
    <col min="1" max="1" width="11.42578125" style="114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74" spans="1:1" s="116" customFormat="1" x14ac:dyDescent="0.2">
      <c r="A74" s="115"/>
    </row>
    <row r="84" ht="13.5" customHeight="1" x14ac:dyDescent="0.2"/>
  </sheetData>
  <sheetProtection password="E963" sheet="1" objects="1" scenarios="1"/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Word.Document.8" shapeId="2054" r:id="rId4">
          <objectPr defaultSize="0" r:id="rId5">
            <anchor moveWithCells="1">
              <from>
                <xdr:col>1</xdr:col>
                <xdr:colOff>9525</xdr:colOff>
                <xdr:row>2</xdr:row>
                <xdr:rowOff>152400</xdr:rowOff>
              </from>
              <to>
                <xdr:col>8</xdr:col>
                <xdr:colOff>438150</xdr:colOff>
                <xdr:row>41</xdr:row>
                <xdr:rowOff>57150</xdr:rowOff>
              </to>
            </anchor>
          </objectPr>
        </oleObject>
      </mc:Choice>
      <mc:Fallback>
        <oleObject progId="Word.Document.8" shapeId="2054" r:id="rId4"/>
      </mc:Fallback>
    </mc:AlternateContent>
    <mc:AlternateContent xmlns:mc="http://schemas.openxmlformats.org/markup-compatibility/2006">
      <mc:Choice Requires="x14">
        <oleObject progId="Word.Document.8" shapeId="2055" r:id="rId6">
          <objectPr defaultSize="0" r:id="rId7">
            <anchor moveWithCells="1">
              <from>
                <xdr:col>8</xdr:col>
                <xdr:colOff>723900</xdr:colOff>
                <xdr:row>2</xdr:row>
                <xdr:rowOff>142875</xdr:rowOff>
              </from>
              <to>
                <xdr:col>16</xdr:col>
                <xdr:colOff>609600</xdr:colOff>
                <xdr:row>57</xdr:row>
                <xdr:rowOff>76200</xdr:rowOff>
              </to>
            </anchor>
          </objectPr>
        </oleObject>
      </mc:Choice>
      <mc:Fallback>
        <oleObject progId="Word.Document.8" shapeId="2055" r:id="rId6"/>
      </mc:Fallback>
    </mc:AlternateContent>
    <mc:AlternateContent xmlns:mc="http://schemas.openxmlformats.org/markup-compatibility/2006">
      <mc:Choice Requires="x14">
        <oleObject progId="Word.Document.8" shapeId="2056" r:id="rId8">
          <objectPr defaultSize="0" r:id="rId9">
            <anchor moveWithCells="1">
              <from>
                <xdr:col>17</xdr:col>
                <xdr:colOff>38100</xdr:colOff>
                <xdr:row>2</xdr:row>
                <xdr:rowOff>133350</xdr:rowOff>
              </from>
              <to>
                <xdr:col>24</xdr:col>
                <xdr:colOff>685800</xdr:colOff>
                <xdr:row>56</xdr:row>
                <xdr:rowOff>76200</xdr:rowOff>
              </to>
            </anchor>
          </objectPr>
        </oleObject>
      </mc:Choice>
      <mc:Fallback>
        <oleObject progId="Word.Document.8" shapeId="2056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656"/>
  <sheetViews>
    <sheetView zoomScaleNormal="100" workbookViewId="0">
      <selection activeCell="P11" sqref="P11"/>
    </sheetView>
  </sheetViews>
  <sheetFormatPr baseColWidth="10" defaultColWidth="9.140625" defaultRowHeight="12.75" x14ac:dyDescent="0.2"/>
  <cols>
    <col min="1" max="1" width="2.42578125" style="46" customWidth="1"/>
    <col min="2" max="12" width="8.7109375" style="46" customWidth="1"/>
    <col min="13" max="13" width="7.7109375" style="46" customWidth="1"/>
    <col min="14" max="14" width="9.7109375" style="46" customWidth="1"/>
    <col min="15" max="20" width="8.7109375" style="46" customWidth="1"/>
    <col min="21" max="21" width="10.140625" style="46" bestFit="1" customWidth="1"/>
    <col min="22" max="22" width="9.140625" style="46"/>
    <col min="23" max="24" width="9.140625" style="76"/>
    <col min="25" max="16384" width="9.140625" style="46"/>
  </cols>
  <sheetData>
    <row r="2" spans="2:24" x14ac:dyDescent="0.2">
      <c r="B2" s="44" t="s">
        <v>88</v>
      </c>
      <c r="C2" s="36"/>
      <c r="D2" s="36"/>
      <c r="E2" s="36"/>
      <c r="F2" s="36"/>
      <c r="G2" s="36"/>
      <c r="H2" s="36"/>
      <c r="I2" s="36"/>
      <c r="J2" s="36"/>
      <c r="K2" s="36"/>
      <c r="L2" s="45"/>
      <c r="M2" s="36"/>
      <c r="N2" s="36"/>
      <c r="O2" s="36"/>
      <c r="P2" s="36"/>
      <c r="Q2" s="36"/>
      <c r="R2" s="36"/>
      <c r="S2" s="45"/>
      <c r="T2" s="36"/>
      <c r="U2" s="37"/>
      <c r="W2" s="137" t="s">
        <v>125</v>
      </c>
      <c r="X2" s="137" t="s">
        <v>126</v>
      </c>
    </row>
    <row r="3" spans="2:24" s="48" customFormat="1" x14ac:dyDescent="0.2">
      <c r="B3" s="27"/>
      <c r="C3" s="21"/>
      <c r="D3" s="21"/>
      <c r="E3" s="21"/>
      <c r="F3" s="21"/>
      <c r="G3" s="21"/>
      <c r="H3" s="21"/>
      <c r="I3" s="21"/>
      <c r="J3" s="21"/>
      <c r="K3" s="21"/>
      <c r="L3" s="21"/>
      <c r="U3" s="39"/>
      <c r="W3" s="138"/>
      <c r="X3" s="138"/>
    </row>
    <row r="4" spans="2:24" s="48" customFormat="1" x14ac:dyDescent="0.2">
      <c r="B4" s="27" t="s">
        <v>104</v>
      </c>
      <c r="C4" s="21"/>
      <c r="D4" s="21"/>
      <c r="E4" s="49"/>
      <c r="F4" s="50"/>
      <c r="G4" s="50"/>
      <c r="H4" s="50"/>
      <c r="I4" s="50"/>
      <c r="J4" s="51"/>
      <c r="K4" s="21"/>
      <c r="L4" s="21"/>
      <c r="U4" s="39"/>
      <c r="W4" s="138"/>
      <c r="X4" s="138"/>
    </row>
    <row r="5" spans="2:24" s="48" customFormat="1" x14ac:dyDescent="0.2">
      <c r="B5" s="27"/>
      <c r="C5" s="21"/>
      <c r="D5" s="21"/>
      <c r="E5" s="52"/>
      <c r="F5" s="53"/>
      <c r="G5" s="53"/>
      <c r="H5" s="53"/>
      <c r="I5" s="53"/>
      <c r="J5" s="54"/>
      <c r="K5" s="21"/>
      <c r="U5" s="39"/>
      <c r="W5" s="138"/>
      <c r="X5" s="138"/>
    </row>
    <row r="6" spans="2:24" s="48" customFormat="1" x14ac:dyDescent="0.2">
      <c r="B6" s="27"/>
      <c r="C6" s="21"/>
      <c r="D6" s="21"/>
      <c r="E6" s="21"/>
      <c r="F6" s="21"/>
      <c r="G6" s="21"/>
      <c r="H6" s="21"/>
      <c r="I6" s="21"/>
      <c r="J6" s="21"/>
      <c r="K6" s="21"/>
      <c r="U6" s="39"/>
      <c r="W6" s="138"/>
      <c r="X6" s="138"/>
    </row>
    <row r="7" spans="2:24" x14ac:dyDescent="0.2">
      <c r="B7" s="25" t="s">
        <v>7</v>
      </c>
      <c r="C7" s="28"/>
      <c r="D7" s="28" t="s">
        <v>8</v>
      </c>
      <c r="E7" s="5">
        <f>'Forbikjøringsfelt i stigning'!D24/600</f>
        <v>0.33333333333333331</v>
      </c>
      <c r="F7" s="28" t="s">
        <v>9</v>
      </c>
      <c r="G7" s="28" t="s">
        <v>115</v>
      </c>
      <c r="H7" s="28"/>
      <c r="I7" s="28"/>
      <c r="J7" s="28"/>
      <c r="K7" s="28"/>
      <c r="U7" s="39"/>
      <c r="W7" s="138"/>
      <c r="X7" s="138"/>
    </row>
    <row r="8" spans="2:24" x14ac:dyDescent="0.2">
      <c r="B8" s="25" t="s">
        <v>10</v>
      </c>
      <c r="C8" s="28"/>
      <c r="D8" s="28" t="s">
        <v>6</v>
      </c>
      <c r="E8" s="8">
        <v>9.81</v>
      </c>
      <c r="F8" s="28" t="s">
        <v>11</v>
      </c>
      <c r="G8" s="28"/>
      <c r="H8" s="28"/>
      <c r="I8" s="28"/>
      <c r="J8" s="28"/>
      <c r="K8" s="28"/>
      <c r="U8" s="39"/>
      <c r="W8" s="138"/>
      <c r="X8" s="138"/>
    </row>
    <row r="9" spans="2:24" x14ac:dyDescent="0.2">
      <c r="B9" s="25" t="s">
        <v>12</v>
      </c>
      <c r="C9" s="28"/>
      <c r="D9" s="28" t="s">
        <v>2</v>
      </c>
      <c r="E9" s="5">
        <v>1.2</v>
      </c>
      <c r="F9" s="28" t="s">
        <v>13</v>
      </c>
      <c r="G9" s="28" t="s">
        <v>85</v>
      </c>
      <c r="H9" s="28"/>
      <c r="I9" s="28"/>
      <c r="J9" s="28"/>
      <c r="K9" s="28"/>
      <c r="U9" s="39"/>
      <c r="W9" s="138"/>
      <c r="X9" s="138"/>
    </row>
    <row r="10" spans="2:24" x14ac:dyDescent="0.2">
      <c r="B10" s="25" t="s">
        <v>20</v>
      </c>
      <c r="C10" s="28"/>
      <c r="D10" s="28" t="s">
        <v>21</v>
      </c>
      <c r="E10" s="2">
        <v>0</v>
      </c>
      <c r="F10" s="28" t="s">
        <v>23</v>
      </c>
      <c r="G10" s="28" t="s">
        <v>78</v>
      </c>
      <c r="H10" s="28"/>
      <c r="I10" s="28"/>
      <c r="J10" s="28"/>
      <c r="K10" s="28"/>
      <c r="U10" s="39"/>
      <c r="W10" s="138"/>
      <c r="X10" s="138"/>
    </row>
    <row r="11" spans="2:24" x14ac:dyDescent="0.2">
      <c r="B11" s="25"/>
      <c r="C11" s="28"/>
      <c r="D11" s="28"/>
      <c r="E11" s="28"/>
      <c r="F11" s="28"/>
      <c r="G11" s="28"/>
      <c r="H11" s="28"/>
      <c r="I11" s="28"/>
      <c r="J11" s="28"/>
      <c r="K11" s="28"/>
      <c r="U11" s="39"/>
      <c r="W11" s="138"/>
      <c r="X11" s="138"/>
    </row>
    <row r="12" spans="2:24" x14ac:dyDescent="0.2">
      <c r="B12" s="25" t="s">
        <v>14</v>
      </c>
      <c r="C12" s="28"/>
      <c r="D12" s="28" t="s">
        <v>1</v>
      </c>
      <c r="E12" s="8">
        <v>1.4999999999999999E-2</v>
      </c>
      <c r="F12" s="28"/>
      <c r="G12" s="28" t="s">
        <v>80</v>
      </c>
      <c r="H12" s="28"/>
      <c r="I12" s="28"/>
      <c r="J12" s="28"/>
      <c r="K12" s="28"/>
      <c r="U12" s="39"/>
      <c r="W12" s="138"/>
      <c r="X12" s="138"/>
    </row>
    <row r="13" spans="2:24" x14ac:dyDescent="0.2">
      <c r="B13" s="25" t="s">
        <v>15</v>
      </c>
      <c r="C13" s="28"/>
      <c r="D13" s="28" t="s">
        <v>16</v>
      </c>
      <c r="E13" s="5">
        <v>0.6</v>
      </c>
      <c r="F13" s="28"/>
      <c r="G13" s="28" t="s">
        <v>24</v>
      </c>
      <c r="H13" s="28"/>
      <c r="I13" s="28"/>
      <c r="J13" s="28"/>
      <c r="K13" s="28"/>
      <c r="U13" s="39"/>
      <c r="W13" s="138"/>
      <c r="X13" s="138"/>
    </row>
    <row r="14" spans="2:24" x14ac:dyDescent="0.2">
      <c r="B14" s="25" t="s">
        <v>17</v>
      </c>
      <c r="C14" s="28"/>
      <c r="D14" s="28" t="s">
        <v>18</v>
      </c>
      <c r="E14" s="2">
        <v>8</v>
      </c>
      <c r="F14" s="28" t="s">
        <v>19</v>
      </c>
      <c r="G14" s="28" t="s">
        <v>25</v>
      </c>
      <c r="H14" s="28"/>
      <c r="I14" s="28"/>
      <c r="J14" s="28"/>
      <c r="K14" s="28"/>
      <c r="U14" s="39"/>
      <c r="W14" s="138"/>
      <c r="X14" s="138"/>
    </row>
    <row r="15" spans="2:24" x14ac:dyDescent="0.2">
      <c r="B15" s="25"/>
      <c r="C15" s="28"/>
      <c r="D15" s="28"/>
      <c r="E15" s="28"/>
      <c r="F15" s="28"/>
      <c r="G15" s="28"/>
      <c r="H15" s="28"/>
      <c r="I15" s="28"/>
      <c r="J15" s="28"/>
      <c r="K15" s="28"/>
      <c r="U15" s="39"/>
      <c r="W15" s="138"/>
      <c r="X15" s="138"/>
    </row>
    <row r="16" spans="2:24" x14ac:dyDescent="0.2">
      <c r="B16" s="25" t="s">
        <v>100</v>
      </c>
      <c r="C16" s="28"/>
      <c r="D16" s="28" t="s">
        <v>102</v>
      </c>
      <c r="E16" s="2">
        <f>'Forbikjøringsfelt i stigning'!$D$21</f>
        <v>0</v>
      </c>
      <c r="F16" s="28" t="s">
        <v>30</v>
      </c>
      <c r="G16" s="28" t="s">
        <v>111</v>
      </c>
      <c r="H16" s="28"/>
      <c r="I16" s="28"/>
      <c r="J16" s="28"/>
      <c r="K16" s="28"/>
      <c r="U16" s="39"/>
      <c r="W16" s="138"/>
      <c r="X16" s="138"/>
    </row>
    <row r="17" spans="2:24" x14ac:dyDescent="0.2">
      <c r="B17" s="25" t="s">
        <v>101</v>
      </c>
      <c r="C17" s="28"/>
      <c r="D17" s="28" t="s">
        <v>103</v>
      </c>
      <c r="E17" s="2">
        <f>'Forbikjøringsfelt i stigning'!$D$22</f>
        <v>633.20000000000005</v>
      </c>
      <c r="F17" s="28" t="s">
        <v>30</v>
      </c>
      <c r="G17" s="28" t="s">
        <v>111</v>
      </c>
      <c r="H17" s="28"/>
      <c r="I17" s="28"/>
      <c r="J17" s="28"/>
      <c r="K17" s="28"/>
      <c r="U17" s="39"/>
      <c r="W17" s="138"/>
      <c r="X17" s="138"/>
    </row>
    <row r="18" spans="2:24" x14ac:dyDescent="0.2">
      <c r="B18" s="25" t="s">
        <v>27</v>
      </c>
      <c r="C18" s="28"/>
      <c r="D18" s="28" t="s">
        <v>28</v>
      </c>
      <c r="E18" s="8">
        <f>IF('Forbikjøringsfelt i stigning'!$D$16&gt;0,'Forbikjøringsfelt i stigning'!$D$16,'Forbikjøringsfelt i stigning'!$D$15)</f>
        <v>80</v>
      </c>
      <c r="F18" s="28" t="s">
        <v>22</v>
      </c>
      <c r="G18" s="28"/>
      <c r="H18" s="28"/>
      <c r="I18" s="28"/>
      <c r="J18" s="28"/>
      <c r="K18" s="28"/>
      <c r="U18" s="39"/>
      <c r="W18" s="138"/>
      <c r="X18" s="138"/>
    </row>
    <row r="19" spans="2:24" x14ac:dyDescent="0.2">
      <c r="B19" s="25" t="s">
        <v>74</v>
      </c>
      <c r="C19" s="28"/>
      <c r="D19" s="28" t="s">
        <v>75</v>
      </c>
      <c r="E19" s="12">
        <f>'Forbikjøringsfelt i stigning'!D15</f>
        <v>80</v>
      </c>
      <c r="F19" s="28" t="s">
        <v>22</v>
      </c>
      <c r="G19" s="28"/>
      <c r="H19" s="28"/>
      <c r="I19" s="28"/>
      <c r="J19" s="28"/>
      <c r="K19" s="28"/>
      <c r="U19" s="39"/>
      <c r="W19" s="138"/>
      <c r="X19" s="138"/>
    </row>
    <row r="20" spans="2:24" x14ac:dyDescent="0.2">
      <c r="B20" s="25" t="s">
        <v>89</v>
      </c>
      <c r="C20" s="28"/>
      <c r="D20" s="28" t="s">
        <v>90</v>
      </c>
      <c r="E20" s="55">
        <v>3.4</v>
      </c>
      <c r="F20" s="28" t="s">
        <v>11</v>
      </c>
      <c r="G20" s="47"/>
      <c r="H20" s="28"/>
      <c r="I20" s="28"/>
      <c r="J20" s="28"/>
      <c r="K20" s="28"/>
      <c r="U20" s="39"/>
      <c r="W20" s="138"/>
      <c r="X20" s="138"/>
    </row>
    <row r="21" spans="2:24" x14ac:dyDescent="0.2">
      <c r="B21" s="25"/>
      <c r="C21" s="28"/>
      <c r="D21" s="28"/>
      <c r="E21" s="28"/>
      <c r="F21" s="28"/>
      <c r="G21" s="28"/>
      <c r="H21" s="28"/>
      <c r="I21" s="28"/>
      <c r="J21" s="28"/>
      <c r="K21" s="28"/>
      <c r="U21" s="39"/>
      <c r="W21" s="138"/>
      <c r="X21" s="138"/>
    </row>
    <row r="22" spans="2:24" x14ac:dyDescent="0.2">
      <c r="B22" s="25" t="s">
        <v>26</v>
      </c>
      <c r="C22" s="28"/>
      <c r="D22" s="28" t="s">
        <v>4</v>
      </c>
      <c r="E22" s="8">
        <v>40000</v>
      </c>
      <c r="F22" s="28" t="s">
        <v>5</v>
      </c>
      <c r="G22" s="28" t="s">
        <v>82</v>
      </c>
      <c r="H22" s="28"/>
      <c r="I22" s="8">
        <v>380</v>
      </c>
      <c r="J22" s="28" t="s">
        <v>83</v>
      </c>
      <c r="K22" s="28"/>
      <c r="U22" s="39"/>
      <c r="W22" s="138"/>
      <c r="X22" s="138"/>
    </row>
    <row r="23" spans="2:24" x14ac:dyDescent="0.2">
      <c r="B23" s="25" t="s">
        <v>33</v>
      </c>
      <c r="C23" s="28"/>
      <c r="D23" s="28" t="s">
        <v>41</v>
      </c>
      <c r="E23" s="2">
        <v>360</v>
      </c>
      <c r="F23" s="28" t="s">
        <v>32</v>
      </c>
      <c r="G23" s="28" t="s">
        <v>98</v>
      </c>
      <c r="H23" s="28"/>
      <c r="I23" s="8">
        <v>2500</v>
      </c>
      <c r="J23" s="28" t="s">
        <v>84</v>
      </c>
      <c r="K23" s="28"/>
      <c r="U23" s="39"/>
      <c r="W23" s="138"/>
      <c r="X23" s="138"/>
    </row>
    <row r="24" spans="2:24" x14ac:dyDescent="0.2">
      <c r="B24" s="25" t="s">
        <v>99</v>
      </c>
      <c r="C24" s="28"/>
      <c r="D24" s="28"/>
      <c r="E24" s="1">
        <f>+E23*1.36</f>
        <v>489.6</v>
      </c>
      <c r="F24" s="28" t="s">
        <v>31</v>
      </c>
      <c r="G24" s="28" t="s">
        <v>68</v>
      </c>
      <c r="H24" s="28"/>
      <c r="I24" s="2">
        <f>+I22*(I23/60)*2*PI()/1000</f>
        <v>99.483767363676776</v>
      </c>
      <c r="J24" s="28" t="s">
        <v>32</v>
      </c>
      <c r="K24" s="28"/>
      <c r="U24" s="39"/>
      <c r="W24" s="138"/>
      <c r="X24" s="138"/>
    </row>
    <row r="25" spans="2:24" x14ac:dyDescent="0.2">
      <c r="B25" s="25" t="s">
        <v>93</v>
      </c>
      <c r="C25" s="28"/>
      <c r="D25" s="28"/>
      <c r="E25" s="2">
        <f>+E22/E23</f>
        <v>111.11111111111111</v>
      </c>
      <c r="F25" s="28" t="s">
        <v>94</v>
      </c>
      <c r="G25" s="28" t="s">
        <v>99</v>
      </c>
      <c r="H25" s="28"/>
      <c r="I25" s="2">
        <f>+I24*1.36</f>
        <v>135.29792361460042</v>
      </c>
      <c r="J25" s="28" t="s">
        <v>31</v>
      </c>
      <c r="K25" s="28"/>
      <c r="U25" s="39"/>
      <c r="W25" s="138"/>
      <c r="X25" s="138"/>
    </row>
    <row r="26" spans="2:24" x14ac:dyDescent="0.2">
      <c r="B26" s="25"/>
      <c r="C26" s="28"/>
      <c r="D26" s="28"/>
      <c r="E26" s="2">
        <f>+E22/E24</f>
        <v>81.699346405228752</v>
      </c>
      <c r="F26" s="28" t="s">
        <v>106</v>
      </c>
      <c r="G26" s="28"/>
      <c r="H26" s="28"/>
      <c r="I26" s="28"/>
      <c r="J26" s="28"/>
      <c r="K26" s="28"/>
      <c r="U26" s="39"/>
      <c r="W26" s="138"/>
      <c r="X26" s="138"/>
    </row>
    <row r="27" spans="2:24" x14ac:dyDescent="0.2">
      <c r="B27" s="25" t="s">
        <v>109</v>
      </c>
      <c r="C27" s="28"/>
      <c r="D27" s="28"/>
      <c r="E27" s="5">
        <f>1000/E25</f>
        <v>9</v>
      </c>
      <c r="F27" s="28" t="s">
        <v>107</v>
      </c>
      <c r="G27" s="28" t="s">
        <v>110</v>
      </c>
      <c r="H27" s="28"/>
      <c r="I27" s="2">
        <v>81.599999999999994</v>
      </c>
      <c r="J27" s="28" t="s">
        <v>31</v>
      </c>
      <c r="K27" s="28"/>
      <c r="U27" s="39"/>
      <c r="W27" s="138"/>
      <c r="X27" s="138"/>
    </row>
    <row r="28" spans="2:24" x14ac:dyDescent="0.2">
      <c r="B28" s="25"/>
      <c r="C28" s="28"/>
      <c r="D28" s="28"/>
      <c r="E28" s="5">
        <f>1000/E26</f>
        <v>12.24</v>
      </c>
      <c r="F28" s="28" t="s">
        <v>108</v>
      </c>
      <c r="G28" s="28" t="s">
        <v>95</v>
      </c>
      <c r="H28" s="28"/>
      <c r="I28" s="2">
        <f>+I27/1.36</f>
        <v>59.999999999999993</v>
      </c>
      <c r="J28" s="28" t="s">
        <v>32</v>
      </c>
      <c r="K28" s="28"/>
      <c r="U28" s="39"/>
      <c r="W28" s="138"/>
      <c r="X28" s="138"/>
    </row>
    <row r="29" spans="2:24" x14ac:dyDescent="0.2">
      <c r="B29" s="25"/>
      <c r="C29" s="28"/>
      <c r="D29" s="28"/>
      <c r="E29" s="28"/>
      <c r="F29" s="28"/>
      <c r="G29" s="28"/>
      <c r="H29" s="28"/>
      <c r="I29" s="28"/>
      <c r="J29" s="28"/>
      <c r="K29" s="28"/>
      <c r="U29" s="39"/>
      <c r="W29" s="138"/>
      <c r="X29" s="138"/>
    </row>
    <row r="30" spans="2:24" x14ac:dyDescent="0.2">
      <c r="B30" s="25" t="s">
        <v>112</v>
      </c>
      <c r="C30" s="28"/>
      <c r="D30" s="28" t="s">
        <v>113</v>
      </c>
      <c r="E30" s="12">
        <f>+G176</f>
        <v>856.23572483054068</v>
      </c>
      <c r="F30" s="28" t="s">
        <v>30</v>
      </c>
      <c r="G30" s="2">
        <f>+E18</f>
        <v>80</v>
      </c>
      <c r="H30" s="28" t="s">
        <v>22</v>
      </c>
      <c r="I30" s="2">
        <f>+E30/(G30/3.6)</f>
        <v>38.530607617374329</v>
      </c>
      <c r="J30" s="28" t="s">
        <v>43</v>
      </c>
      <c r="K30" s="28"/>
      <c r="U30" s="39"/>
      <c r="W30" s="138"/>
      <c r="X30" s="138"/>
    </row>
    <row r="31" spans="2:24" x14ac:dyDescent="0.2">
      <c r="B31" s="25"/>
      <c r="C31" s="28"/>
      <c r="D31" s="28" t="s">
        <v>114</v>
      </c>
      <c r="E31" s="12">
        <f>+E30</f>
        <v>856.23572483054068</v>
      </c>
      <c r="F31" s="28" t="s">
        <v>30</v>
      </c>
      <c r="G31" s="2">
        <f>+E31/I31*3.6</f>
        <v>77.061215234748644</v>
      </c>
      <c r="H31" s="28" t="s">
        <v>22</v>
      </c>
      <c r="I31" s="2">
        <f>+C176</f>
        <v>40.000000000000007</v>
      </c>
      <c r="J31" s="28" t="s">
        <v>43</v>
      </c>
      <c r="K31" s="28"/>
      <c r="U31" s="39"/>
      <c r="W31" s="138"/>
      <c r="X31" s="138"/>
    </row>
    <row r="32" spans="2:24" x14ac:dyDescent="0.2">
      <c r="B32" s="25"/>
      <c r="C32" s="28"/>
      <c r="D32" s="28" t="s">
        <v>116</v>
      </c>
      <c r="E32" s="28"/>
      <c r="F32" s="28"/>
      <c r="G32" s="28"/>
      <c r="H32" s="28"/>
      <c r="I32" s="2">
        <f>+I31-I30</f>
        <v>1.4693923826256778</v>
      </c>
      <c r="J32" s="28" t="s">
        <v>43</v>
      </c>
      <c r="K32" s="28"/>
      <c r="U32" s="39"/>
      <c r="W32" s="138"/>
      <c r="X32" s="138"/>
    </row>
    <row r="33" spans="2:24" x14ac:dyDescent="0.2">
      <c r="B33" s="25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39"/>
      <c r="W33" s="138"/>
      <c r="X33" s="138"/>
    </row>
    <row r="34" spans="2:24" x14ac:dyDescent="0.2">
      <c r="B34" s="25" t="s">
        <v>105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39"/>
      <c r="W34" s="138"/>
      <c r="X34" s="138"/>
    </row>
    <row r="35" spans="2:24" x14ac:dyDescent="0.2">
      <c r="B35" s="25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39"/>
      <c r="W35" s="138"/>
      <c r="X35" s="138"/>
    </row>
    <row r="36" spans="2:24" x14ac:dyDescent="0.2">
      <c r="B36" s="25" t="s">
        <v>76</v>
      </c>
      <c r="C36" s="28"/>
      <c r="D36" s="38"/>
      <c r="E36" s="38"/>
      <c r="F36" s="38"/>
      <c r="G36" s="38"/>
      <c r="H36" s="38"/>
      <c r="I36" s="38" t="s">
        <v>36</v>
      </c>
      <c r="J36" s="38" t="s">
        <v>87</v>
      </c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39"/>
      <c r="W36" s="138"/>
      <c r="X36" s="138"/>
    </row>
    <row r="37" spans="2:24" x14ac:dyDescent="0.2">
      <c r="B37" s="25"/>
      <c r="C37" s="28"/>
      <c r="D37" s="38" t="s">
        <v>34</v>
      </c>
      <c r="E37" s="38" t="s">
        <v>35</v>
      </c>
      <c r="F37" s="38"/>
      <c r="G37" s="38"/>
      <c r="H37" s="38" t="s">
        <v>54</v>
      </c>
      <c r="I37" s="38" t="s">
        <v>86</v>
      </c>
      <c r="J37" s="38" t="s">
        <v>39</v>
      </c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39"/>
      <c r="W37" s="138"/>
      <c r="X37" s="138"/>
    </row>
    <row r="38" spans="2:24" x14ac:dyDescent="0.2">
      <c r="B38" s="25"/>
      <c r="C38" s="28"/>
      <c r="D38" s="38" t="s">
        <v>37</v>
      </c>
      <c r="E38" s="38" t="s">
        <v>29</v>
      </c>
      <c r="F38" s="38" t="s">
        <v>49</v>
      </c>
      <c r="G38" s="38" t="s">
        <v>50</v>
      </c>
      <c r="H38" s="38" t="s">
        <v>63</v>
      </c>
      <c r="I38" s="38" t="s">
        <v>38</v>
      </c>
      <c r="J38" s="38" t="s">
        <v>40</v>
      </c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39"/>
      <c r="W38" s="138"/>
      <c r="X38" s="138"/>
    </row>
    <row r="39" spans="2:24" x14ac:dyDescent="0.2">
      <c r="B39" s="25"/>
      <c r="C39" s="28"/>
      <c r="D39" s="38" t="s">
        <v>0</v>
      </c>
      <c r="E39" s="38" t="s">
        <v>30</v>
      </c>
      <c r="F39" s="38" t="s">
        <v>30</v>
      </c>
      <c r="G39" s="38" t="s">
        <v>30</v>
      </c>
      <c r="H39" s="38" t="s">
        <v>30</v>
      </c>
      <c r="I39" s="38" t="s">
        <v>0</v>
      </c>
      <c r="J39" s="38" t="s">
        <v>53</v>
      </c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39"/>
      <c r="W39" s="138"/>
      <c r="X39" s="138"/>
    </row>
    <row r="40" spans="2:24" x14ac:dyDescent="0.2">
      <c r="B40" s="25"/>
      <c r="C40" s="38">
        <v>1</v>
      </c>
      <c r="D40" s="3">
        <f>'Forbikjøringsfelt i stigning'!D5</f>
        <v>0</v>
      </c>
      <c r="E40" s="4">
        <f>'Forbikjøringsfelt i stigning'!E5</f>
        <v>400</v>
      </c>
      <c r="F40" s="3">
        <f>E16</f>
        <v>0</v>
      </c>
      <c r="G40" s="4">
        <f t="shared" ref="G40:G48" si="0">+F40+E40</f>
        <v>400</v>
      </c>
      <c r="H40" s="3">
        <f t="shared" ref="H40:H48" si="1">+E40*D40/100</f>
        <v>0</v>
      </c>
      <c r="I40" s="4">
        <v>95</v>
      </c>
      <c r="J40" s="56">
        <f t="shared" ref="J40:J48" si="2">+$E$23*I40/100*1000</f>
        <v>342000</v>
      </c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39"/>
      <c r="W40" s="138"/>
      <c r="X40" s="138"/>
    </row>
    <row r="41" spans="2:24" x14ac:dyDescent="0.2">
      <c r="B41" s="25"/>
      <c r="C41" s="38">
        <v>2</v>
      </c>
      <c r="D41" s="3">
        <f>'Forbikjøringsfelt i stigning'!D6</f>
        <v>3.5</v>
      </c>
      <c r="E41" s="4">
        <f>'Forbikjøringsfelt i stigning'!E6</f>
        <v>400</v>
      </c>
      <c r="F41" s="4">
        <f t="shared" ref="F41:F48" si="3">+G40</f>
        <v>400</v>
      </c>
      <c r="G41" s="4">
        <f t="shared" si="0"/>
        <v>800</v>
      </c>
      <c r="H41" s="3">
        <f t="shared" si="1"/>
        <v>14</v>
      </c>
      <c r="I41" s="4">
        <v>95</v>
      </c>
      <c r="J41" s="56">
        <f t="shared" si="2"/>
        <v>342000</v>
      </c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39"/>
      <c r="W41" s="138"/>
      <c r="X41" s="138"/>
    </row>
    <row r="42" spans="2:24" x14ac:dyDescent="0.2">
      <c r="B42" s="25"/>
      <c r="C42" s="38">
        <v>3</v>
      </c>
      <c r="D42" s="3">
        <f>'Forbikjøringsfelt i stigning'!D7</f>
        <v>7</v>
      </c>
      <c r="E42" s="4">
        <f>'Forbikjøringsfelt i stigning'!E7</f>
        <v>600</v>
      </c>
      <c r="F42" s="4">
        <f t="shared" si="3"/>
        <v>800</v>
      </c>
      <c r="G42" s="4">
        <f t="shared" si="0"/>
        <v>1400</v>
      </c>
      <c r="H42" s="3">
        <f t="shared" si="1"/>
        <v>42</v>
      </c>
      <c r="I42" s="4">
        <v>95</v>
      </c>
      <c r="J42" s="56">
        <f t="shared" si="2"/>
        <v>342000</v>
      </c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39"/>
      <c r="W42" s="138"/>
      <c r="X42" s="138"/>
    </row>
    <row r="43" spans="2:24" x14ac:dyDescent="0.2">
      <c r="B43" s="25"/>
      <c r="C43" s="38">
        <v>4</v>
      </c>
      <c r="D43" s="3">
        <f>'Forbikjøringsfelt i stigning'!D8</f>
        <v>3.5</v>
      </c>
      <c r="E43" s="4">
        <f>'Forbikjøringsfelt i stigning'!E8</f>
        <v>400</v>
      </c>
      <c r="F43" s="4">
        <f t="shared" si="3"/>
        <v>1400</v>
      </c>
      <c r="G43" s="4">
        <f t="shared" si="0"/>
        <v>1800</v>
      </c>
      <c r="H43" s="3">
        <f t="shared" si="1"/>
        <v>14</v>
      </c>
      <c r="I43" s="4">
        <v>95</v>
      </c>
      <c r="J43" s="56">
        <f t="shared" si="2"/>
        <v>342000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39"/>
      <c r="W43" s="138"/>
      <c r="X43" s="138"/>
    </row>
    <row r="44" spans="2:24" x14ac:dyDescent="0.2">
      <c r="B44" s="25"/>
      <c r="C44" s="38">
        <v>5</v>
      </c>
      <c r="D44" s="3">
        <f>'Forbikjøringsfelt i stigning'!D9</f>
        <v>0</v>
      </c>
      <c r="E44" s="4">
        <f>'Forbikjøringsfelt i stigning'!E9</f>
        <v>1000</v>
      </c>
      <c r="F44" s="4">
        <f t="shared" si="3"/>
        <v>1800</v>
      </c>
      <c r="G44" s="4">
        <f t="shared" si="0"/>
        <v>2800</v>
      </c>
      <c r="H44" s="3">
        <f t="shared" si="1"/>
        <v>0</v>
      </c>
      <c r="I44" s="4">
        <v>95</v>
      </c>
      <c r="J44" s="56">
        <f t="shared" si="2"/>
        <v>342000</v>
      </c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39"/>
      <c r="W44" s="138"/>
      <c r="X44" s="138"/>
    </row>
    <row r="45" spans="2:24" x14ac:dyDescent="0.2">
      <c r="B45" s="25"/>
      <c r="C45" s="38">
        <v>6</v>
      </c>
      <c r="D45" s="3">
        <f>'Forbikjøringsfelt i stigning'!D10</f>
        <v>0</v>
      </c>
      <c r="E45" s="4">
        <f>'Forbikjøringsfelt i stigning'!E10</f>
        <v>0</v>
      </c>
      <c r="F45" s="4">
        <f t="shared" si="3"/>
        <v>2800</v>
      </c>
      <c r="G45" s="4">
        <f t="shared" si="0"/>
        <v>2800</v>
      </c>
      <c r="H45" s="3">
        <f t="shared" si="1"/>
        <v>0</v>
      </c>
      <c r="I45" s="4">
        <v>95</v>
      </c>
      <c r="J45" s="56">
        <f t="shared" si="2"/>
        <v>342000</v>
      </c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39"/>
      <c r="W45" s="138"/>
      <c r="X45" s="138"/>
    </row>
    <row r="46" spans="2:24" x14ac:dyDescent="0.2">
      <c r="B46" s="25"/>
      <c r="C46" s="38">
        <v>7</v>
      </c>
      <c r="D46" s="3">
        <f>'Forbikjøringsfelt i stigning'!D11</f>
        <v>0</v>
      </c>
      <c r="E46" s="4">
        <f>'Forbikjøringsfelt i stigning'!E11</f>
        <v>0</v>
      </c>
      <c r="F46" s="4">
        <f t="shared" si="3"/>
        <v>2800</v>
      </c>
      <c r="G46" s="4">
        <f t="shared" si="0"/>
        <v>2800</v>
      </c>
      <c r="H46" s="3">
        <f t="shared" si="1"/>
        <v>0</v>
      </c>
      <c r="I46" s="4">
        <v>95</v>
      </c>
      <c r="J46" s="56">
        <f t="shared" si="2"/>
        <v>342000</v>
      </c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39"/>
      <c r="W46" s="138"/>
      <c r="X46" s="138"/>
    </row>
    <row r="47" spans="2:24" x14ac:dyDescent="0.2">
      <c r="B47" s="25"/>
      <c r="C47" s="38">
        <v>8</v>
      </c>
      <c r="D47" s="3">
        <f>'Forbikjøringsfelt i stigning'!D12</f>
        <v>0</v>
      </c>
      <c r="E47" s="4">
        <f>'Forbikjøringsfelt i stigning'!E12</f>
        <v>0</v>
      </c>
      <c r="F47" s="4">
        <f t="shared" si="3"/>
        <v>2800</v>
      </c>
      <c r="G47" s="4">
        <f t="shared" si="0"/>
        <v>2800</v>
      </c>
      <c r="H47" s="3">
        <f t="shared" si="1"/>
        <v>0</v>
      </c>
      <c r="I47" s="4">
        <v>95</v>
      </c>
      <c r="J47" s="56">
        <f t="shared" si="2"/>
        <v>342000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39"/>
      <c r="W47" s="138"/>
      <c r="X47" s="138"/>
    </row>
    <row r="48" spans="2:24" x14ac:dyDescent="0.2">
      <c r="B48" s="25"/>
      <c r="C48" s="38">
        <v>9</v>
      </c>
      <c r="D48" s="3">
        <f>'Forbikjøringsfelt i stigning'!D13</f>
        <v>0</v>
      </c>
      <c r="E48" s="4">
        <f>'Forbikjøringsfelt i stigning'!E13</f>
        <v>0</v>
      </c>
      <c r="F48" s="4">
        <f t="shared" si="3"/>
        <v>2800</v>
      </c>
      <c r="G48" s="4">
        <f t="shared" si="0"/>
        <v>2800</v>
      </c>
      <c r="H48" s="3">
        <f t="shared" si="1"/>
        <v>0</v>
      </c>
      <c r="I48" s="4">
        <v>95</v>
      </c>
      <c r="J48" s="56">
        <f t="shared" si="2"/>
        <v>342000</v>
      </c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39"/>
      <c r="W48" s="138"/>
      <c r="X48" s="138"/>
    </row>
    <row r="49" spans="2:24" x14ac:dyDescent="0.2">
      <c r="B49" s="25"/>
      <c r="C49" s="38" t="s">
        <v>91</v>
      </c>
      <c r="D49" s="57"/>
      <c r="E49" s="6">
        <f>SUM(E40:E48)</f>
        <v>2800</v>
      </c>
      <c r="F49" s="58"/>
      <c r="G49" s="58"/>
      <c r="H49" s="7">
        <f>SUM(H40:H48)</f>
        <v>70</v>
      </c>
      <c r="I49" s="59"/>
      <c r="J49" s="60"/>
      <c r="K49" s="28"/>
      <c r="L49" s="28" t="s">
        <v>96</v>
      </c>
      <c r="M49" s="28"/>
      <c r="N49" s="28">
        <f>+E22</f>
        <v>40000</v>
      </c>
      <c r="O49" s="28" t="str">
        <f>+F22</f>
        <v>kg</v>
      </c>
      <c r="P49" s="60">
        <f>+E23</f>
        <v>360</v>
      </c>
      <c r="Q49" s="28" t="str">
        <f>+F23</f>
        <v>kW</v>
      </c>
      <c r="R49" s="61">
        <f>MAX(D40:D44)</f>
        <v>7</v>
      </c>
      <c r="S49" s="28" t="s">
        <v>97</v>
      </c>
      <c r="T49" s="60">
        <f>+E25</f>
        <v>111.11111111111111</v>
      </c>
      <c r="U49" s="39" t="str">
        <f>+F25</f>
        <v>kg/kW</v>
      </c>
      <c r="W49" s="138"/>
      <c r="X49" s="138"/>
    </row>
    <row r="50" spans="2:24" x14ac:dyDescent="0.2">
      <c r="B50" s="30"/>
      <c r="C50" s="31"/>
      <c r="D50" s="31"/>
      <c r="E50" s="40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41"/>
      <c r="W50" s="139"/>
      <c r="X50" s="139"/>
    </row>
    <row r="52" spans="2:24" x14ac:dyDescent="0.2">
      <c r="B52" s="62" t="s">
        <v>81</v>
      </c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4"/>
      <c r="W52" s="65"/>
      <c r="X52" s="65"/>
    </row>
    <row r="53" spans="2:24" s="48" customFormat="1" x14ac:dyDescent="0.2">
      <c r="B53" s="66" t="s">
        <v>77</v>
      </c>
      <c r="C53" s="67" t="s">
        <v>47</v>
      </c>
      <c r="D53" s="67" t="s">
        <v>47</v>
      </c>
      <c r="E53" s="67" t="s">
        <v>51</v>
      </c>
      <c r="F53" s="67" t="s">
        <v>54</v>
      </c>
      <c r="G53" s="67" t="s">
        <v>51</v>
      </c>
      <c r="H53" s="67" t="s">
        <v>54</v>
      </c>
      <c r="I53" s="67" t="s">
        <v>48</v>
      </c>
      <c r="J53" s="67" t="s">
        <v>48</v>
      </c>
      <c r="K53" s="67" t="s">
        <v>73</v>
      </c>
      <c r="L53" s="67" t="s">
        <v>52</v>
      </c>
      <c r="M53" s="67" t="s">
        <v>92</v>
      </c>
      <c r="N53" s="67" t="s">
        <v>44</v>
      </c>
      <c r="O53" s="67" t="s">
        <v>39</v>
      </c>
      <c r="P53" s="67" t="s">
        <v>70</v>
      </c>
      <c r="Q53" s="67" t="s">
        <v>34</v>
      </c>
      <c r="R53" s="67" t="s">
        <v>46</v>
      </c>
      <c r="S53" s="67" t="s">
        <v>45</v>
      </c>
      <c r="T53" s="67" t="s">
        <v>69</v>
      </c>
      <c r="U53" s="68" t="s">
        <v>52</v>
      </c>
      <c r="W53" s="69"/>
      <c r="X53" s="69"/>
    </row>
    <row r="54" spans="2:24" s="48" customFormat="1" x14ac:dyDescent="0.2">
      <c r="B54" s="70"/>
      <c r="C54" s="67" t="s">
        <v>43</v>
      </c>
      <c r="D54" s="67" t="s">
        <v>43</v>
      </c>
      <c r="E54" s="67" t="s">
        <v>30</v>
      </c>
      <c r="F54" s="67" t="s">
        <v>30</v>
      </c>
      <c r="G54" s="67" t="s">
        <v>30</v>
      </c>
      <c r="H54" s="67" t="s">
        <v>30</v>
      </c>
      <c r="I54" s="67" t="s">
        <v>22</v>
      </c>
      <c r="J54" s="67" t="s">
        <v>23</v>
      </c>
      <c r="K54" s="67" t="s">
        <v>23</v>
      </c>
      <c r="L54" s="67" t="s">
        <v>11</v>
      </c>
      <c r="M54" s="67" t="s">
        <v>11</v>
      </c>
      <c r="N54" s="67" t="s">
        <v>0</v>
      </c>
      <c r="O54" s="67" t="s">
        <v>53</v>
      </c>
      <c r="P54" s="67" t="s">
        <v>3</v>
      </c>
      <c r="Q54" s="67" t="s">
        <v>3</v>
      </c>
      <c r="R54" s="67" t="s">
        <v>3</v>
      </c>
      <c r="S54" s="67" t="s">
        <v>3</v>
      </c>
      <c r="T54" s="67" t="s">
        <v>3</v>
      </c>
      <c r="U54" s="68" t="s">
        <v>3</v>
      </c>
      <c r="W54" s="69"/>
      <c r="X54" s="69"/>
    </row>
    <row r="55" spans="2:24" s="48" customFormat="1" x14ac:dyDescent="0.2">
      <c r="B55" s="70"/>
      <c r="C55" s="67" t="s">
        <v>42</v>
      </c>
      <c r="D55" s="67" t="s">
        <v>59</v>
      </c>
      <c r="E55" s="67" t="s">
        <v>60</v>
      </c>
      <c r="F55" s="67" t="s">
        <v>61</v>
      </c>
      <c r="G55" s="67" t="s">
        <v>62</v>
      </c>
      <c r="H55" s="67" t="s">
        <v>63</v>
      </c>
      <c r="I55" s="67" t="s">
        <v>64</v>
      </c>
      <c r="J55" s="67" t="s">
        <v>64</v>
      </c>
      <c r="K55" s="67" t="s">
        <v>72</v>
      </c>
      <c r="L55" s="67" t="s">
        <v>71</v>
      </c>
      <c r="M55" s="67" t="s">
        <v>58</v>
      </c>
      <c r="N55" s="67"/>
      <c r="O55" s="67" t="s">
        <v>66</v>
      </c>
      <c r="P55" s="67" t="s">
        <v>67</v>
      </c>
      <c r="Q55" s="67" t="s">
        <v>55</v>
      </c>
      <c r="R55" s="67" t="s">
        <v>56</v>
      </c>
      <c r="S55" s="67" t="s">
        <v>57</v>
      </c>
      <c r="T55" s="67" t="s">
        <v>79</v>
      </c>
      <c r="U55" s="68" t="s">
        <v>65</v>
      </c>
      <c r="W55" s="69"/>
      <c r="X55" s="69"/>
    </row>
    <row r="56" spans="2:24" x14ac:dyDescent="0.2">
      <c r="B56" s="71"/>
      <c r="C56" s="72">
        <v>0</v>
      </c>
      <c r="D56" s="72"/>
      <c r="E56" s="73">
        <v>0</v>
      </c>
      <c r="F56" s="73">
        <v>0</v>
      </c>
      <c r="G56" s="74">
        <f>+E16</f>
        <v>0</v>
      </c>
      <c r="H56" s="72">
        <f>+E17</f>
        <v>633.20000000000005</v>
      </c>
      <c r="I56" s="72">
        <f>+E18</f>
        <v>80</v>
      </c>
      <c r="J56" s="72">
        <f>+I56/3.6</f>
        <v>22.222222222222221</v>
      </c>
      <c r="K56" s="72">
        <f t="shared" ref="K56:K87" si="4">+$E$19/3.6</f>
        <v>22.222222222222221</v>
      </c>
      <c r="L56" s="73">
        <f t="shared" ref="L56:L87" si="5">+U56/$E$22</f>
        <v>0.19919444444444442</v>
      </c>
      <c r="M56" s="73">
        <f>MIN(IF((J56+L56*D57)&gt;K56,+(K56-J56)/D57,L56),$E$20)</f>
        <v>0</v>
      </c>
      <c r="N56" s="72">
        <f>IF($G56&gt;=$F$48,$D$48,(IF($G56&gt;=$F$47,$D$47,(IF($G56&gt;=$F$46,$D$46,(IF($G56&gt;=$F$45,$D$45,(IF($G56&gt;=$F$44,$D$44,IF($G56&gt;=$F$43,$D$43,IF($G56&gt;=$F$42,$D$42,IF($G56&gt;=$F$41,$D$41,$D$40))))))))))))</f>
        <v>0</v>
      </c>
      <c r="O56" s="74">
        <f t="shared" ref="O56:O87" si="6">IF($G56&gt;=$F$44,$J$44,IF($G56&gt;=$F$43,$J$43,IF($G56&gt;=$F$42,$J$42,IF($G56&gt;=$F$41,$J$41,$J$40))))</f>
        <v>342000</v>
      </c>
      <c r="P56" s="74">
        <f t="shared" ref="P56:P119" si="7">+O56/J56</f>
        <v>15390</v>
      </c>
      <c r="Q56" s="74">
        <f t="shared" ref="Q56:Q87" si="8">0.1*$E$22*N56</f>
        <v>0</v>
      </c>
      <c r="R56" s="74">
        <f t="shared" ref="R56:R87" si="9">10*$E$22*$E$12</f>
        <v>6000</v>
      </c>
      <c r="S56" s="74">
        <f t="shared" ref="S56:S87" si="10">0.5*$E$9*$E$13*$E$14*(J56+$E$10)^2</f>
        <v>1422.2222222222222</v>
      </c>
      <c r="T56" s="74">
        <f>+Q56+R56+S56</f>
        <v>7422.2222222222226</v>
      </c>
      <c r="U56" s="75">
        <f>+P56-T56</f>
        <v>7967.7777777777774</v>
      </c>
      <c r="W56" s="76">
        <f>IF($I56&lt;='Forbikjøringsfelt i stigning'!$D$15-'Forbikjøringsfelt i stigning'!$D$18,IF($I55&gt;='Forbikjøringsfelt i stigning'!$D$15-'Forbikjøringsfelt i stigning'!$D$18,$G56,0),0)</f>
        <v>0</v>
      </c>
      <c r="X56" s="77">
        <f>IF($I56&gt;='Forbikjøringsfelt i stigning'!$D$15-('Forbikjøringsfelt i stigning'!$D$18-5),IF($I55&lt;='Forbikjøringsfelt i stigning'!$D$15-('Forbikjøringsfelt i stigning'!$D$18-5),$G56,0),0)</f>
        <v>0</v>
      </c>
    </row>
    <row r="57" spans="2:24" x14ac:dyDescent="0.2">
      <c r="B57" s="71">
        <v>1</v>
      </c>
      <c r="C57" s="72">
        <f t="shared" ref="C57:C88" si="11">+C56+$E$7</f>
        <v>0.33333333333333331</v>
      </c>
      <c r="D57" s="72">
        <f t="shared" ref="D57:D66" si="12">+C57-C56</f>
        <v>0.33333333333333331</v>
      </c>
      <c r="E57" s="73">
        <f>+J56*D57+0.5*M56*D57*D57</f>
        <v>7.4074074074074066</v>
      </c>
      <c r="F57" s="73">
        <f t="shared" ref="F57:F66" si="13">+E57*N57/100</f>
        <v>0</v>
      </c>
      <c r="G57" s="74">
        <f>+G56+E57</f>
        <v>7.4074074074074066</v>
      </c>
      <c r="H57" s="72">
        <f>+H56+F57</f>
        <v>633.20000000000005</v>
      </c>
      <c r="I57" s="72">
        <f>+J57*3.6</f>
        <v>80</v>
      </c>
      <c r="J57" s="72">
        <f>+J56+M56*D57</f>
        <v>22.222222222222221</v>
      </c>
      <c r="K57" s="72">
        <f t="shared" si="4"/>
        <v>22.222222222222221</v>
      </c>
      <c r="L57" s="73">
        <f t="shared" si="5"/>
        <v>0.19919444444444442</v>
      </c>
      <c r="M57" s="73">
        <f t="shared" ref="M57:M120" si="14">MIN(IF((J57+L57*D58)&gt;K57,+(K57-J57)/D58,L57),$E$20)</f>
        <v>0</v>
      </c>
      <c r="N57" s="72">
        <f t="shared" ref="N57:N120" si="15">IF($G57&gt;=$F$48,$D$48,(IF($G57&gt;=$F$47,$D$47,(IF($G57&gt;=$F$46,$D$46,(IF($G57&gt;=$F$45,$D$45,(IF($G57&gt;=$F$44,$D$44,IF($G57&gt;=$F$43,$D$43,IF($G57&gt;=$F$42,$D$42,IF($G57&gt;=$F$41,$D$41,$D$40))))))))))))</f>
        <v>0</v>
      </c>
      <c r="O57" s="74">
        <f t="shared" si="6"/>
        <v>342000</v>
      </c>
      <c r="P57" s="74">
        <f t="shared" si="7"/>
        <v>15390</v>
      </c>
      <c r="Q57" s="74">
        <f t="shared" si="8"/>
        <v>0</v>
      </c>
      <c r="R57" s="74">
        <f t="shared" si="9"/>
        <v>6000</v>
      </c>
      <c r="S57" s="74">
        <f t="shared" si="10"/>
        <v>1422.2222222222222</v>
      </c>
      <c r="T57" s="74">
        <f t="shared" ref="T57:T120" si="16">+Q57+R57+S57</f>
        <v>7422.2222222222226</v>
      </c>
      <c r="U57" s="75">
        <f t="shared" ref="U57:U120" si="17">+P57-T57</f>
        <v>7967.7777777777774</v>
      </c>
      <c r="W57" s="76">
        <f>IF($I57&lt;='Forbikjøringsfelt i stigning'!$D$15-'Forbikjøringsfelt i stigning'!$D$18,IF($I56&gt;='Forbikjøringsfelt i stigning'!$D$15-'Forbikjøringsfelt i stigning'!$D$18,$G57,0),0)</f>
        <v>0</v>
      </c>
      <c r="X57" s="77">
        <f>IF($I57&gt;='Forbikjøringsfelt i stigning'!$D$15-('Forbikjøringsfelt i stigning'!$D$18-5),IF($I56&lt;='Forbikjøringsfelt i stigning'!$D$15-('Forbikjøringsfelt i stigning'!$D$18-5),$G57,0),0)</f>
        <v>0</v>
      </c>
    </row>
    <row r="58" spans="2:24" x14ac:dyDescent="0.2">
      <c r="B58" s="71">
        <v>2</v>
      </c>
      <c r="C58" s="72">
        <f t="shared" si="11"/>
        <v>0.66666666666666663</v>
      </c>
      <c r="D58" s="72">
        <f t="shared" si="12"/>
        <v>0.33333333333333331</v>
      </c>
      <c r="E58" s="73">
        <f t="shared" ref="E58:E121" si="18">+J57*D58+0.5*M57*D58*D58</f>
        <v>7.4074074074074066</v>
      </c>
      <c r="F58" s="73">
        <f t="shared" si="13"/>
        <v>0</v>
      </c>
      <c r="G58" s="74">
        <f t="shared" ref="G58:G66" si="19">+G57+E58</f>
        <v>14.814814814814813</v>
      </c>
      <c r="H58" s="72">
        <f t="shared" ref="H58:H66" si="20">+H57+F58</f>
        <v>633.20000000000005</v>
      </c>
      <c r="I58" s="72">
        <f t="shared" ref="I58:I121" si="21">+J58*3.6</f>
        <v>80</v>
      </c>
      <c r="J58" s="72">
        <f t="shared" ref="J58:J121" si="22">+J57+M57*D58</f>
        <v>22.222222222222221</v>
      </c>
      <c r="K58" s="72">
        <f t="shared" si="4"/>
        <v>22.222222222222221</v>
      </c>
      <c r="L58" s="73">
        <f t="shared" si="5"/>
        <v>0.19919444444444442</v>
      </c>
      <c r="M58" s="73">
        <f t="shared" si="14"/>
        <v>0</v>
      </c>
      <c r="N58" s="72">
        <f t="shared" si="15"/>
        <v>0</v>
      </c>
      <c r="O58" s="74">
        <f t="shared" si="6"/>
        <v>342000</v>
      </c>
      <c r="P58" s="74">
        <f t="shared" si="7"/>
        <v>15390</v>
      </c>
      <c r="Q58" s="74">
        <f t="shared" si="8"/>
        <v>0</v>
      </c>
      <c r="R58" s="74">
        <f t="shared" si="9"/>
        <v>6000</v>
      </c>
      <c r="S58" s="74">
        <f t="shared" si="10"/>
        <v>1422.2222222222222</v>
      </c>
      <c r="T58" s="74">
        <f t="shared" si="16"/>
        <v>7422.2222222222226</v>
      </c>
      <c r="U58" s="75">
        <f t="shared" si="17"/>
        <v>7967.7777777777774</v>
      </c>
      <c r="W58" s="76">
        <f>IF($I58&lt;='Forbikjøringsfelt i stigning'!$D$15-'Forbikjøringsfelt i stigning'!$D$18,IF($I57&gt;='Forbikjøringsfelt i stigning'!$D$15-'Forbikjøringsfelt i stigning'!$D$18,$G58,0),0)</f>
        <v>0</v>
      </c>
      <c r="X58" s="77">
        <f>IF($I58&gt;='Forbikjøringsfelt i stigning'!$D$15-('Forbikjøringsfelt i stigning'!$D$18-5),IF($I57&lt;='Forbikjøringsfelt i stigning'!$D$15-('Forbikjøringsfelt i stigning'!$D$18-5),$G58,0),0)</f>
        <v>0</v>
      </c>
    </row>
    <row r="59" spans="2:24" x14ac:dyDescent="0.2">
      <c r="B59" s="71">
        <v>3</v>
      </c>
      <c r="C59" s="72">
        <f t="shared" si="11"/>
        <v>1</v>
      </c>
      <c r="D59" s="72">
        <f t="shared" si="12"/>
        <v>0.33333333333333337</v>
      </c>
      <c r="E59" s="73">
        <f t="shared" si="18"/>
        <v>7.4074074074074083</v>
      </c>
      <c r="F59" s="73">
        <f t="shared" si="13"/>
        <v>0</v>
      </c>
      <c r="G59" s="74">
        <f t="shared" si="19"/>
        <v>22.222222222222221</v>
      </c>
      <c r="H59" s="72">
        <f t="shared" si="20"/>
        <v>633.20000000000005</v>
      </c>
      <c r="I59" s="72">
        <f t="shared" si="21"/>
        <v>80</v>
      </c>
      <c r="J59" s="72">
        <f t="shared" si="22"/>
        <v>22.222222222222221</v>
      </c>
      <c r="K59" s="72">
        <f t="shared" si="4"/>
        <v>22.222222222222221</v>
      </c>
      <c r="L59" s="73">
        <f t="shared" si="5"/>
        <v>0.19919444444444442</v>
      </c>
      <c r="M59" s="73">
        <f t="shared" si="14"/>
        <v>0</v>
      </c>
      <c r="N59" s="72">
        <f t="shared" si="15"/>
        <v>0</v>
      </c>
      <c r="O59" s="74">
        <f t="shared" si="6"/>
        <v>342000</v>
      </c>
      <c r="P59" s="74">
        <f t="shared" si="7"/>
        <v>15390</v>
      </c>
      <c r="Q59" s="74">
        <f t="shared" si="8"/>
        <v>0</v>
      </c>
      <c r="R59" s="74">
        <f t="shared" si="9"/>
        <v>6000</v>
      </c>
      <c r="S59" s="74">
        <f t="shared" si="10"/>
        <v>1422.2222222222222</v>
      </c>
      <c r="T59" s="74">
        <f t="shared" si="16"/>
        <v>7422.2222222222226</v>
      </c>
      <c r="U59" s="75">
        <f t="shared" si="17"/>
        <v>7967.7777777777774</v>
      </c>
      <c r="W59" s="76">
        <f>IF($I59&lt;='Forbikjøringsfelt i stigning'!$D$15-'Forbikjøringsfelt i stigning'!$D$18,IF($I58&gt;='Forbikjøringsfelt i stigning'!$D$15-'Forbikjøringsfelt i stigning'!$D$18,$G59,0),0)</f>
        <v>0</v>
      </c>
      <c r="X59" s="77">
        <f>IF($I59&gt;='Forbikjøringsfelt i stigning'!$D$15-('Forbikjøringsfelt i stigning'!$D$18-5),IF($I58&lt;='Forbikjøringsfelt i stigning'!$D$15-('Forbikjøringsfelt i stigning'!$D$18-5),$G59,0),0)</f>
        <v>0</v>
      </c>
    </row>
    <row r="60" spans="2:24" x14ac:dyDescent="0.2">
      <c r="B60" s="71">
        <v>4</v>
      </c>
      <c r="C60" s="72">
        <f t="shared" si="11"/>
        <v>1.3333333333333333</v>
      </c>
      <c r="D60" s="72">
        <f t="shared" si="12"/>
        <v>0.33333333333333326</v>
      </c>
      <c r="E60" s="73">
        <f t="shared" si="18"/>
        <v>7.4074074074074057</v>
      </c>
      <c r="F60" s="73">
        <f t="shared" si="13"/>
        <v>0</v>
      </c>
      <c r="G60" s="74">
        <f t="shared" si="19"/>
        <v>29.629629629629626</v>
      </c>
      <c r="H60" s="72">
        <f t="shared" si="20"/>
        <v>633.20000000000005</v>
      </c>
      <c r="I60" s="72">
        <f t="shared" si="21"/>
        <v>80</v>
      </c>
      <c r="J60" s="72">
        <f t="shared" si="22"/>
        <v>22.222222222222221</v>
      </c>
      <c r="K60" s="72">
        <f t="shared" si="4"/>
        <v>22.222222222222221</v>
      </c>
      <c r="L60" s="73">
        <f t="shared" si="5"/>
        <v>0.19919444444444442</v>
      </c>
      <c r="M60" s="73">
        <f t="shared" si="14"/>
        <v>0</v>
      </c>
      <c r="N60" s="72">
        <f t="shared" si="15"/>
        <v>0</v>
      </c>
      <c r="O60" s="74">
        <f t="shared" si="6"/>
        <v>342000</v>
      </c>
      <c r="P60" s="74">
        <f t="shared" si="7"/>
        <v>15390</v>
      </c>
      <c r="Q60" s="74">
        <f t="shared" si="8"/>
        <v>0</v>
      </c>
      <c r="R60" s="74">
        <f t="shared" si="9"/>
        <v>6000</v>
      </c>
      <c r="S60" s="74">
        <f t="shared" si="10"/>
        <v>1422.2222222222222</v>
      </c>
      <c r="T60" s="74">
        <f t="shared" si="16"/>
        <v>7422.2222222222226</v>
      </c>
      <c r="U60" s="75">
        <f t="shared" si="17"/>
        <v>7967.7777777777774</v>
      </c>
      <c r="W60" s="76">
        <f>IF($I60&lt;='Forbikjøringsfelt i stigning'!$D$15-'Forbikjøringsfelt i stigning'!$D$18,IF($I59&gt;='Forbikjøringsfelt i stigning'!$D$15-'Forbikjøringsfelt i stigning'!$D$18,$G60,0),0)</f>
        <v>0</v>
      </c>
      <c r="X60" s="77">
        <f>IF($I60&gt;='Forbikjøringsfelt i stigning'!$D$15-('Forbikjøringsfelt i stigning'!$D$18-5),IF($I59&lt;='Forbikjøringsfelt i stigning'!$D$15-('Forbikjøringsfelt i stigning'!$D$18-5),$G60,0),0)</f>
        <v>0</v>
      </c>
    </row>
    <row r="61" spans="2:24" x14ac:dyDescent="0.2">
      <c r="B61" s="71">
        <v>5</v>
      </c>
      <c r="C61" s="72">
        <f t="shared" si="11"/>
        <v>1.6666666666666665</v>
      </c>
      <c r="D61" s="72">
        <f t="shared" si="12"/>
        <v>0.33333333333333326</v>
      </c>
      <c r="E61" s="73">
        <f t="shared" si="18"/>
        <v>7.4074074074074057</v>
      </c>
      <c r="F61" s="73">
        <f t="shared" si="13"/>
        <v>0</v>
      </c>
      <c r="G61" s="74">
        <f t="shared" si="19"/>
        <v>37.037037037037031</v>
      </c>
      <c r="H61" s="72">
        <f t="shared" si="20"/>
        <v>633.20000000000005</v>
      </c>
      <c r="I61" s="72">
        <f t="shared" si="21"/>
        <v>80</v>
      </c>
      <c r="J61" s="72">
        <f t="shared" si="22"/>
        <v>22.222222222222221</v>
      </c>
      <c r="K61" s="72">
        <f t="shared" si="4"/>
        <v>22.222222222222221</v>
      </c>
      <c r="L61" s="73">
        <f t="shared" si="5"/>
        <v>0.19919444444444442</v>
      </c>
      <c r="M61" s="73">
        <f t="shared" si="14"/>
        <v>0</v>
      </c>
      <c r="N61" s="72">
        <f t="shared" si="15"/>
        <v>0</v>
      </c>
      <c r="O61" s="74">
        <f t="shared" si="6"/>
        <v>342000</v>
      </c>
      <c r="P61" s="74">
        <f t="shared" si="7"/>
        <v>15390</v>
      </c>
      <c r="Q61" s="74">
        <f t="shared" si="8"/>
        <v>0</v>
      </c>
      <c r="R61" s="74">
        <f t="shared" si="9"/>
        <v>6000</v>
      </c>
      <c r="S61" s="74">
        <f t="shared" si="10"/>
        <v>1422.2222222222222</v>
      </c>
      <c r="T61" s="74">
        <f t="shared" si="16"/>
        <v>7422.2222222222226</v>
      </c>
      <c r="U61" s="75">
        <f t="shared" si="17"/>
        <v>7967.7777777777774</v>
      </c>
      <c r="W61" s="76">
        <f>IF($I61&lt;='Forbikjøringsfelt i stigning'!$D$15-'Forbikjøringsfelt i stigning'!$D$18,IF($I60&gt;='Forbikjøringsfelt i stigning'!$D$15-'Forbikjøringsfelt i stigning'!$D$18,$G61,0),0)</f>
        <v>0</v>
      </c>
      <c r="X61" s="77">
        <f>IF($I61&gt;='Forbikjøringsfelt i stigning'!$D$15-('Forbikjøringsfelt i stigning'!$D$18-5),IF($I60&lt;='Forbikjøringsfelt i stigning'!$D$15-('Forbikjøringsfelt i stigning'!$D$18-5),$G61,0),0)</f>
        <v>0</v>
      </c>
    </row>
    <row r="62" spans="2:24" x14ac:dyDescent="0.2">
      <c r="B62" s="71">
        <v>6</v>
      </c>
      <c r="C62" s="72">
        <f t="shared" si="11"/>
        <v>1.9999999999999998</v>
      </c>
      <c r="D62" s="72">
        <f t="shared" si="12"/>
        <v>0.33333333333333326</v>
      </c>
      <c r="E62" s="73">
        <f t="shared" si="18"/>
        <v>7.4074074074074057</v>
      </c>
      <c r="F62" s="73">
        <f t="shared" si="13"/>
        <v>0</v>
      </c>
      <c r="G62" s="74">
        <f t="shared" si="19"/>
        <v>44.444444444444436</v>
      </c>
      <c r="H62" s="72">
        <f t="shared" si="20"/>
        <v>633.20000000000005</v>
      </c>
      <c r="I62" s="72">
        <f t="shared" si="21"/>
        <v>80</v>
      </c>
      <c r="J62" s="72">
        <f t="shared" si="22"/>
        <v>22.222222222222221</v>
      </c>
      <c r="K62" s="72">
        <f t="shared" si="4"/>
        <v>22.222222222222221</v>
      </c>
      <c r="L62" s="73">
        <f t="shared" si="5"/>
        <v>0.19919444444444442</v>
      </c>
      <c r="M62" s="73">
        <f t="shared" si="14"/>
        <v>0</v>
      </c>
      <c r="N62" s="72">
        <f t="shared" si="15"/>
        <v>0</v>
      </c>
      <c r="O62" s="74">
        <f t="shared" si="6"/>
        <v>342000</v>
      </c>
      <c r="P62" s="74">
        <f t="shared" si="7"/>
        <v>15390</v>
      </c>
      <c r="Q62" s="74">
        <f t="shared" si="8"/>
        <v>0</v>
      </c>
      <c r="R62" s="74">
        <f t="shared" si="9"/>
        <v>6000</v>
      </c>
      <c r="S62" s="74">
        <f t="shared" si="10"/>
        <v>1422.2222222222222</v>
      </c>
      <c r="T62" s="74">
        <f t="shared" si="16"/>
        <v>7422.2222222222226</v>
      </c>
      <c r="U62" s="75">
        <f t="shared" si="17"/>
        <v>7967.7777777777774</v>
      </c>
      <c r="W62" s="76">
        <f>IF($I62&lt;='Forbikjøringsfelt i stigning'!$D$15-'Forbikjøringsfelt i stigning'!$D$18,IF($I61&gt;='Forbikjøringsfelt i stigning'!$D$15-'Forbikjøringsfelt i stigning'!$D$18,$G62,0),0)</f>
        <v>0</v>
      </c>
      <c r="X62" s="77">
        <f>IF($I62&gt;='Forbikjøringsfelt i stigning'!$D$15-('Forbikjøringsfelt i stigning'!$D$18-5),IF($I61&lt;='Forbikjøringsfelt i stigning'!$D$15-('Forbikjøringsfelt i stigning'!$D$18-5),$G62,0),0)</f>
        <v>0</v>
      </c>
    </row>
    <row r="63" spans="2:24" x14ac:dyDescent="0.2">
      <c r="B63" s="71">
        <v>7</v>
      </c>
      <c r="C63" s="72">
        <f t="shared" si="11"/>
        <v>2.333333333333333</v>
      </c>
      <c r="D63" s="72">
        <f t="shared" si="12"/>
        <v>0.33333333333333326</v>
      </c>
      <c r="E63" s="73">
        <f t="shared" si="18"/>
        <v>7.4074074074074057</v>
      </c>
      <c r="F63" s="73">
        <f t="shared" si="13"/>
        <v>0</v>
      </c>
      <c r="G63" s="74">
        <f t="shared" si="19"/>
        <v>51.851851851851841</v>
      </c>
      <c r="H63" s="72">
        <f t="shared" si="20"/>
        <v>633.20000000000005</v>
      </c>
      <c r="I63" s="72">
        <f t="shared" si="21"/>
        <v>80</v>
      </c>
      <c r="J63" s="72">
        <f t="shared" si="22"/>
        <v>22.222222222222221</v>
      </c>
      <c r="K63" s="72">
        <f t="shared" si="4"/>
        <v>22.222222222222221</v>
      </c>
      <c r="L63" s="73">
        <f t="shared" si="5"/>
        <v>0.19919444444444442</v>
      </c>
      <c r="M63" s="73">
        <f t="shared" si="14"/>
        <v>0</v>
      </c>
      <c r="N63" s="72">
        <f t="shared" si="15"/>
        <v>0</v>
      </c>
      <c r="O63" s="74">
        <f t="shared" si="6"/>
        <v>342000</v>
      </c>
      <c r="P63" s="74">
        <f t="shared" si="7"/>
        <v>15390</v>
      </c>
      <c r="Q63" s="74">
        <f t="shared" si="8"/>
        <v>0</v>
      </c>
      <c r="R63" s="74">
        <f t="shared" si="9"/>
        <v>6000</v>
      </c>
      <c r="S63" s="74">
        <f t="shared" si="10"/>
        <v>1422.2222222222222</v>
      </c>
      <c r="T63" s="74">
        <f t="shared" si="16"/>
        <v>7422.2222222222226</v>
      </c>
      <c r="U63" s="75">
        <f t="shared" si="17"/>
        <v>7967.7777777777774</v>
      </c>
      <c r="W63" s="76">
        <f>IF($I63&lt;='Forbikjøringsfelt i stigning'!$D$15-'Forbikjøringsfelt i stigning'!$D$18,IF($I62&gt;='Forbikjøringsfelt i stigning'!$D$15-'Forbikjøringsfelt i stigning'!$D$18,$G63,0),0)</f>
        <v>0</v>
      </c>
      <c r="X63" s="77">
        <f>IF($I63&gt;='Forbikjøringsfelt i stigning'!$D$15-('Forbikjøringsfelt i stigning'!$D$18-5),IF($I62&lt;='Forbikjøringsfelt i stigning'!$D$15-('Forbikjøringsfelt i stigning'!$D$18-5),$G63,0),0)</f>
        <v>0</v>
      </c>
    </row>
    <row r="64" spans="2:24" x14ac:dyDescent="0.2">
      <c r="B64" s="71">
        <v>8</v>
      </c>
      <c r="C64" s="72">
        <f t="shared" si="11"/>
        <v>2.6666666666666665</v>
      </c>
      <c r="D64" s="72">
        <f t="shared" si="12"/>
        <v>0.33333333333333348</v>
      </c>
      <c r="E64" s="73">
        <f t="shared" si="18"/>
        <v>7.4074074074074101</v>
      </c>
      <c r="F64" s="73">
        <f t="shared" si="13"/>
        <v>0</v>
      </c>
      <c r="G64" s="74">
        <f t="shared" si="19"/>
        <v>59.259259259259252</v>
      </c>
      <c r="H64" s="72">
        <f t="shared" si="20"/>
        <v>633.20000000000005</v>
      </c>
      <c r="I64" s="72">
        <f t="shared" si="21"/>
        <v>80</v>
      </c>
      <c r="J64" s="72">
        <f t="shared" si="22"/>
        <v>22.222222222222221</v>
      </c>
      <c r="K64" s="72">
        <f t="shared" si="4"/>
        <v>22.222222222222221</v>
      </c>
      <c r="L64" s="73">
        <f t="shared" si="5"/>
        <v>0.19919444444444442</v>
      </c>
      <c r="M64" s="73">
        <f t="shared" si="14"/>
        <v>0</v>
      </c>
      <c r="N64" s="72">
        <f t="shared" si="15"/>
        <v>0</v>
      </c>
      <c r="O64" s="74">
        <f t="shared" si="6"/>
        <v>342000</v>
      </c>
      <c r="P64" s="74">
        <f t="shared" si="7"/>
        <v>15390</v>
      </c>
      <c r="Q64" s="74">
        <f t="shared" si="8"/>
        <v>0</v>
      </c>
      <c r="R64" s="74">
        <f t="shared" si="9"/>
        <v>6000</v>
      </c>
      <c r="S64" s="74">
        <f t="shared" si="10"/>
        <v>1422.2222222222222</v>
      </c>
      <c r="T64" s="74">
        <f t="shared" si="16"/>
        <v>7422.2222222222226</v>
      </c>
      <c r="U64" s="75">
        <f t="shared" si="17"/>
        <v>7967.7777777777774</v>
      </c>
      <c r="W64" s="76">
        <f>IF($I64&lt;='Forbikjøringsfelt i stigning'!$D$15-'Forbikjøringsfelt i stigning'!$D$18,IF($I63&gt;='Forbikjøringsfelt i stigning'!$D$15-'Forbikjøringsfelt i stigning'!$D$18,$G64,0),0)</f>
        <v>0</v>
      </c>
      <c r="X64" s="77">
        <f>IF($I64&gt;='Forbikjøringsfelt i stigning'!$D$15-('Forbikjøringsfelt i stigning'!$D$18-5),IF($I63&lt;='Forbikjøringsfelt i stigning'!$D$15-('Forbikjøringsfelt i stigning'!$D$18-5),$G64,0),0)</f>
        <v>0</v>
      </c>
    </row>
    <row r="65" spans="2:24" x14ac:dyDescent="0.2">
      <c r="B65" s="71">
        <v>9</v>
      </c>
      <c r="C65" s="72">
        <f t="shared" si="11"/>
        <v>3</v>
      </c>
      <c r="D65" s="72">
        <f t="shared" si="12"/>
        <v>0.33333333333333348</v>
      </c>
      <c r="E65" s="73">
        <f t="shared" si="18"/>
        <v>7.4074074074074101</v>
      </c>
      <c r="F65" s="73">
        <f t="shared" si="13"/>
        <v>0</v>
      </c>
      <c r="G65" s="74">
        <f t="shared" si="19"/>
        <v>66.666666666666657</v>
      </c>
      <c r="H65" s="72">
        <f t="shared" si="20"/>
        <v>633.20000000000005</v>
      </c>
      <c r="I65" s="72">
        <f t="shared" si="21"/>
        <v>80</v>
      </c>
      <c r="J65" s="72">
        <f t="shared" si="22"/>
        <v>22.222222222222221</v>
      </c>
      <c r="K65" s="72">
        <f t="shared" si="4"/>
        <v>22.222222222222221</v>
      </c>
      <c r="L65" s="73">
        <f t="shared" si="5"/>
        <v>0.19919444444444442</v>
      </c>
      <c r="M65" s="73">
        <f t="shared" si="14"/>
        <v>0</v>
      </c>
      <c r="N65" s="72">
        <f t="shared" si="15"/>
        <v>0</v>
      </c>
      <c r="O65" s="74">
        <f t="shared" si="6"/>
        <v>342000</v>
      </c>
      <c r="P65" s="74">
        <f t="shared" si="7"/>
        <v>15390</v>
      </c>
      <c r="Q65" s="74">
        <f t="shared" si="8"/>
        <v>0</v>
      </c>
      <c r="R65" s="74">
        <f t="shared" si="9"/>
        <v>6000</v>
      </c>
      <c r="S65" s="74">
        <f t="shared" si="10"/>
        <v>1422.2222222222222</v>
      </c>
      <c r="T65" s="74">
        <f t="shared" si="16"/>
        <v>7422.2222222222226</v>
      </c>
      <c r="U65" s="75">
        <f t="shared" si="17"/>
        <v>7967.7777777777774</v>
      </c>
      <c r="W65" s="76">
        <f>IF($I65&lt;='Forbikjøringsfelt i stigning'!$D$15-'Forbikjøringsfelt i stigning'!$D$18,IF($I64&gt;='Forbikjøringsfelt i stigning'!$D$15-'Forbikjøringsfelt i stigning'!$D$18,$G65,0),0)</f>
        <v>0</v>
      </c>
      <c r="X65" s="77">
        <f>IF($I65&gt;='Forbikjøringsfelt i stigning'!$D$15-('Forbikjøringsfelt i stigning'!$D$18-5),IF($I64&lt;='Forbikjøringsfelt i stigning'!$D$15-('Forbikjøringsfelt i stigning'!$D$18-5),$G65,0),0)</f>
        <v>0</v>
      </c>
    </row>
    <row r="66" spans="2:24" x14ac:dyDescent="0.2">
      <c r="B66" s="71">
        <v>10</v>
      </c>
      <c r="C66" s="72">
        <f t="shared" si="11"/>
        <v>3.3333333333333335</v>
      </c>
      <c r="D66" s="72">
        <f t="shared" si="12"/>
        <v>0.33333333333333348</v>
      </c>
      <c r="E66" s="73">
        <f t="shared" si="18"/>
        <v>7.4074074074074101</v>
      </c>
      <c r="F66" s="73">
        <f t="shared" si="13"/>
        <v>0</v>
      </c>
      <c r="G66" s="74">
        <f t="shared" si="19"/>
        <v>74.074074074074062</v>
      </c>
      <c r="H66" s="72">
        <f t="shared" si="20"/>
        <v>633.20000000000005</v>
      </c>
      <c r="I66" s="72">
        <f t="shared" si="21"/>
        <v>80</v>
      </c>
      <c r="J66" s="72">
        <f t="shared" si="22"/>
        <v>22.222222222222221</v>
      </c>
      <c r="K66" s="72">
        <f t="shared" si="4"/>
        <v>22.222222222222221</v>
      </c>
      <c r="L66" s="73">
        <f t="shared" si="5"/>
        <v>0.19919444444444442</v>
      </c>
      <c r="M66" s="73">
        <f t="shared" si="14"/>
        <v>0</v>
      </c>
      <c r="N66" s="72">
        <f t="shared" si="15"/>
        <v>0</v>
      </c>
      <c r="O66" s="74">
        <f t="shared" si="6"/>
        <v>342000</v>
      </c>
      <c r="P66" s="74">
        <f t="shared" si="7"/>
        <v>15390</v>
      </c>
      <c r="Q66" s="74">
        <f t="shared" si="8"/>
        <v>0</v>
      </c>
      <c r="R66" s="74">
        <f t="shared" si="9"/>
        <v>6000</v>
      </c>
      <c r="S66" s="74">
        <f t="shared" si="10"/>
        <v>1422.2222222222222</v>
      </c>
      <c r="T66" s="74">
        <f t="shared" si="16"/>
        <v>7422.2222222222226</v>
      </c>
      <c r="U66" s="75">
        <f t="shared" si="17"/>
        <v>7967.7777777777774</v>
      </c>
      <c r="W66" s="76">
        <f>IF($I66&lt;='Forbikjøringsfelt i stigning'!$D$15-'Forbikjøringsfelt i stigning'!$D$18,IF($I65&gt;='Forbikjøringsfelt i stigning'!$D$15-'Forbikjøringsfelt i stigning'!$D$18,$G66,0),0)</f>
        <v>0</v>
      </c>
      <c r="X66" s="77">
        <f>IF($I66&gt;='Forbikjøringsfelt i stigning'!$D$15-('Forbikjøringsfelt i stigning'!$D$18-5),IF($I65&lt;='Forbikjøringsfelt i stigning'!$D$15-('Forbikjøringsfelt i stigning'!$D$18-5),$G66,0),0)</f>
        <v>0</v>
      </c>
    </row>
    <row r="67" spans="2:24" x14ac:dyDescent="0.2">
      <c r="B67" s="71">
        <v>11</v>
      </c>
      <c r="C67" s="72">
        <f t="shared" si="11"/>
        <v>3.666666666666667</v>
      </c>
      <c r="D67" s="72">
        <f t="shared" ref="D67:D130" si="23">+C67-C66</f>
        <v>0.33333333333333348</v>
      </c>
      <c r="E67" s="73">
        <f t="shared" si="18"/>
        <v>7.4074074074074101</v>
      </c>
      <c r="F67" s="73">
        <f t="shared" ref="F67:F100" si="24">+E67*N67/100</f>
        <v>0</v>
      </c>
      <c r="G67" s="74">
        <f t="shared" ref="G67:G100" si="25">+G66+E67</f>
        <v>81.481481481481467</v>
      </c>
      <c r="H67" s="72">
        <f t="shared" ref="H67:H100" si="26">+H66+F67</f>
        <v>633.20000000000005</v>
      </c>
      <c r="I67" s="72">
        <f t="shared" si="21"/>
        <v>80</v>
      </c>
      <c r="J67" s="72">
        <f t="shared" si="22"/>
        <v>22.222222222222221</v>
      </c>
      <c r="K67" s="72">
        <f t="shared" si="4"/>
        <v>22.222222222222221</v>
      </c>
      <c r="L67" s="73">
        <f t="shared" si="5"/>
        <v>0.19919444444444442</v>
      </c>
      <c r="M67" s="73">
        <f t="shared" si="14"/>
        <v>0</v>
      </c>
      <c r="N67" s="72">
        <f>IF($G67&gt;=$F$48,$D$48,(IF($G67&gt;=$F$47,$D$47,(IF($G67&gt;=$F$46,$D$46,(IF($G67&gt;=$F$45,$D$45,(IF($G67&gt;=$F$44,$D$44,IF($G67&gt;=$F$43,$D$43,IF($G67&gt;=$F$42,$D$42,IF($G67&gt;=$F$41,$D$41,$D$40))))))))))))</f>
        <v>0</v>
      </c>
      <c r="O67" s="74">
        <f t="shared" si="6"/>
        <v>342000</v>
      </c>
      <c r="P67" s="74">
        <f t="shared" si="7"/>
        <v>15390</v>
      </c>
      <c r="Q67" s="74">
        <f t="shared" si="8"/>
        <v>0</v>
      </c>
      <c r="R67" s="74">
        <f t="shared" si="9"/>
        <v>6000</v>
      </c>
      <c r="S67" s="74">
        <f t="shared" si="10"/>
        <v>1422.2222222222222</v>
      </c>
      <c r="T67" s="74">
        <f t="shared" si="16"/>
        <v>7422.2222222222226</v>
      </c>
      <c r="U67" s="75">
        <f t="shared" si="17"/>
        <v>7967.7777777777774</v>
      </c>
      <c r="W67" s="76">
        <f>IF($I67&lt;='Forbikjøringsfelt i stigning'!$D$15-'Forbikjøringsfelt i stigning'!$D$18,IF($I66&gt;='Forbikjøringsfelt i stigning'!$D$15-'Forbikjøringsfelt i stigning'!$D$18,$G67,0),0)</f>
        <v>0</v>
      </c>
      <c r="X67" s="77">
        <f>IF($I67&gt;='Forbikjøringsfelt i stigning'!$D$15-('Forbikjøringsfelt i stigning'!$D$18-5),IF($I66&lt;='Forbikjøringsfelt i stigning'!$D$15-('Forbikjøringsfelt i stigning'!$D$18-5),$G67,0),0)</f>
        <v>0</v>
      </c>
    </row>
    <row r="68" spans="2:24" x14ac:dyDescent="0.2">
      <c r="B68" s="71">
        <v>12</v>
      </c>
      <c r="C68" s="72">
        <f t="shared" si="11"/>
        <v>4</v>
      </c>
      <c r="D68" s="72">
        <f t="shared" si="23"/>
        <v>0.33333333333333304</v>
      </c>
      <c r="E68" s="73">
        <f t="shared" si="18"/>
        <v>7.4074074074074003</v>
      </c>
      <c r="F68" s="73">
        <f t="shared" si="24"/>
        <v>0</v>
      </c>
      <c r="G68" s="74">
        <f t="shared" si="25"/>
        <v>88.888888888888872</v>
      </c>
      <c r="H68" s="72">
        <f t="shared" si="26"/>
        <v>633.20000000000005</v>
      </c>
      <c r="I68" s="72">
        <f t="shared" si="21"/>
        <v>80</v>
      </c>
      <c r="J68" s="72">
        <f t="shared" si="22"/>
        <v>22.222222222222221</v>
      </c>
      <c r="K68" s="72">
        <f t="shared" si="4"/>
        <v>22.222222222222221</v>
      </c>
      <c r="L68" s="73">
        <f t="shared" si="5"/>
        <v>0.19919444444444442</v>
      </c>
      <c r="M68" s="73">
        <f t="shared" si="14"/>
        <v>0</v>
      </c>
      <c r="N68" s="72">
        <f t="shared" si="15"/>
        <v>0</v>
      </c>
      <c r="O68" s="74">
        <f t="shared" si="6"/>
        <v>342000</v>
      </c>
      <c r="P68" s="74">
        <f t="shared" si="7"/>
        <v>15390</v>
      </c>
      <c r="Q68" s="74">
        <f t="shared" si="8"/>
        <v>0</v>
      </c>
      <c r="R68" s="74">
        <f t="shared" si="9"/>
        <v>6000</v>
      </c>
      <c r="S68" s="74">
        <f t="shared" si="10"/>
        <v>1422.2222222222222</v>
      </c>
      <c r="T68" s="74">
        <f t="shared" si="16"/>
        <v>7422.2222222222226</v>
      </c>
      <c r="U68" s="75">
        <f t="shared" si="17"/>
        <v>7967.7777777777774</v>
      </c>
      <c r="W68" s="76">
        <f>IF($I68&lt;='Forbikjøringsfelt i stigning'!$D$15-'Forbikjøringsfelt i stigning'!$D$18,IF($I67&gt;='Forbikjøringsfelt i stigning'!$D$15-'Forbikjøringsfelt i stigning'!$D$18,$G68,0),0)</f>
        <v>0</v>
      </c>
      <c r="X68" s="77">
        <f>IF($I68&gt;='Forbikjøringsfelt i stigning'!$D$15-('Forbikjøringsfelt i stigning'!$D$18-5),IF($I67&lt;='Forbikjøringsfelt i stigning'!$D$15-('Forbikjøringsfelt i stigning'!$D$18-5),$G68,0),0)</f>
        <v>0</v>
      </c>
    </row>
    <row r="69" spans="2:24" x14ac:dyDescent="0.2">
      <c r="B69" s="71">
        <v>13</v>
      </c>
      <c r="C69" s="72">
        <f t="shared" si="11"/>
        <v>4.333333333333333</v>
      </c>
      <c r="D69" s="72">
        <f t="shared" si="23"/>
        <v>0.33333333333333304</v>
      </c>
      <c r="E69" s="73">
        <f t="shared" si="18"/>
        <v>7.4074074074074003</v>
      </c>
      <c r="F69" s="73">
        <f t="shared" si="24"/>
        <v>0</v>
      </c>
      <c r="G69" s="74">
        <f t="shared" si="25"/>
        <v>96.296296296296276</v>
      </c>
      <c r="H69" s="72">
        <f t="shared" si="26"/>
        <v>633.20000000000005</v>
      </c>
      <c r="I69" s="72">
        <f t="shared" si="21"/>
        <v>80</v>
      </c>
      <c r="J69" s="72">
        <f t="shared" si="22"/>
        <v>22.222222222222221</v>
      </c>
      <c r="K69" s="72">
        <f t="shared" si="4"/>
        <v>22.222222222222221</v>
      </c>
      <c r="L69" s="73">
        <f t="shared" si="5"/>
        <v>0.19919444444444442</v>
      </c>
      <c r="M69" s="73">
        <f t="shared" si="14"/>
        <v>0</v>
      </c>
      <c r="N69" s="72">
        <f t="shared" si="15"/>
        <v>0</v>
      </c>
      <c r="O69" s="74">
        <f t="shared" si="6"/>
        <v>342000</v>
      </c>
      <c r="P69" s="74">
        <f t="shared" si="7"/>
        <v>15390</v>
      </c>
      <c r="Q69" s="74">
        <f t="shared" si="8"/>
        <v>0</v>
      </c>
      <c r="R69" s="74">
        <f t="shared" si="9"/>
        <v>6000</v>
      </c>
      <c r="S69" s="74">
        <f t="shared" si="10"/>
        <v>1422.2222222222222</v>
      </c>
      <c r="T69" s="74">
        <f t="shared" si="16"/>
        <v>7422.2222222222226</v>
      </c>
      <c r="U69" s="75">
        <f t="shared" si="17"/>
        <v>7967.7777777777774</v>
      </c>
      <c r="W69" s="76">
        <f>IF($I69&lt;='Forbikjøringsfelt i stigning'!$D$15-'Forbikjøringsfelt i stigning'!$D$18,IF($I68&gt;='Forbikjøringsfelt i stigning'!$D$15-'Forbikjøringsfelt i stigning'!$D$18,$G69,0),0)</f>
        <v>0</v>
      </c>
      <c r="X69" s="77">
        <f>IF($I69&gt;='Forbikjøringsfelt i stigning'!$D$15-('Forbikjøringsfelt i stigning'!$D$18-5),IF($I68&lt;='Forbikjøringsfelt i stigning'!$D$15-('Forbikjøringsfelt i stigning'!$D$18-5),$G69,0),0)</f>
        <v>0</v>
      </c>
    </row>
    <row r="70" spans="2:24" x14ac:dyDescent="0.2">
      <c r="B70" s="71">
        <v>14</v>
      </c>
      <c r="C70" s="72">
        <f t="shared" si="11"/>
        <v>4.6666666666666661</v>
      </c>
      <c r="D70" s="72">
        <f t="shared" si="23"/>
        <v>0.33333333333333304</v>
      </c>
      <c r="E70" s="73">
        <f t="shared" si="18"/>
        <v>7.4074074074074003</v>
      </c>
      <c r="F70" s="73">
        <f t="shared" si="24"/>
        <v>0</v>
      </c>
      <c r="G70" s="74">
        <f t="shared" si="25"/>
        <v>103.70370370370368</v>
      </c>
      <c r="H70" s="72">
        <f t="shared" si="26"/>
        <v>633.20000000000005</v>
      </c>
      <c r="I70" s="72">
        <f t="shared" si="21"/>
        <v>80</v>
      </c>
      <c r="J70" s="72">
        <f t="shared" si="22"/>
        <v>22.222222222222221</v>
      </c>
      <c r="K70" s="72">
        <f t="shared" si="4"/>
        <v>22.222222222222221</v>
      </c>
      <c r="L70" s="73">
        <f t="shared" si="5"/>
        <v>0.19919444444444442</v>
      </c>
      <c r="M70" s="73">
        <f t="shared" si="14"/>
        <v>0</v>
      </c>
      <c r="N70" s="72">
        <f t="shared" si="15"/>
        <v>0</v>
      </c>
      <c r="O70" s="74">
        <f t="shared" si="6"/>
        <v>342000</v>
      </c>
      <c r="P70" s="74">
        <f t="shared" si="7"/>
        <v>15390</v>
      </c>
      <c r="Q70" s="74">
        <f t="shared" si="8"/>
        <v>0</v>
      </c>
      <c r="R70" s="74">
        <f t="shared" si="9"/>
        <v>6000</v>
      </c>
      <c r="S70" s="74">
        <f t="shared" si="10"/>
        <v>1422.2222222222222</v>
      </c>
      <c r="T70" s="74">
        <f t="shared" si="16"/>
        <v>7422.2222222222226</v>
      </c>
      <c r="U70" s="75">
        <f t="shared" si="17"/>
        <v>7967.7777777777774</v>
      </c>
      <c r="W70" s="76">
        <f>IF($I70&lt;='Forbikjøringsfelt i stigning'!$D$15-'Forbikjøringsfelt i stigning'!$D$18,IF($I69&gt;='Forbikjøringsfelt i stigning'!$D$15-'Forbikjøringsfelt i stigning'!$D$18,$G70,0),0)</f>
        <v>0</v>
      </c>
      <c r="X70" s="77">
        <f>IF($I70&gt;='Forbikjøringsfelt i stigning'!$D$15-('Forbikjøringsfelt i stigning'!$D$18-5),IF($I69&lt;='Forbikjøringsfelt i stigning'!$D$15-('Forbikjøringsfelt i stigning'!$D$18-5),$G70,0),0)</f>
        <v>0</v>
      </c>
    </row>
    <row r="71" spans="2:24" x14ac:dyDescent="0.2">
      <c r="B71" s="71">
        <v>15</v>
      </c>
      <c r="C71" s="72">
        <f t="shared" si="11"/>
        <v>4.9999999999999991</v>
      </c>
      <c r="D71" s="72">
        <f t="shared" si="23"/>
        <v>0.33333333333333304</v>
      </c>
      <c r="E71" s="73">
        <f t="shared" si="18"/>
        <v>7.4074074074074003</v>
      </c>
      <c r="F71" s="73">
        <f t="shared" si="24"/>
        <v>0</v>
      </c>
      <c r="G71" s="74">
        <f t="shared" si="25"/>
        <v>111.11111111111109</v>
      </c>
      <c r="H71" s="72">
        <f t="shared" si="26"/>
        <v>633.20000000000005</v>
      </c>
      <c r="I71" s="72">
        <f t="shared" si="21"/>
        <v>80</v>
      </c>
      <c r="J71" s="72">
        <f t="shared" si="22"/>
        <v>22.222222222222221</v>
      </c>
      <c r="K71" s="72">
        <f t="shared" si="4"/>
        <v>22.222222222222221</v>
      </c>
      <c r="L71" s="73">
        <f t="shared" si="5"/>
        <v>0.19919444444444442</v>
      </c>
      <c r="M71" s="73">
        <f t="shared" si="14"/>
        <v>0</v>
      </c>
      <c r="N71" s="72">
        <f t="shared" si="15"/>
        <v>0</v>
      </c>
      <c r="O71" s="74">
        <f t="shared" si="6"/>
        <v>342000</v>
      </c>
      <c r="P71" s="74">
        <f t="shared" si="7"/>
        <v>15390</v>
      </c>
      <c r="Q71" s="74">
        <f t="shared" si="8"/>
        <v>0</v>
      </c>
      <c r="R71" s="74">
        <f t="shared" si="9"/>
        <v>6000</v>
      </c>
      <c r="S71" s="74">
        <f t="shared" si="10"/>
        <v>1422.2222222222222</v>
      </c>
      <c r="T71" s="74">
        <f t="shared" si="16"/>
        <v>7422.2222222222226</v>
      </c>
      <c r="U71" s="75">
        <f t="shared" si="17"/>
        <v>7967.7777777777774</v>
      </c>
      <c r="W71" s="76">
        <f>IF($I71&lt;='Forbikjøringsfelt i stigning'!$D$15-'Forbikjøringsfelt i stigning'!$D$18,IF($I70&gt;='Forbikjøringsfelt i stigning'!$D$15-'Forbikjøringsfelt i stigning'!$D$18,$G71,0),0)</f>
        <v>0</v>
      </c>
      <c r="X71" s="77">
        <f>IF($I71&gt;='Forbikjøringsfelt i stigning'!$D$15-('Forbikjøringsfelt i stigning'!$D$18-5),IF($I70&lt;='Forbikjøringsfelt i stigning'!$D$15-('Forbikjøringsfelt i stigning'!$D$18-5),$G71,0),0)</f>
        <v>0</v>
      </c>
    </row>
    <row r="72" spans="2:24" x14ac:dyDescent="0.2">
      <c r="B72" s="71">
        <v>16</v>
      </c>
      <c r="C72" s="72">
        <f t="shared" si="11"/>
        <v>5.3333333333333321</v>
      </c>
      <c r="D72" s="72">
        <f t="shared" si="23"/>
        <v>0.33333333333333304</v>
      </c>
      <c r="E72" s="73">
        <f t="shared" si="18"/>
        <v>7.4074074074074003</v>
      </c>
      <c r="F72" s="73">
        <f t="shared" si="24"/>
        <v>0</v>
      </c>
      <c r="G72" s="74">
        <f t="shared" si="25"/>
        <v>118.51851851851849</v>
      </c>
      <c r="H72" s="72">
        <f t="shared" si="26"/>
        <v>633.20000000000005</v>
      </c>
      <c r="I72" s="72">
        <f t="shared" si="21"/>
        <v>80</v>
      </c>
      <c r="J72" s="72">
        <f t="shared" si="22"/>
        <v>22.222222222222221</v>
      </c>
      <c r="K72" s="72">
        <f t="shared" si="4"/>
        <v>22.222222222222221</v>
      </c>
      <c r="L72" s="73">
        <f t="shared" si="5"/>
        <v>0.19919444444444442</v>
      </c>
      <c r="M72" s="73">
        <f t="shared" si="14"/>
        <v>0</v>
      </c>
      <c r="N72" s="72">
        <f t="shared" si="15"/>
        <v>0</v>
      </c>
      <c r="O72" s="74">
        <f t="shared" si="6"/>
        <v>342000</v>
      </c>
      <c r="P72" s="74">
        <f t="shared" si="7"/>
        <v>15390</v>
      </c>
      <c r="Q72" s="74">
        <f t="shared" si="8"/>
        <v>0</v>
      </c>
      <c r="R72" s="74">
        <f t="shared" si="9"/>
        <v>6000</v>
      </c>
      <c r="S72" s="74">
        <f t="shared" si="10"/>
        <v>1422.2222222222222</v>
      </c>
      <c r="T72" s="74">
        <f t="shared" si="16"/>
        <v>7422.2222222222226</v>
      </c>
      <c r="U72" s="75">
        <f t="shared" si="17"/>
        <v>7967.7777777777774</v>
      </c>
      <c r="W72" s="76">
        <f>IF($I72&lt;='Forbikjøringsfelt i stigning'!$D$15-'Forbikjøringsfelt i stigning'!$D$18,IF($I71&gt;='Forbikjøringsfelt i stigning'!$D$15-'Forbikjøringsfelt i stigning'!$D$18,$G72,0),0)</f>
        <v>0</v>
      </c>
      <c r="X72" s="77">
        <f>IF($I72&gt;='Forbikjøringsfelt i stigning'!$D$15-('Forbikjøringsfelt i stigning'!$D$18-5),IF($I71&lt;='Forbikjøringsfelt i stigning'!$D$15-('Forbikjøringsfelt i stigning'!$D$18-5),$G72,0),0)</f>
        <v>0</v>
      </c>
    </row>
    <row r="73" spans="2:24" x14ac:dyDescent="0.2">
      <c r="B73" s="71">
        <v>17</v>
      </c>
      <c r="C73" s="72">
        <f t="shared" si="11"/>
        <v>5.6666666666666652</v>
      </c>
      <c r="D73" s="72">
        <f t="shared" si="23"/>
        <v>0.33333333333333304</v>
      </c>
      <c r="E73" s="73">
        <f t="shared" si="18"/>
        <v>7.4074074074074003</v>
      </c>
      <c r="F73" s="73">
        <f t="shared" si="24"/>
        <v>0</v>
      </c>
      <c r="G73" s="74">
        <f t="shared" si="25"/>
        <v>125.9259259259259</v>
      </c>
      <c r="H73" s="72">
        <f t="shared" si="26"/>
        <v>633.20000000000005</v>
      </c>
      <c r="I73" s="72">
        <f t="shared" si="21"/>
        <v>80</v>
      </c>
      <c r="J73" s="72">
        <f t="shared" si="22"/>
        <v>22.222222222222221</v>
      </c>
      <c r="K73" s="72">
        <f t="shared" si="4"/>
        <v>22.222222222222221</v>
      </c>
      <c r="L73" s="73">
        <f t="shared" si="5"/>
        <v>0.19919444444444442</v>
      </c>
      <c r="M73" s="73">
        <f t="shared" si="14"/>
        <v>0</v>
      </c>
      <c r="N73" s="72">
        <f t="shared" si="15"/>
        <v>0</v>
      </c>
      <c r="O73" s="74">
        <f t="shared" si="6"/>
        <v>342000</v>
      </c>
      <c r="P73" s="74">
        <f t="shared" si="7"/>
        <v>15390</v>
      </c>
      <c r="Q73" s="74">
        <f t="shared" si="8"/>
        <v>0</v>
      </c>
      <c r="R73" s="74">
        <f t="shared" si="9"/>
        <v>6000</v>
      </c>
      <c r="S73" s="74">
        <f t="shared" si="10"/>
        <v>1422.2222222222222</v>
      </c>
      <c r="T73" s="74">
        <f t="shared" si="16"/>
        <v>7422.2222222222226</v>
      </c>
      <c r="U73" s="75">
        <f t="shared" si="17"/>
        <v>7967.7777777777774</v>
      </c>
      <c r="W73" s="76">
        <f>IF($I73&lt;='Forbikjøringsfelt i stigning'!$D$15-'Forbikjøringsfelt i stigning'!$D$18,IF($I72&gt;='Forbikjøringsfelt i stigning'!$D$15-'Forbikjøringsfelt i stigning'!$D$18,$G73,0),0)</f>
        <v>0</v>
      </c>
      <c r="X73" s="77">
        <f>IF($I73&gt;='Forbikjøringsfelt i stigning'!$D$15-('Forbikjøringsfelt i stigning'!$D$18-5),IF($I72&lt;='Forbikjøringsfelt i stigning'!$D$15-('Forbikjøringsfelt i stigning'!$D$18-5),$G73,0),0)</f>
        <v>0</v>
      </c>
    </row>
    <row r="74" spans="2:24" x14ac:dyDescent="0.2">
      <c r="B74" s="71">
        <v>18</v>
      </c>
      <c r="C74" s="72">
        <f t="shared" si="11"/>
        <v>5.9999999999999982</v>
      </c>
      <c r="D74" s="72">
        <f t="shared" si="23"/>
        <v>0.33333333333333304</v>
      </c>
      <c r="E74" s="73">
        <f t="shared" si="18"/>
        <v>7.4074074074074003</v>
      </c>
      <c r="F74" s="73">
        <f t="shared" si="24"/>
        <v>0</v>
      </c>
      <c r="G74" s="74">
        <f t="shared" si="25"/>
        <v>133.33333333333329</v>
      </c>
      <c r="H74" s="72">
        <f t="shared" si="26"/>
        <v>633.20000000000005</v>
      </c>
      <c r="I74" s="72">
        <f t="shared" si="21"/>
        <v>80</v>
      </c>
      <c r="J74" s="72">
        <f t="shared" si="22"/>
        <v>22.222222222222221</v>
      </c>
      <c r="K74" s="72">
        <f t="shared" si="4"/>
        <v>22.222222222222221</v>
      </c>
      <c r="L74" s="73">
        <f t="shared" si="5"/>
        <v>0.19919444444444442</v>
      </c>
      <c r="M74" s="73">
        <f t="shared" si="14"/>
        <v>0</v>
      </c>
      <c r="N74" s="72">
        <f t="shared" si="15"/>
        <v>0</v>
      </c>
      <c r="O74" s="74">
        <f t="shared" si="6"/>
        <v>342000</v>
      </c>
      <c r="P74" s="74">
        <f t="shared" si="7"/>
        <v>15390</v>
      </c>
      <c r="Q74" s="74">
        <f t="shared" si="8"/>
        <v>0</v>
      </c>
      <c r="R74" s="74">
        <f t="shared" si="9"/>
        <v>6000</v>
      </c>
      <c r="S74" s="74">
        <f t="shared" si="10"/>
        <v>1422.2222222222222</v>
      </c>
      <c r="T74" s="74">
        <f t="shared" si="16"/>
        <v>7422.2222222222226</v>
      </c>
      <c r="U74" s="75">
        <f t="shared" si="17"/>
        <v>7967.7777777777774</v>
      </c>
      <c r="W74" s="76">
        <f>IF($I74&lt;='Forbikjøringsfelt i stigning'!$D$15-'Forbikjøringsfelt i stigning'!$D$18,IF($I73&gt;='Forbikjøringsfelt i stigning'!$D$15-'Forbikjøringsfelt i stigning'!$D$18,$G74,0),0)</f>
        <v>0</v>
      </c>
      <c r="X74" s="77">
        <f>IF($I74&gt;='Forbikjøringsfelt i stigning'!$D$15-('Forbikjøringsfelt i stigning'!$D$18-5),IF($I73&lt;='Forbikjøringsfelt i stigning'!$D$15-('Forbikjøringsfelt i stigning'!$D$18-5),$G74,0),0)</f>
        <v>0</v>
      </c>
    </row>
    <row r="75" spans="2:24" x14ac:dyDescent="0.2">
      <c r="B75" s="71">
        <v>19</v>
      </c>
      <c r="C75" s="72">
        <f t="shared" si="11"/>
        <v>6.3333333333333313</v>
      </c>
      <c r="D75" s="72">
        <f t="shared" si="23"/>
        <v>0.33333333333333304</v>
      </c>
      <c r="E75" s="73">
        <f t="shared" si="18"/>
        <v>7.4074074074074003</v>
      </c>
      <c r="F75" s="73">
        <f t="shared" si="24"/>
        <v>0</v>
      </c>
      <c r="G75" s="74">
        <f t="shared" si="25"/>
        <v>140.74074074074068</v>
      </c>
      <c r="H75" s="72">
        <f t="shared" si="26"/>
        <v>633.20000000000005</v>
      </c>
      <c r="I75" s="72">
        <f t="shared" si="21"/>
        <v>80</v>
      </c>
      <c r="J75" s="72">
        <f t="shared" si="22"/>
        <v>22.222222222222221</v>
      </c>
      <c r="K75" s="72">
        <f t="shared" si="4"/>
        <v>22.222222222222221</v>
      </c>
      <c r="L75" s="73">
        <f t="shared" si="5"/>
        <v>0.19919444444444442</v>
      </c>
      <c r="M75" s="73">
        <f t="shared" si="14"/>
        <v>0</v>
      </c>
      <c r="N75" s="72">
        <f t="shared" si="15"/>
        <v>0</v>
      </c>
      <c r="O75" s="74">
        <f t="shared" si="6"/>
        <v>342000</v>
      </c>
      <c r="P75" s="74">
        <f t="shared" si="7"/>
        <v>15390</v>
      </c>
      <c r="Q75" s="74">
        <f t="shared" si="8"/>
        <v>0</v>
      </c>
      <c r="R75" s="74">
        <f t="shared" si="9"/>
        <v>6000</v>
      </c>
      <c r="S75" s="74">
        <f t="shared" si="10"/>
        <v>1422.2222222222222</v>
      </c>
      <c r="T75" s="74">
        <f t="shared" si="16"/>
        <v>7422.2222222222226</v>
      </c>
      <c r="U75" s="75">
        <f t="shared" si="17"/>
        <v>7967.7777777777774</v>
      </c>
      <c r="W75" s="76">
        <f>IF($I75&lt;='Forbikjøringsfelt i stigning'!$D$15-'Forbikjøringsfelt i stigning'!$D$18,IF($I74&gt;='Forbikjøringsfelt i stigning'!$D$15-'Forbikjøringsfelt i stigning'!$D$18,$G75,0),0)</f>
        <v>0</v>
      </c>
      <c r="X75" s="77">
        <f>IF($I75&gt;='Forbikjøringsfelt i stigning'!$D$15-('Forbikjøringsfelt i stigning'!$D$18-5),IF($I74&lt;='Forbikjøringsfelt i stigning'!$D$15-('Forbikjøringsfelt i stigning'!$D$18-5),$G75,0),0)</f>
        <v>0</v>
      </c>
    </row>
    <row r="76" spans="2:24" x14ac:dyDescent="0.2">
      <c r="B76" s="71">
        <v>20</v>
      </c>
      <c r="C76" s="72">
        <f t="shared" si="11"/>
        <v>6.6666666666666643</v>
      </c>
      <c r="D76" s="72">
        <f t="shared" si="23"/>
        <v>0.33333333333333304</v>
      </c>
      <c r="E76" s="73">
        <f t="shared" si="18"/>
        <v>7.4074074074074003</v>
      </c>
      <c r="F76" s="73">
        <f t="shared" si="24"/>
        <v>0</v>
      </c>
      <c r="G76" s="74">
        <f t="shared" si="25"/>
        <v>148.14814814814807</v>
      </c>
      <c r="H76" s="72">
        <f t="shared" si="26"/>
        <v>633.20000000000005</v>
      </c>
      <c r="I76" s="72">
        <f t="shared" si="21"/>
        <v>80</v>
      </c>
      <c r="J76" s="72">
        <f t="shared" si="22"/>
        <v>22.222222222222221</v>
      </c>
      <c r="K76" s="72">
        <f t="shared" si="4"/>
        <v>22.222222222222221</v>
      </c>
      <c r="L76" s="73">
        <f t="shared" si="5"/>
        <v>0.19919444444444442</v>
      </c>
      <c r="M76" s="73">
        <f t="shared" si="14"/>
        <v>0</v>
      </c>
      <c r="N76" s="72">
        <f t="shared" si="15"/>
        <v>0</v>
      </c>
      <c r="O76" s="74">
        <f t="shared" si="6"/>
        <v>342000</v>
      </c>
      <c r="P76" s="74">
        <f t="shared" si="7"/>
        <v>15390</v>
      </c>
      <c r="Q76" s="74">
        <f t="shared" si="8"/>
        <v>0</v>
      </c>
      <c r="R76" s="74">
        <f t="shared" si="9"/>
        <v>6000</v>
      </c>
      <c r="S76" s="74">
        <f t="shared" si="10"/>
        <v>1422.2222222222222</v>
      </c>
      <c r="T76" s="74">
        <f t="shared" si="16"/>
        <v>7422.2222222222226</v>
      </c>
      <c r="U76" s="75">
        <f t="shared" si="17"/>
        <v>7967.7777777777774</v>
      </c>
      <c r="W76" s="76">
        <f>IF($I76&lt;='Forbikjøringsfelt i stigning'!$D$15-'Forbikjøringsfelt i stigning'!$D$18,IF($I75&gt;='Forbikjøringsfelt i stigning'!$D$15-'Forbikjøringsfelt i stigning'!$D$18,$G76,0),0)</f>
        <v>0</v>
      </c>
      <c r="X76" s="77">
        <f>IF($I76&gt;='Forbikjøringsfelt i stigning'!$D$15-('Forbikjøringsfelt i stigning'!$D$18-5),IF($I75&lt;='Forbikjøringsfelt i stigning'!$D$15-('Forbikjøringsfelt i stigning'!$D$18-5),$G76,0),0)</f>
        <v>0</v>
      </c>
    </row>
    <row r="77" spans="2:24" x14ac:dyDescent="0.2">
      <c r="B77" s="71">
        <v>21</v>
      </c>
      <c r="C77" s="72">
        <f t="shared" si="11"/>
        <v>6.9999999999999973</v>
      </c>
      <c r="D77" s="72">
        <f t="shared" si="23"/>
        <v>0.33333333333333304</v>
      </c>
      <c r="E77" s="73">
        <f t="shared" si="18"/>
        <v>7.4074074074074003</v>
      </c>
      <c r="F77" s="73">
        <f t="shared" si="24"/>
        <v>0</v>
      </c>
      <c r="G77" s="74">
        <f t="shared" si="25"/>
        <v>155.55555555555546</v>
      </c>
      <c r="H77" s="72">
        <f t="shared" si="26"/>
        <v>633.20000000000005</v>
      </c>
      <c r="I77" s="72">
        <f t="shared" si="21"/>
        <v>80</v>
      </c>
      <c r="J77" s="72">
        <f t="shared" si="22"/>
        <v>22.222222222222221</v>
      </c>
      <c r="K77" s="72">
        <f t="shared" si="4"/>
        <v>22.222222222222221</v>
      </c>
      <c r="L77" s="73">
        <f t="shared" si="5"/>
        <v>0.19919444444444442</v>
      </c>
      <c r="M77" s="73">
        <f t="shared" si="14"/>
        <v>0</v>
      </c>
      <c r="N77" s="72">
        <f t="shared" si="15"/>
        <v>0</v>
      </c>
      <c r="O77" s="74">
        <f t="shared" si="6"/>
        <v>342000</v>
      </c>
      <c r="P77" s="74">
        <f t="shared" si="7"/>
        <v>15390</v>
      </c>
      <c r="Q77" s="74">
        <f t="shared" si="8"/>
        <v>0</v>
      </c>
      <c r="R77" s="74">
        <f t="shared" si="9"/>
        <v>6000</v>
      </c>
      <c r="S77" s="74">
        <f t="shared" si="10"/>
        <v>1422.2222222222222</v>
      </c>
      <c r="T77" s="74">
        <f t="shared" si="16"/>
        <v>7422.2222222222226</v>
      </c>
      <c r="U77" s="75">
        <f t="shared" si="17"/>
        <v>7967.7777777777774</v>
      </c>
      <c r="W77" s="76">
        <f>IF($I77&lt;='Forbikjøringsfelt i stigning'!$D$15-'Forbikjøringsfelt i stigning'!$D$18,IF($I76&gt;='Forbikjøringsfelt i stigning'!$D$15-'Forbikjøringsfelt i stigning'!$D$18,$G77,0),0)</f>
        <v>0</v>
      </c>
      <c r="X77" s="77">
        <f>IF($I77&gt;='Forbikjøringsfelt i stigning'!$D$15-('Forbikjøringsfelt i stigning'!$D$18-5),IF($I76&lt;='Forbikjøringsfelt i stigning'!$D$15-('Forbikjøringsfelt i stigning'!$D$18-5),$G77,0),0)</f>
        <v>0</v>
      </c>
    </row>
    <row r="78" spans="2:24" x14ac:dyDescent="0.2">
      <c r="B78" s="71">
        <v>22</v>
      </c>
      <c r="C78" s="72">
        <f t="shared" si="11"/>
        <v>7.3333333333333304</v>
      </c>
      <c r="D78" s="72">
        <f t="shared" si="23"/>
        <v>0.33333333333333304</v>
      </c>
      <c r="E78" s="73">
        <f t="shared" si="18"/>
        <v>7.4074074074074003</v>
      </c>
      <c r="F78" s="73">
        <f t="shared" si="24"/>
        <v>0</v>
      </c>
      <c r="G78" s="74">
        <f t="shared" si="25"/>
        <v>162.96296296296285</v>
      </c>
      <c r="H78" s="72">
        <f t="shared" si="26"/>
        <v>633.20000000000005</v>
      </c>
      <c r="I78" s="72">
        <f t="shared" si="21"/>
        <v>80</v>
      </c>
      <c r="J78" s="72">
        <f t="shared" si="22"/>
        <v>22.222222222222221</v>
      </c>
      <c r="K78" s="72">
        <f t="shared" si="4"/>
        <v>22.222222222222221</v>
      </c>
      <c r="L78" s="73">
        <f t="shared" si="5"/>
        <v>0.19919444444444442</v>
      </c>
      <c r="M78" s="73">
        <f t="shared" si="14"/>
        <v>0</v>
      </c>
      <c r="N78" s="72">
        <f t="shared" si="15"/>
        <v>0</v>
      </c>
      <c r="O78" s="74">
        <f t="shared" si="6"/>
        <v>342000</v>
      </c>
      <c r="P78" s="74">
        <f t="shared" si="7"/>
        <v>15390</v>
      </c>
      <c r="Q78" s="74">
        <f t="shared" si="8"/>
        <v>0</v>
      </c>
      <c r="R78" s="74">
        <f t="shared" si="9"/>
        <v>6000</v>
      </c>
      <c r="S78" s="74">
        <f t="shared" si="10"/>
        <v>1422.2222222222222</v>
      </c>
      <c r="T78" s="74">
        <f t="shared" si="16"/>
        <v>7422.2222222222226</v>
      </c>
      <c r="U78" s="75">
        <f t="shared" si="17"/>
        <v>7967.7777777777774</v>
      </c>
      <c r="W78" s="76">
        <f>IF($I78&lt;='Forbikjøringsfelt i stigning'!$D$15-'Forbikjøringsfelt i stigning'!$D$18,IF($I77&gt;='Forbikjøringsfelt i stigning'!$D$15-'Forbikjøringsfelt i stigning'!$D$18,$G78,0),0)</f>
        <v>0</v>
      </c>
      <c r="X78" s="77">
        <f>IF($I78&gt;='Forbikjøringsfelt i stigning'!$D$15-('Forbikjøringsfelt i stigning'!$D$18-5),IF($I77&lt;='Forbikjøringsfelt i stigning'!$D$15-('Forbikjøringsfelt i stigning'!$D$18-5),$G78,0),0)</f>
        <v>0</v>
      </c>
    </row>
    <row r="79" spans="2:24" x14ac:dyDescent="0.2">
      <c r="B79" s="71">
        <v>23</v>
      </c>
      <c r="C79" s="72">
        <f t="shared" si="11"/>
        <v>7.6666666666666634</v>
      </c>
      <c r="D79" s="72">
        <f t="shared" si="23"/>
        <v>0.33333333333333304</v>
      </c>
      <c r="E79" s="73">
        <f t="shared" si="18"/>
        <v>7.4074074074074003</v>
      </c>
      <c r="F79" s="73">
        <f t="shared" si="24"/>
        <v>0</v>
      </c>
      <c r="G79" s="74">
        <f t="shared" si="25"/>
        <v>170.37037037037024</v>
      </c>
      <c r="H79" s="72">
        <f t="shared" si="26"/>
        <v>633.20000000000005</v>
      </c>
      <c r="I79" s="72">
        <f t="shared" si="21"/>
        <v>80</v>
      </c>
      <c r="J79" s="72">
        <f t="shared" si="22"/>
        <v>22.222222222222221</v>
      </c>
      <c r="K79" s="72">
        <f t="shared" si="4"/>
        <v>22.222222222222221</v>
      </c>
      <c r="L79" s="73">
        <f t="shared" si="5"/>
        <v>0.19919444444444442</v>
      </c>
      <c r="M79" s="73">
        <f t="shared" si="14"/>
        <v>0</v>
      </c>
      <c r="N79" s="72">
        <f t="shared" si="15"/>
        <v>0</v>
      </c>
      <c r="O79" s="74">
        <f t="shared" si="6"/>
        <v>342000</v>
      </c>
      <c r="P79" s="74">
        <f t="shared" si="7"/>
        <v>15390</v>
      </c>
      <c r="Q79" s="74">
        <f t="shared" si="8"/>
        <v>0</v>
      </c>
      <c r="R79" s="74">
        <f t="shared" si="9"/>
        <v>6000</v>
      </c>
      <c r="S79" s="74">
        <f t="shared" si="10"/>
        <v>1422.2222222222222</v>
      </c>
      <c r="T79" s="74">
        <f t="shared" si="16"/>
        <v>7422.2222222222226</v>
      </c>
      <c r="U79" s="75">
        <f t="shared" si="17"/>
        <v>7967.7777777777774</v>
      </c>
      <c r="W79" s="77">
        <f>IF($I79&lt;='Forbikjøringsfelt i stigning'!$D$15-'Forbikjøringsfelt i stigning'!$D$18,IF($I78&gt;='Forbikjøringsfelt i stigning'!$D$15-'Forbikjøringsfelt i stigning'!$D$18,$G79,0),0)</f>
        <v>0</v>
      </c>
      <c r="X79" s="77">
        <f>IF($I79&gt;='Forbikjøringsfelt i stigning'!$D$15-('Forbikjøringsfelt i stigning'!$D$18-5),IF($I78&lt;='Forbikjøringsfelt i stigning'!$D$15-('Forbikjøringsfelt i stigning'!$D$18-5),$G79,0),0)</f>
        <v>0</v>
      </c>
    </row>
    <row r="80" spans="2:24" x14ac:dyDescent="0.2">
      <c r="B80" s="71">
        <v>24</v>
      </c>
      <c r="C80" s="72">
        <f t="shared" si="11"/>
        <v>7.9999999999999964</v>
      </c>
      <c r="D80" s="72">
        <f t="shared" si="23"/>
        <v>0.33333333333333304</v>
      </c>
      <c r="E80" s="73">
        <f t="shared" si="18"/>
        <v>7.4074074074074003</v>
      </c>
      <c r="F80" s="73">
        <f t="shared" si="24"/>
        <v>0</v>
      </c>
      <c r="G80" s="74">
        <f t="shared" si="25"/>
        <v>177.77777777777763</v>
      </c>
      <c r="H80" s="72">
        <f t="shared" si="26"/>
        <v>633.20000000000005</v>
      </c>
      <c r="I80" s="72">
        <f t="shared" si="21"/>
        <v>80</v>
      </c>
      <c r="J80" s="72">
        <f t="shared" si="22"/>
        <v>22.222222222222221</v>
      </c>
      <c r="K80" s="72">
        <f t="shared" si="4"/>
        <v>22.222222222222221</v>
      </c>
      <c r="L80" s="73">
        <f t="shared" si="5"/>
        <v>0.19919444444444442</v>
      </c>
      <c r="M80" s="73">
        <f t="shared" si="14"/>
        <v>0</v>
      </c>
      <c r="N80" s="72">
        <f t="shared" si="15"/>
        <v>0</v>
      </c>
      <c r="O80" s="74">
        <f t="shared" si="6"/>
        <v>342000</v>
      </c>
      <c r="P80" s="74">
        <f t="shared" si="7"/>
        <v>15390</v>
      </c>
      <c r="Q80" s="74">
        <f t="shared" si="8"/>
        <v>0</v>
      </c>
      <c r="R80" s="74">
        <f t="shared" si="9"/>
        <v>6000</v>
      </c>
      <c r="S80" s="74">
        <f t="shared" si="10"/>
        <v>1422.2222222222222</v>
      </c>
      <c r="T80" s="74">
        <f t="shared" si="16"/>
        <v>7422.2222222222226</v>
      </c>
      <c r="U80" s="75">
        <f t="shared" si="17"/>
        <v>7967.7777777777774</v>
      </c>
      <c r="W80" s="76">
        <f>IF($I80&lt;='Forbikjøringsfelt i stigning'!$D$15-'Forbikjøringsfelt i stigning'!$D$18,IF($I79&gt;='Forbikjøringsfelt i stigning'!$D$15-'Forbikjøringsfelt i stigning'!$D$18,$G80,0),0)</f>
        <v>0</v>
      </c>
      <c r="X80" s="77">
        <f>IF($I80&gt;='Forbikjøringsfelt i stigning'!$D$15-('Forbikjøringsfelt i stigning'!$D$18-5),IF($I79&lt;='Forbikjøringsfelt i stigning'!$D$15-('Forbikjøringsfelt i stigning'!$D$18-5),$G80,0),0)</f>
        <v>0</v>
      </c>
    </row>
    <row r="81" spans="2:24" x14ac:dyDescent="0.2">
      <c r="B81" s="71">
        <v>25</v>
      </c>
      <c r="C81" s="72">
        <f t="shared" si="11"/>
        <v>8.3333333333333304</v>
      </c>
      <c r="D81" s="72">
        <f t="shared" si="23"/>
        <v>0.33333333333333393</v>
      </c>
      <c r="E81" s="73">
        <f t="shared" si="18"/>
        <v>7.4074074074074199</v>
      </c>
      <c r="F81" s="73">
        <f t="shared" si="24"/>
        <v>0</v>
      </c>
      <c r="G81" s="74">
        <f t="shared" si="25"/>
        <v>185.18518518518505</v>
      </c>
      <c r="H81" s="72">
        <f t="shared" si="26"/>
        <v>633.20000000000005</v>
      </c>
      <c r="I81" s="72">
        <f t="shared" si="21"/>
        <v>80</v>
      </c>
      <c r="J81" s="72">
        <f t="shared" si="22"/>
        <v>22.222222222222221</v>
      </c>
      <c r="K81" s="72">
        <f t="shared" si="4"/>
        <v>22.222222222222221</v>
      </c>
      <c r="L81" s="73">
        <f t="shared" si="5"/>
        <v>0.19919444444444442</v>
      </c>
      <c r="M81" s="73">
        <f t="shared" si="14"/>
        <v>0</v>
      </c>
      <c r="N81" s="72">
        <f t="shared" si="15"/>
        <v>0</v>
      </c>
      <c r="O81" s="74">
        <f t="shared" si="6"/>
        <v>342000</v>
      </c>
      <c r="P81" s="74">
        <f t="shared" si="7"/>
        <v>15390</v>
      </c>
      <c r="Q81" s="74">
        <f t="shared" si="8"/>
        <v>0</v>
      </c>
      <c r="R81" s="74">
        <f t="shared" si="9"/>
        <v>6000</v>
      </c>
      <c r="S81" s="74">
        <f t="shared" si="10"/>
        <v>1422.2222222222222</v>
      </c>
      <c r="T81" s="74">
        <f t="shared" si="16"/>
        <v>7422.2222222222226</v>
      </c>
      <c r="U81" s="75">
        <f t="shared" si="17"/>
        <v>7967.7777777777774</v>
      </c>
      <c r="W81" s="76">
        <f>IF($I81&lt;='Forbikjøringsfelt i stigning'!$D$15-'Forbikjøringsfelt i stigning'!$D$18,IF($I80&gt;='Forbikjøringsfelt i stigning'!$D$15-'Forbikjøringsfelt i stigning'!$D$18,$G81,0),0)</f>
        <v>0</v>
      </c>
      <c r="X81" s="77">
        <f>IF($I81&gt;='Forbikjøringsfelt i stigning'!$D$15-('Forbikjøringsfelt i stigning'!$D$18-5),IF($I80&lt;='Forbikjøringsfelt i stigning'!$D$15-('Forbikjøringsfelt i stigning'!$D$18-5),$G81,0),0)</f>
        <v>0</v>
      </c>
    </row>
    <row r="82" spans="2:24" x14ac:dyDescent="0.2">
      <c r="B82" s="71">
        <v>26</v>
      </c>
      <c r="C82" s="72">
        <f t="shared" si="11"/>
        <v>8.6666666666666643</v>
      </c>
      <c r="D82" s="72">
        <f t="shared" si="23"/>
        <v>0.33333333333333393</v>
      </c>
      <c r="E82" s="73">
        <f t="shared" si="18"/>
        <v>7.4074074074074199</v>
      </c>
      <c r="F82" s="73">
        <f t="shared" si="24"/>
        <v>0</v>
      </c>
      <c r="G82" s="74">
        <f t="shared" si="25"/>
        <v>192.59259259259247</v>
      </c>
      <c r="H82" s="72">
        <f t="shared" si="26"/>
        <v>633.20000000000005</v>
      </c>
      <c r="I82" s="72">
        <f t="shared" si="21"/>
        <v>80</v>
      </c>
      <c r="J82" s="72">
        <f t="shared" si="22"/>
        <v>22.222222222222221</v>
      </c>
      <c r="K82" s="72">
        <f t="shared" si="4"/>
        <v>22.222222222222221</v>
      </c>
      <c r="L82" s="73">
        <f t="shared" si="5"/>
        <v>0.19919444444444442</v>
      </c>
      <c r="M82" s="73">
        <f t="shared" si="14"/>
        <v>0</v>
      </c>
      <c r="N82" s="72">
        <f t="shared" si="15"/>
        <v>0</v>
      </c>
      <c r="O82" s="74">
        <f t="shared" si="6"/>
        <v>342000</v>
      </c>
      <c r="P82" s="74">
        <f t="shared" si="7"/>
        <v>15390</v>
      </c>
      <c r="Q82" s="74">
        <f t="shared" si="8"/>
        <v>0</v>
      </c>
      <c r="R82" s="74">
        <f t="shared" si="9"/>
        <v>6000</v>
      </c>
      <c r="S82" s="74">
        <f t="shared" si="10"/>
        <v>1422.2222222222222</v>
      </c>
      <c r="T82" s="74">
        <f t="shared" si="16"/>
        <v>7422.2222222222226</v>
      </c>
      <c r="U82" s="75">
        <f t="shared" si="17"/>
        <v>7967.7777777777774</v>
      </c>
      <c r="W82" s="76">
        <f>IF($I82&lt;='Forbikjøringsfelt i stigning'!$D$15-'Forbikjøringsfelt i stigning'!$D$18,IF($I81&gt;='Forbikjøringsfelt i stigning'!$D$15-'Forbikjøringsfelt i stigning'!$D$18,$G82,0),0)</f>
        <v>0</v>
      </c>
      <c r="X82" s="77">
        <f>IF($I82&gt;='Forbikjøringsfelt i stigning'!$D$15-('Forbikjøringsfelt i stigning'!$D$18-5),IF($I81&lt;='Forbikjøringsfelt i stigning'!$D$15-('Forbikjøringsfelt i stigning'!$D$18-5),$G82,0),0)</f>
        <v>0</v>
      </c>
    </row>
    <row r="83" spans="2:24" x14ac:dyDescent="0.2">
      <c r="B83" s="71">
        <v>27</v>
      </c>
      <c r="C83" s="72">
        <f t="shared" si="11"/>
        <v>8.9999999999999982</v>
      </c>
      <c r="D83" s="72">
        <f t="shared" si="23"/>
        <v>0.33333333333333393</v>
      </c>
      <c r="E83" s="73">
        <f t="shared" si="18"/>
        <v>7.4074074074074199</v>
      </c>
      <c r="F83" s="73">
        <f t="shared" si="24"/>
        <v>0</v>
      </c>
      <c r="G83" s="74">
        <f t="shared" si="25"/>
        <v>199.99999999999989</v>
      </c>
      <c r="H83" s="72">
        <f t="shared" si="26"/>
        <v>633.20000000000005</v>
      </c>
      <c r="I83" s="72">
        <f t="shared" si="21"/>
        <v>80</v>
      </c>
      <c r="J83" s="72">
        <f t="shared" si="22"/>
        <v>22.222222222222221</v>
      </c>
      <c r="K83" s="72">
        <f t="shared" si="4"/>
        <v>22.222222222222221</v>
      </c>
      <c r="L83" s="73">
        <f t="shared" si="5"/>
        <v>0.19919444444444442</v>
      </c>
      <c r="M83" s="73">
        <f t="shared" si="14"/>
        <v>0</v>
      </c>
      <c r="N83" s="72">
        <f t="shared" si="15"/>
        <v>0</v>
      </c>
      <c r="O83" s="74">
        <f t="shared" si="6"/>
        <v>342000</v>
      </c>
      <c r="P83" s="74">
        <f t="shared" si="7"/>
        <v>15390</v>
      </c>
      <c r="Q83" s="74">
        <f t="shared" si="8"/>
        <v>0</v>
      </c>
      <c r="R83" s="74">
        <f t="shared" si="9"/>
        <v>6000</v>
      </c>
      <c r="S83" s="74">
        <f t="shared" si="10"/>
        <v>1422.2222222222222</v>
      </c>
      <c r="T83" s="74">
        <f t="shared" si="16"/>
        <v>7422.2222222222226</v>
      </c>
      <c r="U83" s="75">
        <f t="shared" si="17"/>
        <v>7967.7777777777774</v>
      </c>
      <c r="W83" s="76">
        <f>IF($I83&lt;='Forbikjøringsfelt i stigning'!$D$15-'Forbikjøringsfelt i stigning'!$D$18,IF($I82&gt;='Forbikjøringsfelt i stigning'!$D$15-'Forbikjøringsfelt i stigning'!$D$18,$G83,0),0)</f>
        <v>0</v>
      </c>
      <c r="X83" s="77">
        <f>IF($I83&gt;='Forbikjøringsfelt i stigning'!$D$15-('Forbikjøringsfelt i stigning'!$D$18-5),IF($I82&lt;='Forbikjøringsfelt i stigning'!$D$15-('Forbikjøringsfelt i stigning'!$D$18-5),$G83,0),0)</f>
        <v>0</v>
      </c>
    </row>
    <row r="84" spans="2:24" x14ac:dyDescent="0.2">
      <c r="B84" s="71">
        <v>28</v>
      </c>
      <c r="C84" s="72">
        <f t="shared" si="11"/>
        <v>9.3333333333333321</v>
      </c>
      <c r="D84" s="72">
        <f t="shared" si="23"/>
        <v>0.33333333333333393</v>
      </c>
      <c r="E84" s="73">
        <f t="shared" si="18"/>
        <v>7.4074074074074199</v>
      </c>
      <c r="F84" s="73">
        <f t="shared" si="24"/>
        <v>0</v>
      </c>
      <c r="G84" s="74">
        <f t="shared" si="25"/>
        <v>207.40740740740731</v>
      </c>
      <c r="H84" s="72">
        <f t="shared" si="26"/>
        <v>633.20000000000005</v>
      </c>
      <c r="I84" s="72">
        <f t="shared" si="21"/>
        <v>80</v>
      </c>
      <c r="J84" s="72">
        <f t="shared" si="22"/>
        <v>22.222222222222221</v>
      </c>
      <c r="K84" s="72">
        <f t="shared" si="4"/>
        <v>22.222222222222221</v>
      </c>
      <c r="L84" s="73">
        <f t="shared" si="5"/>
        <v>0.19919444444444442</v>
      </c>
      <c r="M84" s="73">
        <f t="shared" si="14"/>
        <v>0</v>
      </c>
      <c r="N84" s="72">
        <f t="shared" si="15"/>
        <v>0</v>
      </c>
      <c r="O84" s="74">
        <f t="shared" si="6"/>
        <v>342000</v>
      </c>
      <c r="P84" s="74">
        <f t="shared" si="7"/>
        <v>15390</v>
      </c>
      <c r="Q84" s="74">
        <f t="shared" si="8"/>
        <v>0</v>
      </c>
      <c r="R84" s="74">
        <f t="shared" si="9"/>
        <v>6000</v>
      </c>
      <c r="S84" s="74">
        <f t="shared" si="10"/>
        <v>1422.2222222222222</v>
      </c>
      <c r="T84" s="74">
        <f t="shared" si="16"/>
        <v>7422.2222222222226</v>
      </c>
      <c r="U84" s="75">
        <f t="shared" si="17"/>
        <v>7967.7777777777774</v>
      </c>
      <c r="W84" s="76">
        <f>IF($I84&lt;='Forbikjøringsfelt i stigning'!$D$15-'Forbikjøringsfelt i stigning'!$D$18,IF($I83&gt;='Forbikjøringsfelt i stigning'!$D$15-'Forbikjøringsfelt i stigning'!$D$18,$G84,0),0)</f>
        <v>0</v>
      </c>
      <c r="X84" s="77">
        <f>IF($I84&gt;='Forbikjøringsfelt i stigning'!$D$15-('Forbikjøringsfelt i stigning'!$D$18-5),IF($I83&lt;='Forbikjøringsfelt i stigning'!$D$15-('Forbikjøringsfelt i stigning'!$D$18-5),$G84,0),0)</f>
        <v>0</v>
      </c>
    </row>
    <row r="85" spans="2:24" x14ac:dyDescent="0.2">
      <c r="B85" s="71">
        <v>29</v>
      </c>
      <c r="C85" s="72">
        <f t="shared" si="11"/>
        <v>9.6666666666666661</v>
      </c>
      <c r="D85" s="72">
        <f t="shared" si="23"/>
        <v>0.33333333333333393</v>
      </c>
      <c r="E85" s="73">
        <f t="shared" si="18"/>
        <v>7.4074074074074199</v>
      </c>
      <c r="F85" s="73">
        <f t="shared" si="24"/>
        <v>0</v>
      </c>
      <c r="G85" s="74">
        <f t="shared" si="25"/>
        <v>214.81481481481472</v>
      </c>
      <c r="H85" s="72">
        <f t="shared" si="26"/>
        <v>633.20000000000005</v>
      </c>
      <c r="I85" s="72">
        <f t="shared" si="21"/>
        <v>80</v>
      </c>
      <c r="J85" s="72">
        <f t="shared" si="22"/>
        <v>22.222222222222221</v>
      </c>
      <c r="K85" s="72">
        <f t="shared" si="4"/>
        <v>22.222222222222221</v>
      </c>
      <c r="L85" s="73">
        <f t="shared" si="5"/>
        <v>0.19919444444444442</v>
      </c>
      <c r="M85" s="73">
        <f t="shared" si="14"/>
        <v>0</v>
      </c>
      <c r="N85" s="72">
        <f t="shared" si="15"/>
        <v>0</v>
      </c>
      <c r="O85" s="74">
        <f t="shared" si="6"/>
        <v>342000</v>
      </c>
      <c r="P85" s="74">
        <f t="shared" si="7"/>
        <v>15390</v>
      </c>
      <c r="Q85" s="74">
        <f t="shared" si="8"/>
        <v>0</v>
      </c>
      <c r="R85" s="74">
        <f t="shared" si="9"/>
        <v>6000</v>
      </c>
      <c r="S85" s="74">
        <f t="shared" si="10"/>
        <v>1422.2222222222222</v>
      </c>
      <c r="T85" s="74">
        <f t="shared" si="16"/>
        <v>7422.2222222222226</v>
      </c>
      <c r="U85" s="75">
        <f t="shared" si="17"/>
        <v>7967.7777777777774</v>
      </c>
      <c r="W85" s="76">
        <f>IF($I85&lt;='Forbikjøringsfelt i stigning'!$D$15-'Forbikjøringsfelt i stigning'!$D$18,IF($I84&gt;='Forbikjøringsfelt i stigning'!$D$15-'Forbikjøringsfelt i stigning'!$D$18,$G85,0),0)</f>
        <v>0</v>
      </c>
      <c r="X85" s="77">
        <f>IF($I85&gt;='Forbikjøringsfelt i stigning'!$D$15-('Forbikjøringsfelt i stigning'!$D$18-5),IF($I84&lt;='Forbikjøringsfelt i stigning'!$D$15-('Forbikjøringsfelt i stigning'!$D$18-5),$G85,0),0)</f>
        <v>0</v>
      </c>
    </row>
    <row r="86" spans="2:24" x14ac:dyDescent="0.2">
      <c r="B86" s="71">
        <v>30</v>
      </c>
      <c r="C86" s="72">
        <f t="shared" si="11"/>
        <v>10</v>
      </c>
      <c r="D86" s="72">
        <f t="shared" si="23"/>
        <v>0.33333333333333393</v>
      </c>
      <c r="E86" s="73">
        <f t="shared" si="18"/>
        <v>7.4074074074074199</v>
      </c>
      <c r="F86" s="73">
        <f t="shared" si="24"/>
        <v>0</v>
      </c>
      <c r="G86" s="74">
        <f t="shared" si="25"/>
        <v>222.22222222222214</v>
      </c>
      <c r="H86" s="72">
        <f t="shared" si="26"/>
        <v>633.20000000000005</v>
      </c>
      <c r="I86" s="72">
        <f t="shared" si="21"/>
        <v>80</v>
      </c>
      <c r="J86" s="72">
        <f t="shared" si="22"/>
        <v>22.222222222222221</v>
      </c>
      <c r="K86" s="72">
        <f t="shared" si="4"/>
        <v>22.222222222222221</v>
      </c>
      <c r="L86" s="73">
        <f t="shared" si="5"/>
        <v>0.19919444444444442</v>
      </c>
      <c r="M86" s="73">
        <f t="shared" si="14"/>
        <v>0</v>
      </c>
      <c r="N86" s="72">
        <f t="shared" si="15"/>
        <v>0</v>
      </c>
      <c r="O86" s="74">
        <f t="shared" si="6"/>
        <v>342000</v>
      </c>
      <c r="P86" s="74">
        <f t="shared" si="7"/>
        <v>15390</v>
      </c>
      <c r="Q86" s="74">
        <f t="shared" si="8"/>
        <v>0</v>
      </c>
      <c r="R86" s="74">
        <f t="shared" si="9"/>
        <v>6000</v>
      </c>
      <c r="S86" s="74">
        <f t="shared" si="10"/>
        <v>1422.2222222222222</v>
      </c>
      <c r="T86" s="74">
        <f t="shared" si="16"/>
        <v>7422.2222222222226</v>
      </c>
      <c r="U86" s="75">
        <f t="shared" si="17"/>
        <v>7967.7777777777774</v>
      </c>
      <c r="W86" s="76">
        <f>IF($I86&lt;='Forbikjøringsfelt i stigning'!$D$15-'Forbikjøringsfelt i stigning'!$D$18,IF($I85&gt;='Forbikjøringsfelt i stigning'!$D$15-'Forbikjøringsfelt i stigning'!$D$18,$G86,0),0)</f>
        <v>0</v>
      </c>
      <c r="X86" s="77">
        <f>IF($I86&gt;='Forbikjøringsfelt i stigning'!$D$15-('Forbikjøringsfelt i stigning'!$D$18-5),IF($I85&lt;='Forbikjøringsfelt i stigning'!$D$15-('Forbikjøringsfelt i stigning'!$D$18-5),$G86,0),0)</f>
        <v>0</v>
      </c>
    </row>
    <row r="87" spans="2:24" x14ac:dyDescent="0.2">
      <c r="B87" s="71">
        <v>31</v>
      </c>
      <c r="C87" s="72">
        <f t="shared" si="11"/>
        <v>10.333333333333334</v>
      </c>
      <c r="D87" s="72">
        <f t="shared" si="23"/>
        <v>0.33333333333333393</v>
      </c>
      <c r="E87" s="73">
        <f t="shared" si="18"/>
        <v>7.4074074074074199</v>
      </c>
      <c r="F87" s="73">
        <f t="shared" si="24"/>
        <v>0</v>
      </c>
      <c r="G87" s="74">
        <f t="shared" si="25"/>
        <v>229.62962962962956</v>
      </c>
      <c r="H87" s="72">
        <f t="shared" si="26"/>
        <v>633.20000000000005</v>
      </c>
      <c r="I87" s="72">
        <f t="shared" si="21"/>
        <v>80</v>
      </c>
      <c r="J87" s="72">
        <f t="shared" si="22"/>
        <v>22.222222222222221</v>
      </c>
      <c r="K87" s="72">
        <f t="shared" si="4"/>
        <v>22.222222222222221</v>
      </c>
      <c r="L87" s="73">
        <f t="shared" si="5"/>
        <v>0.19919444444444442</v>
      </c>
      <c r="M87" s="73">
        <f t="shared" si="14"/>
        <v>0</v>
      </c>
      <c r="N87" s="72">
        <f t="shared" si="15"/>
        <v>0</v>
      </c>
      <c r="O87" s="74">
        <f t="shared" si="6"/>
        <v>342000</v>
      </c>
      <c r="P87" s="74">
        <f t="shared" si="7"/>
        <v>15390</v>
      </c>
      <c r="Q87" s="74">
        <f t="shared" si="8"/>
        <v>0</v>
      </c>
      <c r="R87" s="74">
        <f t="shared" si="9"/>
        <v>6000</v>
      </c>
      <c r="S87" s="74">
        <f t="shared" si="10"/>
        <v>1422.2222222222222</v>
      </c>
      <c r="T87" s="74">
        <f t="shared" si="16"/>
        <v>7422.2222222222226</v>
      </c>
      <c r="U87" s="75">
        <f t="shared" si="17"/>
        <v>7967.7777777777774</v>
      </c>
      <c r="W87" s="76">
        <f>IF($I87&lt;='Forbikjøringsfelt i stigning'!$D$15-'Forbikjøringsfelt i stigning'!$D$18,IF($I86&gt;='Forbikjøringsfelt i stigning'!$D$15-'Forbikjøringsfelt i stigning'!$D$18,$G87,0),0)</f>
        <v>0</v>
      </c>
      <c r="X87" s="77">
        <f>IF($I87&gt;='Forbikjøringsfelt i stigning'!$D$15-('Forbikjøringsfelt i stigning'!$D$18-5),IF($I86&lt;='Forbikjøringsfelt i stigning'!$D$15-('Forbikjøringsfelt i stigning'!$D$18-5),$G87,0),0)</f>
        <v>0</v>
      </c>
    </row>
    <row r="88" spans="2:24" x14ac:dyDescent="0.2">
      <c r="B88" s="71">
        <v>32</v>
      </c>
      <c r="C88" s="72">
        <f t="shared" si="11"/>
        <v>10.666666666666668</v>
      </c>
      <c r="D88" s="72">
        <f t="shared" si="23"/>
        <v>0.33333333333333393</v>
      </c>
      <c r="E88" s="73">
        <f t="shared" si="18"/>
        <v>7.4074074074074199</v>
      </c>
      <c r="F88" s="73">
        <f t="shared" si="24"/>
        <v>0</v>
      </c>
      <c r="G88" s="74">
        <f t="shared" si="25"/>
        <v>237.03703703703698</v>
      </c>
      <c r="H88" s="72">
        <f t="shared" si="26"/>
        <v>633.20000000000005</v>
      </c>
      <c r="I88" s="72">
        <f t="shared" si="21"/>
        <v>80</v>
      </c>
      <c r="J88" s="72">
        <f t="shared" si="22"/>
        <v>22.222222222222221</v>
      </c>
      <c r="K88" s="72">
        <f t="shared" ref="K88:K119" si="27">+$E$19/3.6</f>
        <v>22.222222222222221</v>
      </c>
      <c r="L88" s="73">
        <f t="shared" ref="L88:L119" si="28">+U88/$E$22</f>
        <v>0.19919444444444442</v>
      </c>
      <c r="M88" s="73">
        <f t="shared" si="14"/>
        <v>0</v>
      </c>
      <c r="N88" s="72">
        <f t="shared" si="15"/>
        <v>0</v>
      </c>
      <c r="O88" s="74">
        <f t="shared" ref="O88:O119" si="29">IF($G88&gt;=$F$44,$J$44,IF($G88&gt;=$F$43,$J$43,IF($G88&gt;=$F$42,$J$42,IF($G88&gt;=$F$41,$J$41,$J$40))))</f>
        <v>342000</v>
      </c>
      <c r="P88" s="74">
        <f t="shared" si="7"/>
        <v>15390</v>
      </c>
      <c r="Q88" s="74">
        <f t="shared" ref="Q88:Q119" si="30">0.1*$E$22*N88</f>
        <v>0</v>
      </c>
      <c r="R88" s="74">
        <f t="shared" ref="R88:R119" si="31">10*$E$22*$E$12</f>
        <v>6000</v>
      </c>
      <c r="S88" s="74">
        <f t="shared" ref="S88:S119" si="32">0.5*$E$9*$E$13*$E$14*(J88+$E$10)^2</f>
        <v>1422.2222222222222</v>
      </c>
      <c r="T88" s="74">
        <f t="shared" si="16"/>
        <v>7422.2222222222226</v>
      </c>
      <c r="U88" s="75">
        <f t="shared" si="17"/>
        <v>7967.7777777777774</v>
      </c>
      <c r="W88" s="76">
        <f>IF($I88&lt;='Forbikjøringsfelt i stigning'!$D$15-'Forbikjøringsfelt i stigning'!$D$18,IF($I87&gt;='Forbikjøringsfelt i stigning'!$D$15-'Forbikjøringsfelt i stigning'!$D$18,$G88,0),0)</f>
        <v>0</v>
      </c>
      <c r="X88" s="77">
        <f>IF($I88&gt;='Forbikjøringsfelt i stigning'!$D$15-('Forbikjøringsfelt i stigning'!$D$18-5),IF($I87&lt;='Forbikjøringsfelt i stigning'!$D$15-('Forbikjøringsfelt i stigning'!$D$18-5),$G88,0),0)</f>
        <v>0</v>
      </c>
    </row>
    <row r="89" spans="2:24" x14ac:dyDescent="0.2">
      <c r="B89" s="71">
        <v>33</v>
      </c>
      <c r="C89" s="72">
        <f t="shared" ref="C89:C120" si="33">+C88+$E$7</f>
        <v>11.000000000000002</v>
      </c>
      <c r="D89" s="72">
        <f t="shared" si="23"/>
        <v>0.33333333333333393</v>
      </c>
      <c r="E89" s="73">
        <f t="shared" si="18"/>
        <v>7.4074074074074199</v>
      </c>
      <c r="F89" s="73">
        <f t="shared" si="24"/>
        <v>0</v>
      </c>
      <c r="G89" s="74">
        <f t="shared" si="25"/>
        <v>244.4444444444444</v>
      </c>
      <c r="H89" s="72">
        <f t="shared" si="26"/>
        <v>633.20000000000005</v>
      </c>
      <c r="I89" s="72">
        <f t="shared" si="21"/>
        <v>80</v>
      </c>
      <c r="J89" s="72">
        <f t="shared" si="22"/>
        <v>22.222222222222221</v>
      </c>
      <c r="K89" s="72">
        <f t="shared" si="27"/>
        <v>22.222222222222221</v>
      </c>
      <c r="L89" s="73">
        <f t="shared" si="28"/>
        <v>0.19919444444444442</v>
      </c>
      <c r="M89" s="73">
        <f t="shared" si="14"/>
        <v>0</v>
      </c>
      <c r="N89" s="72">
        <f t="shared" si="15"/>
        <v>0</v>
      </c>
      <c r="O89" s="74">
        <f t="shared" si="29"/>
        <v>342000</v>
      </c>
      <c r="P89" s="74">
        <f t="shared" si="7"/>
        <v>15390</v>
      </c>
      <c r="Q89" s="74">
        <f t="shared" si="30"/>
        <v>0</v>
      </c>
      <c r="R89" s="74">
        <f t="shared" si="31"/>
        <v>6000</v>
      </c>
      <c r="S89" s="74">
        <f t="shared" si="32"/>
        <v>1422.2222222222222</v>
      </c>
      <c r="T89" s="74">
        <f t="shared" si="16"/>
        <v>7422.2222222222226</v>
      </c>
      <c r="U89" s="75">
        <f t="shared" si="17"/>
        <v>7967.7777777777774</v>
      </c>
      <c r="W89" s="76">
        <f>IF($I89&lt;='Forbikjøringsfelt i stigning'!$D$15-'Forbikjøringsfelt i stigning'!$D$18,IF($I88&gt;='Forbikjøringsfelt i stigning'!$D$15-'Forbikjøringsfelt i stigning'!$D$18,$G89,0),0)</f>
        <v>0</v>
      </c>
      <c r="X89" s="77">
        <f>IF($I89&gt;='Forbikjøringsfelt i stigning'!$D$15-('Forbikjøringsfelt i stigning'!$D$18-5),IF($I88&lt;='Forbikjøringsfelt i stigning'!$D$15-('Forbikjøringsfelt i stigning'!$D$18-5),$G89,0),0)</f>
        <v>0</v>
      </c>
    </row>
    <row r="90" spans="2:24" x14ac:dyDescent="0.2">
      <c r="B90" s="71">
        <v>34</v>
      </c>
      <c r="C90" s="72">
        <f t="shared" si="33"/>
        <v>11.333333333333336</v>
      </c>
      <c r="D90" s="72">
        <f t="shared" si="23"/>
        <v>0.33333333333333393</v>
      </c>
      <c r="E90" s="73">
        <f t="shared" si="18"/>
        <v>7.4074074074074199</v>
      </c>
      <c r="F90" s="73">
        <f t="shared" si="24"/>
        <v>0</v>
      </c>
      <c r="G90" s="74">
        <f t="shared" si="25"/>
        <v>251.85185185185182</v>
      </c>
      <c r="H90" s="72">
        <f t="shared" si="26"/>
        <v>633.20000000000005</v>
      </c>
      <c r="I90" s="72">
        <f t="shared" si="21"/>
        <v>80</v>
      </c>
      <c r="J90" s="72">
        <f t="shared" si="22"/>
        <v>22.222222222222221</v>
      </c>
      <c r="K90" s="72">
        <f t="shared" si="27"/>
        <v>22.222222222222221</v>
      </c>
      <c r="L90" s="73">
        <f t="shared" si="28"/>
        <v>0.19919444444444442</v>
      </c>
      <c r="M90" s="73">
        <f t="shared" si="14"/>
        <v>0</v>
      </c>
      <c r="N90" s="72">
        <f t="shared" si="15"/>
        <v>0</v>
      </c>
      <c r="O90" s="74">
        <f t="shared" si="29"/>
        <v>342000</v>
      </c>
      <c r="P90" s="74">
        <f t="shared" si="7"/>
        <v>15390</v>
      </c>
      <c r="Q90" s="74">
        <f t="shared" si="30"/>
        <v>0</v>
      </c>
      <c r="R90" s="74">
        <f t="shared" si="31"/>
        <v>6000</v>
      </c>
      <c r="S90" s="74">
        <f t="shared" si="32"/>
        <v>1422.2222222222222</v>
      </c>
      <c r="T90" s="74">
        <f t="shared" si="16"/>
        <v>7422.2222222222226</v>
      </c>
      <c r="U90" s="75">
        <f t="shared" si="17"/>
        <v>7967.7777777777774</v>
      </c>
      <c r="W90" s="76">
        <f>IF($I90&lt;='Forbikjøringsfelt i stigning'!$D$15-'Forbikjøringsfelt i stigning'!$D$18,IF($I89&gt;='Forbikjøringsfelt i stigning'!$D$15-'Forbikjøringsfelt i stigning'!$D$18,$G90,0),0)</f>
        <v>0</v>
      </c>
      <c r="X90" s="77">
        <f>IF($I90&gt;='Forbikjøringsfelt i stigning'!$D$15-('Forbikjøringsfelt i stigning'!$D$18-5),IF($I89&lt;='Forbikjøringsfelt i stigning'!$D$15-('Forbikjøringsfelt i stigning'!$D$18-5),$G90,0),0)</f>
        <v>0</v>
      </c>
    </row>
    <row r="91" spans="2:24" x14ac:dyDescent="0.2">
      <c r="B91" s="71">
        <v>35</v>
      </c>
      <c r="C91" s="72">
        <f t="shared" si="33"/>
        <v>11.66666666666667</v>
      </c>
      <c r="D91" s="72">
        <f t="shared" si="23"/>
        <v>0.33333333333333393</v>
      </c>
      <c r="E91" s="73">
        <f t="shared" si="18"/>
        <v>7.4074074074074199</v>
      </c>
      <c r="F91" s="73">
        <f t="shared" si="24"/>
        <v>0</v>
      </c>
      <c r="G91" s="74">
        <f t="shared" si="25"/>
        <v>259.25925925925924</v>
      </c>
      <c r="H91" s="72">
        <f t="shared" si="26"/>
        <v>633.20000000000005</v>
      </c>
      <c r="I91" s="72">
        <f t="shared" si="21"/>
        <v>80</v>
      </c>
      <c r="J91" s="72">
        <f t="shared" si="22"/>
        <v>22.222222222222221</v>
      </c>
      <c r="K91" s="72">
        <f t="shared" si="27"/>
        <v>22.222222222222221</v>
      </c>
      <c r="L91" s="73">
        <f t="shared" si="28"/>
        <v>0.19919444444444442</v>
      </c>
      <c r="M91" s="73">
        <f t="shared" si="14"/>
        <v>0</v>
      </c>
      <c r="N91" s="72">
        <f t="shared" si="15"/>
        <v>0</v>
      </c>
      <c r="O91" s="74">
        <f t="shared" si="29"/>
        <v>342000</v>
      </c>
      <c r="P91" s="74">
        <f t="shared" si="7"/>
        <v>15390</v>
      </c>
      <c r="Q91" s="74">
        <f t="shared" si="30"/>
        <v>0</v>
      </c>
      <c r="R91" s="74">
        <f t="shared" si="31"/>
        <v>6000</v>
      </c>
      <c r="S91" s="74">
        <f t="shared" si="32"/>
        <v>1422.2222222222222</v>
      </c>
      <c r="T91" s="74">
        <f t="shared" si="16"/>
        <v>7422.2222222222226</v>
      </c>
      <c r="U91" s="75">
        <f t="shared" si="17"/>
        <v>7967.7777777777774</v>
      </c>
      <c r="W91" s="76">
        <f>IF($I91&lt;='Forbikjøringsfelt i stigning'!$D$15-'Forbikjøringsfelt i stigning'!$D$18,IF($I90&gt;='Forbikjøringsfelt i stigning'!$D$15-'Forbikjøringsfelt i stigning'!$D$18,$G91,0),0)</f>
        <v>0</v>
      </c>
      <c r="X91" s="77">
        <f>IF($I91&gt;='Forbikjøringsfelt i stigning'!$D$15-('Forbikjøringsfelt i stigning'!$D$18-5),IF($I90&lt;='Forbikjøringsfelt i stigning'!$D$15-('Forbikjøringsfelt i stigning'!$D$18-5),$G91,0),0)</f>
        <v>0</v>
      </c>
    </row>
    <row r="92" spans="2:24" x14ac:dyDescent="0.2">
      <c r="B92" s="71">
        <v>36</v>
      </c>
      <c r="C92" s="72">
        <f t="shared" si="33"/>
        <v>12.000000000000004</v>
      </c>
      <c r="D92" s="72">
        <f t="shared" si="23"/>
        <v>0.33333333333333393</v>
      </c>
      <c r="E92" s="73">
        <f t="shared" si="18"/>
        <v>7.4074074074074199</v>
      </c>
      <c r="F92" s="73">
        <f t="shared" si="24"/>
        <v>0</v>
      </c>
      <c r="G92" s="74">
        <f t="shared" si="25"/>
        <v>266.66666666666669</v>
      </c>
      <c r="H92" s="72">
        <f t="shared" si="26"/>
        <v>633.20000000000005</v>
      </c>
      <c r="I92" s="72">
        <f t="shared" si="21"/>
        <v>80</v>
      </c>
      <c r="J92" s="72">
        <f t="shared" si="22"/>
        <v>22.222222222222221</v>
      </c>
      <c r="K92" s="72">
        <f t="shared" si="27"/>
        <v>22.222222222222221</v>
      </c>
      <c r="L92" s="73">
        <f t="shared" si="28"/>
        <v>0.19919444444444442</v>
      </c>
      <c r="M92" s="73">
        <f t="shared" si="14"/>
        <v>0</v>
      </c>
      <c r="N92" s="72">
        <f t="shared" si="15"/>
        <v>0</v>
      </c>
      <c r="O92" s="74">
        <f t="shared" si="29"/>
        <v>342000</v>
      </c>
      <c r="P92" s="74">
        <f t="shared" si="7"/>
        <v>15390</v>
      </c>
      <c r="Q92" s="74">
        <f t="shared" si="30"/>
        <v>0</v>
      </c>
      <c r="R92" s="74">
        <f t="shared" si="31"/>
        <v>6000</v>
      </c>
      <c r="S92" s="74">
        <f t="shared" si="32"/>
        <v>1422.2222222222222</v>
      </c>
      <c r="T92" s="74">
        <f t="shared" si="16"/>
        <v>7422.2222222222226</v>
      </c>
      <c r="U92" s="75">
        <f t="shared" si="17"/>
        <v>7967.7777777777774</v>
      </c>
      <c r="W92" s="76">
        <f>IF($I92&lt;='Forbikjøringsfelt i stigning'!$D$15-'Forbikjøringsfelt i stigning'!$D$18,IF($I91&gt;='Forbikjøringsfelt i stigning'!$D$15-'Forbikjøringsfelt i stigning'!$D$18,$G92,0),0)</f>
        <v>0</v>
      </c>
      <c r="X92" s="77">
        <f>IF($I92&gt;='Forbikjøringsfelt i stigning'!$D$15-('Forbikjøringsfelt i stigning'!$D$18-5),IF($I91&lt;='Forbikjøringsfelt i stigning'!$D$15-('Forbikjøringsfelt i stigning'!$D$18-5),$G92,0),0)</f>
        <v>0</v>
      </c>
    </row>
    <row r="93" spans="2:24" x14ac:dyDescent="0.2">
      <c r="B93" s="71">
        <v>37</v>
      </c>
      <c r="C93" s="72">
        <f t="shared" si="33"/>
        <v>12.333333333333337</v>
      </c>
      <c r="D93" s="72">
        <f t="shared" si="23"/>
        <v>0.33333333333333393</v>
      </c>
      <c r="E93" s="73">
        <f t="shared" si="18"/>
        <v>7.4074074074074199</v>
      </c>
      <c r="F93" s="73">
        <f t="shared" si="24"/>
        <v>0</v>
      </c>
      <c r="G93" s="74">
        <f t="shared" si="25"/>
        <v>274.07407407407413</v>
      </c>
      <c r="H93" s="72">
        <f t="shared" si="26"/>
        <v>633.20000000000005</v>
      </c>
      <c r="I93" s="72">
        <f t="shared" si="21"/>
        <v>80</v>
      </c>
      <c r="J93" s="72">
        <f t="shared" si="22"/>
        <v>22.222222222222221</v>
      </c>
      <c r="K93" s="72">
        <f t="shared" si="27"/>
        <v>22.222222222222221</v>
      </c>
      <c r="L93" s="73">
        <f t="shared" si="28"/>
        <v>0.19919444444444442</v>
      </c>
      <c r="M93" s="73">
        <f t="shared" si="14"/>
        <v>0</v>
      </c>
      <c r="N93" s="72">
        <f t="shared" si="15"/>
        <v>0</v>
      </c>
      <c r="O93" s="74">
        <f t="shared" si="29"/>
        <v>342000</v>
      </c>
      <c r="P93" s="74">
        <f t="shared" si="7"/>
        <v>15390</v>
      </c>
      <c r="Q93" s="74">
        <f t="shared" si="30"/>
        <v>0</v>
      </c>
      <c r="R93" s="74">
        <f t="shared" si="31"/>
        <v>6000</v>
      </c>
      <c r="S93" s="74">
        <f t="shared" si="32"/>
        <v>1422.2222222222222</v>
      </c>
      <c r="T93" s="74">
        <f t="shared" si="16"/>
        <v>7422.2222222222226</v>
      </c>
      <c r="U93" s="75">
        <f t="shared" si="17"/>
        <v>7967.7777777777774</v>
      </c>
      <c r="W93" s="76">
        <f>IF($I93&lt;='Forbikjøringsfelt i stigning'!$D$15-'Forbikjøringsfelt i stigning'!$D$18,IF($I92&gt;='Forbikjøringsfelt i stigning'!$D$15-'Forbikjøringsfelt i stigning'!$D$18,$G93,0),0)</f>
        <v>0</v>
      </c>
      <c r="X93" s="77">
        <f>IF($I93&gt;='Forbikjøringsfelt i stigning'!$D$15-('Forbikjøringsfelt i stigning'!$D$18-5),IF($I92&lt;='Forbikjøringsfelt i stigning'!$D$15-('Forbikjøringsfelt i stigning'!$D$18-5),$G93,0),0)</f>
        <v>0</v>
      </c>
    </row>
    <row r="94" spans="2:24" x14ac:dyDescent="0.2">
      <c r="B94" s="71">
        <v>38</v>
      </c>
      <c r="C94" s="72">
        <f t="shared" si="33"/>
        <v>12.666666666666671</v>
      </c>
      <c r="D94" s="72">
        <f t="shared" si="23"/>
        <v>0.33333333333333393</v>
      </c>
      <c r="E94" s="73">
        <f t="shared" si="18"/>
        <v>7.4074074074074199</v>
      </c>
      <c r="F94" s="73">
        <f t="shared" si="24"/>
        <v>0</v>
      </c>
      <c r="G94" s="74">
        <f t="shared" si="25"/>
        <v>281.48148148148158</v>
      </c>
      <c r="H94" s="72">
        <f t="shared" si="26"/>
        <v>633.20000000000005</v>
      </c>
      <c r="I94" s="72">
        <f t="shared" si="21"/>
        <v>80</v>
      </c>
      <c r="J94" s="72">
        <f t="shared" si="22"/>
        <v>22.222222222222221</v>
      </c>
      <c r="K94" s="72">
        <f t="shared" si="27"/>
        <v>22.222222222222221</v>
      </c>
      <c r="L94" s="73">
        <f t="shared" si="28"/>
        <v>0.19919444444444442</v>
      </c>
      <c r="M94" s="73">
        <f t="shared" si="14"/>
        <v>0</v>
      </c>
      <c r="N94" s="72">
        <f t="shared" si="15"/>
        <v>0</v>
      </c>
      <c r="O94" s="74">
        <f t="shared" si="29"/>
        <v>342000</v>
      </c>
      <c r="P94" s="74">
        <f t="shared" si="7"/>
        <v>15390</v>
      </c>
      <c r="Q94" s="74">
        <f t="shared" si="30"/>
        <v>0</v>
      </c>
      <c r="R94" s="74">
        <f t="shared" si="31"/>
        <v>6000</v>
      </c>
      <c r="S94" s="74">
        <f t="shared" si="32"/>
        <v>1422.2222222222222</v>
      </c>
      <c r="T94" s="74">
        <f t="shared" si="16"/>
        <v>7422.2222222222226</v>
      </c>
      <c r="U94" s="75">
        <f t="shared" si="17"/>
        <v>7967.7777777777774</v>
      </c>
      <c r="W94" s="76">
        <f>IF($I94&lt;='Forbikjøringsfelt i stigning'!$D$15-'Forbikjøringsfelt i stigning'!$D$18,IF($I93&gt;='Forbikjøringsfelt i stigning'!$D$15-'Forbikjøringsfelt i stigning'!$D$18,$G94,0),0)</f>
        <v>0</v>
      </c>
      <c r="X94" s="77">
        <f>IF($I94&gt;='Forbikjøringsfelt i stigning'!$D$15-('Forbikjøringsfelt i stigning'!$D$18-5),IF($I93&lt;='Forbikjøringsfelt i stigning'!$D$15-('Forbikjøringsfelt i stigning'!$D$18-5),$G94,0),0)</f>
        <v>0</v>
      </c>
    </row>
    <row r="95" spans="2:24" x14ac:dyDescent="0.2">
      <c r="B95" s="71">
        <v>39</v>
      </c>
      <c r="C95" s="72">
        <f t="shared" si="33"/>
        <v>13.000000000000005</v>
      </c>
      <c r="D95" s="72">
        <f t="shared" si="23"/>
        <v>0.33333333333333393</v>
      </c>
      <c r="E95" s="73">
        <f t="shared" si="18"/>
        <v>7.4074074074074199</v>
      </c>
      <c r="F95" s="73">
        <f t="shared" si="24"/>
        <v>0</v>
      </c>
      <c r="G95" s="74">
        <f t="shared" si="25"/>
        <v>288.88888888888903</v>
      </c>
      <c r="H95" s="72">
        <f t="shared" si="26"/>
        <v>633.20000000000005</v>
      </c>
      <c r="I95" s="72">
        <f t="shared" si="21"/>
        <v>80</v>
      </c>
      <c r="J95" s="72">
        <f t="shared" si="22"/>
        <v>22.222222222222221</v>
      </c>
      <c r="K95" s="72">
        <f t="shared" si="27"/>
        <v>22.222222222222221</v>
      </c>
      <c r="L95" s="73">
        <f t="shared" si="28"/>
        <v>0.19919444444444442</v>
      </c>
      <c r="M95" s="73">
        <f t="shared" si="14"/>
        <v>0</v>
      </c>
      <c r="N95" s="72">
        <f t="shared" si="15"/>
        <v>0</v>
      </c>
      <c r="O95" s="74">
        <f t="shared" si="29"/>
        <v>342000</v>
      </c>
      <c r="P95" s="74">
        <f t="shared" si="7"/>
        <v>15390</v>
      </c>
      <c r="Q95" s="74">
        <f t="shared" si="30"/>
        <v>0</v>
      </c>
      <c r="R95" s="74">
        <f t="shared" si="31"/>
        <v>6000</v>
      </c>
      <c r="S95" s="74">
        <f t="shared" si="32"/>
        <v>1422.2222222222222</v>
      </c>
      <c r="T95" s="74">
        <f t="shared" si="16"/>
        <v>7422.2222222222226</v>
      </c>
      <c r="U95" s="75">
        <f t="shared" si="17"/>
        <v>7967.7777777777774</v>
      </c>
      <c r="W95" s="76">
        <f>IF($I95&lt;='Forbikjøringsfelt i stigning'!$D$15-'Forbikjøringsfelt i stigning'!$D$18,IF($I94&gt;='Forbikjøringsfelt i stigning'!$D$15-'Forbikjøringsfelt i stigning'!$D$18,$G95,0),0)</f>
        <v>0</v>
      </c>
      <c r="X95" s="77">
        <f>IF($I95&gt;='Forbikjøringsfelt i stigning'!$D$15-('Forbikjøringsfelt i stigning'!$D$18-5),IF($I94&lt;='Forbikjøringsfelt i stigning'!$D$15-('Forbikjøringsfelt i stigning'!$D$18-5),$G95,0),0)</f>
        <v>0</v>
      </c>
    </row>
    <row r="96" spans="2:24" x14ac:dyDescent="0.2">
      <c r="B96" s="71">
        <v>40</v>
      </c>
      <c r="C96" s="72">
        <f t="shared" si="33"/>
        <v>13.333333333333339</v>
      </c>
      <c r="D96" s="72">
        <f t="shared" si="23"/>
        <v>0.33333333333333393</v>
      </c>
      <c r="E96" s="73">
        <f t="shared" si="18"/>
        <v>7.4074074074074199</v>
      </c>
      <c r="F96" s="73">
        <f t="shared" si="24"/>
        <v>0</v>
      </c>
      <c r="G96" s="74">
        <f t="shared" si="25"/>
        <v>296.29629629629648</v>
      </c>
      <c r="H96" s="72">
        <f t="shared" si="26"/>
        <v>633.20000000000005</v>
      </c>
      <c r="I96" s="72">
        <f t="shared" si="21"/>
        <v>80</v>
      </c>
      <c r="J96" s="72">
        <f t="shared" si="22"/>
        <v>22.222222222222221</v>
      </c>
      <c r="K96" s="72">
        <f t="shared" si="27"/>
        <v>22.222222222222221</v>
      </c>
      <c r="L96" s="73">
        <f t="shared" si="28"/>
        <v>0.19919444444444442</v>
      </c>
      <c r="M96" s="73">
        <f t="shared" si="14"/>
        <v>0</v>
      </c>
      <c r="N96" s="72">
        <f t="shared" si="15"/>
        <v>0</v>
      </c>
      <c r="O96" s="74">
        <f t="shared" si="29"/>
        <v>342000</v>
      </c>
      <c r="P96" s="74">
        <f t="shared" si="7"/>
        <v>15390</v>
      </c>
      <c r="Q96" s="74">
        <f t="shared" si="30"/>
        <v>0</v>
      </c>
      <c r="R96" s="74">
        <f t="shared" si="31"/>
        <v>6000</v>
      </c>
      <c r="S96" s="74">
        <f t="shared" si="32"/>
        <v>1422.2222222222222</v>
      </c>
      <c r="T96" s="74">
        <f t="shared" si="16"/>
        <v>7422.2222222222226</v>
      </c>
      <c r="U96" s="75">
        <f t="shared" si="17"/>
        <v>7967.7777777777774</v>
      </c>
      <c r="W96" s="76">
        <f>IF($I96&lt;='Forbikjøringsfelt i stigning'!$D$15-'Forbikjøringsfelt i stigning'!$D$18,IF($I95&gt;='Forbikjøringsfelt i stigning'!$D$15-'Forbikjøringsfelt i stigning'!$D$18,$G96,0),0)</f>
        <v>0</v>
      </c>
      <c r="X96" s="77">
        <f>IF($I96&gt;='Forbikjøringsfelt i stigning'!$D$15-('Forbikjøringsfelt i stigning'!$D$18-5),IF($I95&lt;='Forbikjøringsfelt i stigning'!$D$15-('Forbikjøringsfelt i stigning'!$D$18-5),$G96,0),0)</f>
        <v>0</v>
      </c>
    </row>
    <row r="97" spans="2:24" x14ac:dyDescent="0.2">
      <c r="B97" s="71">
        <v>41</v>
      </c>
      <c r="C97" s="72">
        <f t="shared" si="33"/>
        <v>13.666666666666673</v>
      </c>
      <c r="D97" s="72">
        <f t="shared" si="23"/>
        <v>0.33333333333333393</v>
      </c>
      <c r="E97" s="73">
        <f t="shared" si="18"/>
        <v>7.4074074074074199</v>
      </c>
      <c r="F97" s="73">
        <f t="shared" si="24"/>
        <v>0</v>
      </c>
      <c r="G97" s="74">
        <f t="shared" si="25"/>
        <v>303.70370370370392</v>
      </c>
      <c r="H97" s="72">
        <f t="shared" si="26"/>
        <v>633.20000000000005</v>
      </c>
      <c r="I97" s="72">
        <f t="shared" si="21"/>
        <v>80</v>
      </c>
      <c r="J97" s="72">
        <f t="shared" si="22"/>
        <v>22.222222222222221</v>
      </c>
      <c r="K97" s="72">
        <f t="shared" si="27"/>
        <v>22.222222222222221</v>
      </c>
      <c r="L97" s="73">
        <f t="shared" si="28"/>
        <v>0.19919444444444442</v>
      </c>
      <c r="M97" s="73">
        <f t="shared" si="14"/>
        <v>0</v>
      </c>
      <c r="N97" s="72">
        <f t="shared" si="15"/>
        <v>0</v>
      </c>
      <c r="O97" s="74">
        <f t="shared" si="29"/>
        <v>342000</v>
      </c>
      <c r="P97" s="74">
        <f t="shared" si="7"/>
        <v>15390</v>
      </c>
      <c r="Q97" s="74">
        <f t="shared" si="30"/>
        <v>0</v>
      </c>
      <c r="R97" s="74">
        <f t="shared" si="31"/>
        <v>6000</v>
      </c>
      <c r="S97" s="74">
        <f t="shared" si="32"/>
        <v>1422.2222222222222</v>
      </c>
      <c r="T97" s="74">
        <f t="shared" si="16"/>
        <v>7422.2222222222226</v>
      </c>
      <c r="U97" s="75">
        <f t="shared" si="17"/>
        <v>7967.7777777777774</v>
      </c>
      <c r="W97" s="76">
        <f>IF($I97&lt;='Forbikjøringsfelt i stigning'!$D$15-'Forbikjøringsfelt i stigning'!$D$18,IF($I96&gt;='Forbikjøringsfelt i stigning'!$D$15-'Forbikjøringsfelt i stigning'!$D$18,$G97,0),0)</f>
        <v>0</v>
      </c>
      <c r="X97" s="77">
        <f>IF($I97&gt;='Forbikjøringsfelt i stigning'!$D$15-('Forbikjøringsfelt i stigning'!$D$18-5),IF($I96&lt;='Forbikjøringsfelt i stigning'!$D$15-('Forbikjøringsfelt i stigning'!$D$18-5),$G97,0),0)</f>
        <v>0</v>
      </c>
    </row>
    <row r="98" spans="2:24" x14ac:dyDescent="0.2">
      <c r="B98" s="71">
        <v>42</v>
      </c>
      <c r="C98" s="72">
        <f t="shared" si="33"/>
        <v>14.000000000000007</v>
      </c>
      <c r="D98" s="72">
        <f t="shared" si="23"/>
        <v>0.33333333333333393</v>
      </c>
      <c r="E98" s="73">
        <f t="shared" si="18"/>
        <v>7.4074074074074199</v>
      </c>
      <c r="F98" s="73">
        <f t="shared" si="24"/>
        <v>0</v>
      </c>
      <c r="G98" s="74">
        <f t="shared" si="25"/>
        <v>311.11111111111137</v>
      </c>
      <c r="H98" s="72">
        <f t="shared" si="26"/>
        <v>633.20000000000005</v>
      </c>
      <c r="I98" s="72">
        <f t="shared" si="21"/>
        <v>80</v>
      </c>
      <c r="J98" s="72">
        <f t="shared" si="22"/>
        <v>22.222222222222221</v>
      </c>
      <c r="K98" s="72">
        <f t="shared" si="27"/>
        <v>22.222222222222221</v>
      </c>
      <c r="L98" s="73">
        <f t="shared" si="28"/>
        <v>0.19919444444444442</v>
      </c>
      <c r="M98" s="73">
        <f t="shared" si="14"/>
        <v>0</v>
      </c>
      <c r="N98" s="72">
        <f t="shared" si="15"/>
        <v>0</v>
      </c>
      <c r="O98" s="74">
        <f t="shared" si="29"/>
        <v>342000</v>
      </c>
      <c r="P98" s="74">
        <f t="shared" si="7"/>
        <v>15390</v>
      </c>
      <c r="Q98" s="74">
        <f t="shared" si="30"/>
        <v>0</v>
      </c>
      <c r="R98" s="74">
        <f t="shared" si="31"/>
        <v>6000</v>
      </c>
      <c r="S98" s="74">
        <f t="shared" si="32"/>
        <v>1422.2222222222222</v>
      </c>
      <c r="T98" s="74">
        <f t="shared" si="16"/>
        <v>7422.2222222222226</v>
      </c>
      <c r="U98" s="75">
        <f t="shared" si="17"/>
        <v>7967.7777777777774</v>
      </c>
      <c r="W98" s="76">
        <f>IF($I98&lt;='Forbikjøringsfelt i stigning'!$D$15-'Forbikjøringsfelt i stigning'!$D$18,IF($I97&gt;='Forbikjøringsfelt i stigning'!$D$15-'Forbikjøringsfelt i stigning'!$D$18,$G98,0),0)</f>
        <v>0</v>
      </c>
      <c r="X98" s="77">
        <f>IF($I98&gt;='Forbikjøringsfelt i stigning'!$D$15-('Forbikjøringsfelt i stigning'!$D$18-5),IF($I97&lt;='Forbikjøringsfelt i stigning'!$D$15-('Forbikjøringsfelt i stigning'!$D$18-5),$G98,0),0)</f>
        <v>0</v>
      </c>
    </row>
    <row r="99" spans="2:24" x14ac:dyDescent="0.2">
      <c r="B99" s="71">
        <v>43</v>
      </c>
      <c r="C99" s="72">
        <f t="shared" si="33"/>
        <v>14.333333333333341</v>
      </c>
      <c r="D99" s="72">
        <f t="shared" si="23"/>
        <v>0.33333333333333393</v>
      </c>
      <c r="E99" s="73">
        <f t="shared" si="18"/>
        <v>7.4074074074074199</v>
      </c>
      <c r="F99" s="73">
        <f t="shared" si="24"/>
        <v>0</v>
      </c>
      <c r="G99" s="74">
        <f t="shared" si="25"/>
        <v>318.51851851851882</v>
      </c>
      <c r="H99" s="72">
        <f t="shared" si="26"/>
        <v>633.20000000000005</v>
      </c>
      <c r="I99" s="72">
        <f t="shared" si="21"/>
        <v>80</v>
      </c>
      <c r="J99" s="72">
        <f t="shared" si="22"/>
        <v>22.222222222222221</v>
      </c>
      <c r="K99" s="72">
        <f t="shared" si="27"/>
        <v>22.222222222222221</v>
      </c>
      <c r="L99" s="73">
        <f t="shared" si="28"/>
        <v>0.19919444444444442</v>
      </c>
      <c r="M99" s="73">
        <f t="shared" si="14"/>
        <v>0</v>
      </c>
      <c r="N99" s="72">
        <f t="shared" si="15"/>
        <v>0</v>
      </c>
      <c r="O99" s="74">
        <f t="shared" si="29"/>
        <v>342000</v>
      </c>
      <c r="P99" s="74">
        <f t="shared" si="7"/>
        <v>15390</v>
      </c>
      <c r="Q99" s="74">
        <f t="shared" si="30"/>
        <v>0</v>
      </c>
      <c r="R99" s="74">
        <f t="shared" si="31"/>
        <v>6000</v>
      </c>
      <c r="S99" s="74">
        <f t="shared" si="32"/>
        <v>1422.2222222222222</v>
      </c>
      <c r="T99" s="74">
        <f t="shared" si="16"/>
        <v>7422.2222222222226</v>
      </c>
      <c r="U99" s="75">
        <f t="shared" si="17"/>
        <v>7967.7777777777774</v>
      </c>
      <c r="W99" s="76">
        <f>IF($I99&lt;='Forbikjøringsfelt i stigning'!$D$15-'Forbikjøringsfelt i stigning'!$D$18,IF($I98&gt;='Forbikjøringsfelt i stigning'!$D$15-'Forbikjøringsfelt i stigning'!$D$18,$G99,0),0)</f>
        <v>0</v>
      </c>
      <c r="X99" s="77">
        <f>IF($I99&gt;='Forbikjøringsfelt i stigning'!$D$15-('Forbikjøringsfelt i stigning'!$D$18-5),IF($I98&lt;='Forbikjøringsfelt i stigning'!$D$15-('Forbikjøringsfelt i stigning'!$D$18-5),$G99,0),0)</f>
        <v>0</v>
      </c>
    </row>
    <row r="100" spans="2:24" x14ac:dyDescent="0.2">
      <c r="B100" s="71">
        <v>44</v>
      </c>
      <c r="C100" s="72">
        <f t="shared" si="33"/>
        <v>14.666666666666675</v>
      </c>
      <c r="D100" s="72">
        <f t="shared" si="23"/>
        <v>0.33333333333333393</v>
      </c>
      <c r="E100" s="73">
        <f t="shared" si="18"/>
        <v>7.4074074074074199</v>
      </c>
      <c r="F100" s="73">
        <f t="shared" si="24"/>
        <v>0</v>
      </c>
      <c r="G100" s="74">
        <f t="shared" si="25"/>
        <v>325.92592592592626</v>
      </c>
      <c r="H100" s="72">
        <f t="shared" si="26"/>
        <v>633.20000000000005</v>
      </c>
      <c r="I100" s="72">
        <f t="shared" si="21"/>
        <v>80</v>
      </c>
      <c r="J100" s="72">
        <f t="shared" si="22"/>
        <v>22.222222222222221</v>
      </c>
      <c r="K100" s="72">
        <f t="shared" si="27"/>
        <v>22.222222222222221</v>
      </c>
      <c r="L100" s="73">
        <f t="shared" si="28"/>
        <v>0.19919444444444442</v>
      </c>
      <c r="M100" s="73">
        <f t="shared" si="14"/>
        <v>0</v>
      </c>
      <c r="N100" s="72">
        <f t="shared" si="15"/>
        <v>0</v>
      </c>
      <c r="O100" s="74">
        <f t="shared" si="29"/>
        <v>342000</v>
      </c>
      <c r="P100" s="74">
        <f t="shared" si="7"/>
        <v>15390</v>
      </c>
      <c r="Q100" s="74">
        <f t="shared" si="30"/>
        <v>0</v>
      </c>
      <c r="R100" s="74">
        <f t="shared" si="31"/>
        <v>6000</v>
      </c>
      <c r="S100" s="74">
        <f t="shared" si="32"/>
        <v>1422.2222222222222</v>
      </c>
      <c r="T100" s="74">
        <f t="shared" si="16"/>
        <v>7422.2222222222226</v>
      </c>
      <c r="U100" s="75">
        <f t="shared" si="17"/>
        <v>7967.7777777777774</v>
      </c>
      <c r="W100" s="76">
        <f>IF($I100&lt;='Forbikjøringsfelt i stigning'!$D$15-'Forbikjøringsfelt i stigning'!$D$18,IF($I99&gt;='Forbikjøringsfelt i stigning'!$D$15-'Forbikjøringsfelt i stigning'!$D$18,$G100,0),0)</f>
        <v>0</v>
      </c>
      <c r="X100" s="77">
        <f>IF($I100&gt;='Forbikjøringsfelt i stigning'!$D$15-('Forbikjøringsfelt i stigning'!$D$18-5),IF($I99&lt;='Forbikjøringsfelt i stigning'!$D$15-('Forbikjøringsfelt i stigning'!$D$18-5),$G100,0),0)</f>
        <v>0</v>
      </c>
    </row>
    <row r="101" spans="2:24" x14ac:dyDescent="0.2">
      <c r="B101" s="71">
        <v>45</v>
      </c>
      <c r="C101" s="72">
        <f t="shared" si="33"/>
        <v>15.000000000000009</v>
      </c>
      <c r="D101" s="72">
        <f t="shared" si="23"/>
        <v>0.33333333333333393</v>
      </c>
      <c r="E101" s="73">
        <f t="shared" si="18"/>
        <v>7.4074074074074199</v>
      </c>
      <c r="F101" s="73">
        <f t="shared" ref="F101:F156" si="34">+E101*N101/100</f>
        <v>0</v>
      </c>
      <c r="G101" s="74">
        <f t="shared" ref="G101:G156" si="35">+G100+E101</f>
        <v>333.33333333333371</v>
      </c>
      <c r="H101" s="72">
        <f t="shared" ref="H101:H156" si="36">+H100+F101</f>
        <v>633.20000000000005</v>
      </c>
      <c r="I101" s="72">
        <f t="shared" si="21"/>
        <v>80</v>
      </c>
      <c r="J101" s="72">
        <f t="shared" si="22"/>
        <v>22.222222222222221</v>
      </c>
      <c r="K101" s="72">
        <f t="shared" si="27"/>
        <v>22.222222222222221</v>
      </c>
      <c r="L101" s="73">
        <f t="shared" si="28"/>
        <v>0.19919444444444442</v>
      </c>
      <c r="M101" s="73">
        <f t="shared" si="14"/>
        <v>0</v>
      </c>
      <c r="N101" s="72">
        <f t="shared" si="15"/>
        <v>0</v>
      </c>
      <c r="O101" s="74">
        <f t="shared" si="29"/>
        <v>342000</v>
      </c>
      <c r="P101" s="74">
        <f t="shared" si="7"/>
        <v>15390</v>
      </c>
      <c r="Q101" s="74">
        <f t="shared" si="30"/>
        <v>0</v>
      </c>
      <c r="R101" s="74">
        <f t="shared" si="31"/>
        <v>6000</v>
      </c>
      <c r="S101" s="74">
        <f t="shared" si="32"/>
        <v>1422.2222222222222</v>
      </c>
      <c r="T101" s="74">
        <f t="shared" si="16"/>
        <v>7422.2222222222226</v>
      </c>
      <c r="U101" s="75">
        <f t="shared" si="17"/>
        <v>7967.7777777777774</v>
      </c>
      <c r="W101" s="76">
        <f>IF($I101&lt;='Forbikjøringsfelt i stigning'!$D$15-'Forbikjøringsfelt i stigning'!$D$18,IF($I100&gt;='Forbikjøringsfelt i stigning'!$D$15-'Forbikjøringsfelt i stigning'!$D$18,$G101,0),0)</f>
        <v>0</v>
      </c>
      <c r="X101" s="77">
        <f>IF($I101&gt;='Forbikjøringsfelt i stigning'!$D$15-('Forbikjøringsfelt i stigning'!$D$18-5),IF($I100&lt;='Forbikjøringsfelt i stigning'!$D$15-('Forbikjøringsfelt i stigning'!$D$18-5),$G101,0),0)</f>
        <v>0</v>
      </c>
    </row>
    <row r="102" spans="2:24" x14ac:dyDescent="0.2">
      <c r="B102" s="71">
        <v>46</v>
      </c>
      <c r="C102" s="72">
        <f t="shared" si="33"/>
        <v>15.333333333333343</v>
      </c>
      <c r="D102" s="72">
        <f t="shared" si="23"/>
        <v>0.33333333333333393</v>
      </c>
      <c r="E102" s="73">
        <f t="shared" si="18"/>
        <v>7.4074074074074199</v>
      </c>
      <c r="F102" s="73">
        <f t="shared" si="34"/>
        <v>0</v>
      </c>
      <c r="G102" s="74">
        <f t="shared" si="35"/>
        <v>340.74074074074116</v>
      </c>
      <c r="H102" s="72">
        <f t="shared" si="36"/>
        <v>633.20000000000005</v>
      </c>
      <c r="I102" s="72">
        <f t="shared" si="21"/>
        <v>80</v>
      </c>
      <c r="J102" s="72">
        <f t="shared" si="22"/>
        <v>22.222222222222221</v>
      </c>
      <c r="K102" s="72">
        <f t="shared" si="27"/>
        <v>22.222222222222221</v>
      </c>
      <c r="L102" s="73">
        <f t="shared" si="28"/>
        <v>0.19919444444444442</v>
      </c>
      <c r="M102" s="73">
        <f t="shared" si="14"/>
        <v>0</v>
      </c>
      <c r="N102" s="72">
        <f t="shared" si="15"/>
        <v>0</v>
      </c>
      <c r="O102" s="74">
        <f t="shared" si="29"/>
        <v>342000</v>
      </c>
      <c r="P102" s="74">
        <f t="shared" si="7"/>
        <v>15390</v>
      </c>
      <c r="Q102" s="74">
        <f t="shared" si="30"/>
        <v>0</v>
      </c>
      <c r="R102" s="74">
        <f t="shared" si="31"/>
        <v>6000</v>
      </c>
      <c r="S102" s="74">
        <f t="shared" si="32"/>
        <v>1422.2222222222222</v>
      </c>
      <c r="T102" s="74">
        <f t="shared" si="16"/>
        <v>7422.2222222222226</v>
      </c>
      <c r="U102" s="75">
        <f t="shared" si="17"/>
        <v>7967.7777777777774</v>
      </c>
      <c r="W102" s="76">
        <f>IF($I102&lt;='Forbikjøringsfelt i stigning'!$D$15-'Forbikjøringsfelt i stigning'!$D$18,IF($I101&gt;='Forbikjøringsfelt i stigning'!$D$15-'Forbikjøringsfelt i stigning'!$D$18,$G102,0),0)</f>
        <v>0</v>
      </c>
      <c r="X102" s="77">
        <f>IF($I102&gt;='Forbikjøringsfelt i stigning'!$D$15-('Forbikjøringsfelt i stigning'!$D$18-5),IF($I101&lt;='Forbikjøringsfelt i stigning'!$D$15-('Forbikjøringsfelt i stigning'!$D$18-5),$G102,0),0)</f>
        <v>0</v>
      </c>
    </row>
    <row r="103" spans="2:24" x14ac:dyDescent="0.2">
      <c r="B103" s="71">
        <v>47</v>
      </c>
      <c r="C103" s="72">
        <f t="shared" si="33"/>
        <v>15.666666666666677</v>
      </c>
      <c r="D103" s="72">
        <f t="shared" si="23"/>
        <v>0.33333333333333393</v>
      </c>
      <c r="E103" s="73">
        <f t="shared" si="18"/>
        <v>7.4074074074074199</v>
      </c>
      <c r="F103" s="73">
        <f t="shared" si="34"/>
        <v>0</v>
      </c>
      <c r="G103" s="74">
        <f t="shared" si="35"/>
        <v>348.14814814814861</v>
      </c>
      <c r="H103" s="72">
        <f t="shared" si="36"/>
        <v>633.20000000000005</v>
      </c>
      <c r="I103" s="72">
        <f t="shared" si="21"/>
        <v>80</v>
      </c>
      <c r="J103" s="72">
        <f t="shared" si="22"/>
        <v>22.222222222222221</v>
      </c>
      <c r="K103" s="72">
        <f t="shared" si="27"/>
        <v>22.222222222222221</v>
      </c>
      <c r="L103" s="73">
        <f t="shared" si="28"/>
        <v>0.19919444444444442</v>
      </c>
      <c r="M103" s="73">
        <f t="shared" si="14"/>
        <v>0</v>
      </c>
      <c r="N103" s="72">
        <f t="shared" si="15"/>
        <v>0</v>
      </c>
      <c r="O103" s="74">
        <f t="shared" si="29"/>
        <v>342000</v>
      </c>
      <c r="P103" s="74">
        <f t="shared" si="7"/>
        <v>15390</v>
      </c>
      <c r="Q103" s="74">
        <f t="shared" si="30"/>
        <v>0</v>
      </c>
      <c r="R103" s="74">
        <f t="shared" si="31"/>
        <v>6000</v>
      </c>
      <c r="S103" s="74">
        <f t="shared" si="32"/>
        <v>1422.2222222222222</v>
      </c>
      <c r="T103" s="74">
        <f t="shared" si="16"/>
        <v>7422.2222222222226</v>
      </c>
      <c r="U103" s="75">
        <f t="shared" si="17"/>
        <v>7967.7777777777774</v>
      </c>
      <c r="W103" s="76">
        <f>IF($I103&lt;='Forbikjøringsfelt i stigning'!$D$15-'Forbikjøringsfelt i stigning'!$D$18,IF($I102&gt;='Forbikjøringsfelt i stigning'!$D$15-'Forbikjøringsfelt i stigning'!$D$18,$G103,0),0)</f>
        <v>0</v>
      </c>
      <c r="X103" s="77">
        <f>IF($I103&gt;='Forbikjøringsfelt i stigning'!$D$15-('Forbikjøringsfelt i stigning'!$D$18-5),IF($I102&lt;='Forbikjøringsfelt i stigning'!$D$15-('Forbikjøringsfelt i stigning'!$D$18-5),$G103,0),0)</f>
        <v>0</v>
      </c>
    </row>
    <row r="104" spans="2:24" x14ac:dyDescent="0.2">
      <c r="B104" s="71">
        <v>48</v>
      </c>
      <c r="C104" s="72">
        <f t="shared" si="33"/>
        <v>16.000000000000011</v>
      </c>
      <c r="D104" s="72">
        <f t="shared" si="23"/>
        <v>0.33333333333333393</v>
      </c>
      <c r="E104" s="73">
        <f t="shared" si="18"/>
        <v>7.4074074074074199</v>
      </c>
      <c r="F104" s="73">
        <f t="shared" si="34"/>
        <v>0</v>
      </c>
      <c r="G104" s="74">
        <f t="shared" si="35"/>
        <v>355.55555555555605</v>
      </c>
      <c r="H104" s="72">
        <f t="shared" si="36"/>
        <v>633.20000000000005</v>
      </c>
      <c r="I104" s="72">
        <f t="shared" si="21"/>
        <v>80</v>
      </c>
      <c r="J104" s="72">
        <f t="shared" si="22"/>
        <v>22.222222222222221</v>
      </c>
      <c r="K104" s="72">
        <f t="shared" si="27"/>
        <v>22.222222222222221</v>
      </c>
      <c r="L104" s="73">
        <f t="shared" si="28"/>
        <v>0.19919444444444442</v>
      </c>
      <c r="M104" s="73">
        <f t="shared" si="14"/>
        <v>0</v>
      </c>
      <c r="N104" s="72">
        <f t="shared" si="15"/>
        <v>0</v>
      </c>
      <c r="O104" s="74">
        <f t="shared" si="29"/>
        <v>342000</v>
      </c>
      <c r="P104" s="74">
        <f t="shared" si="7"/>
        <v>15390</v>
      </c>
      <c r="Q104" s="74">
        <f t="shared" si="30"/>
        <v>0</v>
      </c>
      <c r="R104" s="74">
        <f t="shared" si="31"/>
        <v>6000</v>
      </c>
      <c r="S104" s="74">
        <f t="shared" si="32"/>
        <v>1422.2222222222222</v>
      </c>
      <c r="T104" s="74">
        <f t="shared" si="16"/>
        <v>7422.2222222222226</v>
      </c>
      <c r="U104" s="75">
        <f t="shared" si="17"/>
        <v>7967.7777777777774</v>
      </c>
      <c r="W104" s="76">
        <f>IF($I104&lt;='Forbikjøringsfelt i stigning'!$D$15-'Forbikjøringsfelt i stigning'!$D$18,IF($I103&gt;='Forbikjøringsfelt i stigning'!$D$15-'Forbikjøringsfelt i stigning'!$D$18,$G104,0),0)</f>
        <v>0</v>
      </c>
      <c r="X104" s="77">
        <f>IF($I104&gt;='Forbikjøringsfelt i stigning'!$D$15-('Forbikjøringsfelt i stigning'!$D$18-5),IF($I103&lt;='Forbikjøringsfelt i stigning'!$D$15-('Forbikjøringsfelt i stigning'!$D$18-5),$G104,0),0)</f>
        <v>0</v>
      </c>
    </row>
    <row r="105" spans="2:24" x14ac:dyDescent="0.2">
      <c r="B105" s="71">
        <v>49</v>
      </c>
      <c r="C105" s="72">
        <f t="shared" si="33"/>
        <v>16.333333333333343</v>
      </c>
      <c r="D105" s="72">
        <f t="shared" si="23"/>
        <v>0.33333333333333215</v>
      </c>
      <c r="E105" s="73">
        <f t="shared" si="18"/>
        <v>7.4074074074073808</v>
      </c>
      <c r="F105" s="73">
        <f t="shared" si="34"/>
        <v>0</v>
      </c>
      <c r="G105" s="74">
        <f t="shared" si="35"/>
        <v>362.96296296296345</v>
      </c>
      <c r="H105" s="72">
        <f t="shared" si="36"/>
        <v>633.20000000000005</v>
      </c>
      <c r="I105" s="72">
        <f t="shared" si="21"/>
        <v>80</v>
      </c>
      <c r="J105" s="72">
        <f t="shared" si="22"/>
        <v>22.222222222222221</v>
      </c>
      <c r="K105" s="72">
        <f t="shared" si="27"/>
        <v>22.222222222222221</v>
      </c>
      <c r="L105" s="73">
        <f t="shared" si="28"/>
        <v>0.19919444444444442</v>
      </c>
      <c r="M105" s="73">
        <f t="shared" si="14"/>
        <v>0</v>
      </c>
      <c r="N105" s="72">
        <f t="shared" si="15"/>
        <v>0</v>
      </c>
      <c r="O105" s="74">
        <f t="shared" si="29"/>
        <v>342000</v>
      </c>
      <c r="P105" s="74">
        <f t="shared" si="7"/>
        <v>15390</v>
      </c>
      <c r="Q105" s="74">
        <f t="shared" si="30"/>
        <v>0</v>
      </c>
      <c r="R105" s="74">
        <f t="shared" si="31"/>
        <v>6000</v>
      </c>
      <c r="S105" s="74">
        <f t="shared" si="32"/>
        <v>1422.2222222222222</v>
      </c>
      <c r="T105" s="74">
        <f t="shared" si="16"/>
        <v>7422.2222222222226</v>
      </c>
      <c r="U105" s="75">
        <f t="shared" si="17"/>
        <v>7967.7777777777774</v>
      </c>
      <c r="W105" s="76">
        <f>IF($I105&lt;='Forbikjøringsfelt i stigning'!$D$15-'Forbikjøringsfelt i stigning'!$D$18,IF($I104&gt;='Forbikjøringsfelt i stigning'!$D$15-'Forbikjøringsfelt i stigning'!$D$18,$G105,0),0)</f>
        <v>0</v>
      </c>
      <c r="X105" s="77">
        <f>IF($I105&gt;='Forbikjøringsfelt i stigning'!$D$15-('Forbikjøringsfelt i stigning'!$D$18-5),IF($I104&lt;='Forbikjøringsfelt i stigning'!$D$15-('Forbikjøringsfelt i stigning'!$D$18-5),$G105,0),0)</f>
        <v>0</v>
      </c>
    </row>
    <row r="106" spans="2:24" x14ac:dyDescent="0.2">
      <c r="B106" s="71">
        <v>50</v>
      </c>
      <c r="C106" s="72">
        <f t="shared" si="33"/>
        <v>16.666666666666675</v>
      </c>
      <c r="D106" s="72">
        <f t="shared" si="23"/>
        <v>0.33333333333333215</v>
      </c>
      <c r="E106" s="73">
        <f t="shared" si="18"/>
        <v>7.4074074074073808</v>
      </c>
      <c r="F106" s="73">
        <f t="shared" si="34"/>
        <v>0</v>
      </c>
      <c r="G106" s="74">
        <f t="shared" si="35"/>
        <v>370.37037037037084</v>
      </c>
      <c r="H106" s="72">
        <f t="shared" si="36"/>
        <v>633.20000000000005</v>
      </c>
      <c r="I106" s="72">
        <f t="shared" si="21"/>
        <v>80</v>
      </c>
      <c r="J106" s="72">
        <f t="shared" si="22"/>
        <v>22.222222222222221</v>
      </c>
      <c r="K106" s="72">
        <f t="shared" si="27"/>
        <v>22.222222222222221</v>
      </c>
      <c r="L106" s="73">
        <f t="shared" si="28"/>
        <v>0.19919444444444442</v>
      </c>
      <c r="M106" s="73">
        <f t="shared" si="14"/>
        <v>0</v>
      </c>
      <c r="N106" s="72">
        <f t="shared" si="15"/>
        <v>0</v>
      </c>
      <c r="O106" s="74">
        <f t="shared" si="29"/>
        <v>342000</v>
      </c>
      <c r="P106" s="74">
        <f t="shared" si="7"/>
        <v>15390</v>
      </c>
      <c r="Q106" s="74">
        <f t="shared" si="30"/>
        <v>0</v>
      </c>
      <c r="R106" s="74">
        <f t="shared" si="31"/>
        <v>6000</v>
      </c>
      <c r="S106" s="74">
        <f t="shared" si="32"/>
        <v>1422.2222222222222</v>
      </c>
      <c r="T106" s="74">
        <f t="shared" si="16"/>
        <v>7422.2222222222226</v>
      </c>
      <c r="U106" s="75">
        <f t="shared" si="17"/>
        <v>7967.7777777777774</v>
      </c>
      <c r="W106" s="76">
        <f>IF($I106&lt;='Forbikjøringsfelt i stigning'!$D$15-'Forbikjøringsfelt i stigning'!$D$18,IF($I105&gt;='Forbikjøringsfelt i stigning'!$D$15-'Forbikjøringsfelt i stigning'!$D$18,$G106,0),0)</f>
        <v>0</v>
      </c>
      <c r="X106" s="77">
        <f>IF($I106&gt;='Forbikjøringsfelt i stigning'!$D$15-('Forbikjøringsfelt i stigning'!$D$18-5),IF($I105&lt;='Forbikjøringsfelt i stigning'!$D$15-('Forbikjøringsfelt i stigning'!$D$18-5),$G106,0),0)</f>
        <v>0</v>
      </c>
    </row>
    <row r="107" spans="2:24" x14ac:dyDescent="0.2">
      <c r="B107" s="71">
        <v>51</v>
      </c>
      <c r="C107" s="72">
        <f t="shared" si="33"/>
        <v>17.000000000000007</v>
      </c>
      <c r="D107" s="72">
        <f t="shared" si="23"/>
        <v>0.33333333333333215</v>
      </c>
      <c r="E107" s="73">
        <f t="shared" si="18"/>
        <v>7.4074074074073808</v>
      </c>
      <c r="F107" s="73">
        <f t="shared" si="34"/>
        <v>0</v>
      </c>
      <c r="G107" s="74">
        <f t="shared" si="35"/>
        <v>377.77777777777823</v>
      </c>
      <c r="H107" s="72">
        <f t="shared" si="36"/>
        <v>633.20000000000005</v>
      </c>
      <c r="I107" s="72">
        <f t="shared" si="21"/>
        <v>80</v>
      </c>
      <c r="J107" s="72">
        <f t="shared" si="22"/>
        <v>22.222222222222221</v>
      </c>
      <c r="K107" s="72">
        <f t="shared" si="27"/>
        <v>22.222222222222221</v>
      </c>
      <c r="L107" s="73">
        <f t="shared" si="28"/>
        <v>0.19919444444444442</v>
      </c>
      <c r="M107" s="73">
        <f t="shared" si="14"/>
        <v>0</v>
      </c>
      <c r="N107" s="72">
        <f t="shared" si="15"/>
        <v>0</v>
      </c>
      <c r="O107" s="74">
        <f t="shared" si="29"/>
        <v>342000</v>
      </c>
      <c r="P107" s="74">
        <f t="shared" si="7"/>
        <v>15390</v>
      </c>
      <c r="Q107" s="74">
        <f t="shared" si="30"/>
        <v>0</v>
      </c>
      <c r="R107" s="74">
        <f t="shared" si="31"/>
        <v>6000</v>
      </c>
      <c r="S107" s="74">
        <f t="shared" si="32"/>
        <v>1422.2222222222222</v>
      </c>
      <c r="T107" s="74">
        <f t="shared" si="16"/>
        <v>7422.2222222222226</v>
      </c>
      <c r="U107" s="75">
        <f t="shared" si="17"/>
        <v>7967.7777777777774</v>
      </c>
      <c r="W107" s="76">
        <f>IF($I107&lt;='Forbikjøringsfelt i stigning'!$D$15-'Forbikjøringsfelt i stigning'!$D$18,IF($I106&gt;='Forbikjøringsfelt i stigning'!$D$15-'Forbikjøringsfelt i stigning'!$D$18,$G107,0),0)</f>
        <v>0</v>
      </c>
      <c r="X107" s="77">
        <f>IF($I107&gt;='Forbikjøringsfelt i stigning'!$D$15-('Forbikjøringsfelt i stigning'!$D$18-5),IF($I106&lt;='Forbikjøringsfelt i stigning'!$D$15-('Forbikjøringsfelt i stigning'!$D$18-5),$G107,0),0)</f>
        <v>0</v>
      </c>
    </row>
    <row r="108" spans="2:24" x14ac:dyDescent="0.2">
      <c r="B108" s="71">
        <v>52</v>
      </c>
      <c r="C108" s="72">
        <f t="shared" si="33"/>
        <v>17.333333333333339</v>
      </c>
      <c r="D108" s="72">
        <f t="shared" si="23"/>
        <v>0.33333333333333215</v>
      </c>
      <c r="E108" s="73">
        <f t="shared" si="18"/>
        <v>7.4074074074073808</v>
      </c>
      <c r="F108" s="73">
        <f t="shared" si="34"/>
        <v>0</v>
      </c>
      <c r="G108" s="74">
        <f t="shared" si="35"/>
        <v>385.18518518518562</v>
      </c>
      <c r="H108" s="72">
        <f t="shared" si="36"/>
        <v>633.20000000000005</v>
      </c>
      <c r="I108" s="72">
        <f t="shared" si="21"/>
        <v>80</v>
      </c>
      <c r="J108" s="72">
        <f t="shared" si="22"/>
        <v>22.222222222222221</v>
      </c>
      <c r="K108" s="72">
        <f t="shared" si="27"/>
        <v>22.222222222222221</v>
      </c>
      <c r="L108" s="73">
        <f t="shared" si="28"/>
        <v>0.19919444444444442</v>
      </c>
      <c r="M108" s="73">
        <f t="shared" si="14"/>
        <v>0</v>
      </c>
      <c r="N108" s="72">
        <f t="shared" si="15"/>
        <v>0</v>
      </c>
      <c r="O108" s="74">
        <f t="shared" si="29"/>
        <v>342000</v>
      </c>
      <c r="P108" s="74">
        <f t="shared" si="7"/>
        <v>15390</v>
      </c>
      <c r="Q108" s="74">
        <f t="shared" si="30"/>
        <v>0</v>
      </c>
      <c r="R108" s="74">
        <f t="shared" si="31"/>
        <v>6000</v>
      </c>
      <c r="S108" s="74">
        <f t="shared" si="32"/>
        <v>1422.2222222222222</v>
      </c>
      <c r="T108" s="74">
        <f t="shared" si="16"/>
        <v>7422.2222222222226</v>
      </c>
      <c r="U108" s="75">
        <f t="shared" si="17"/>
        <v>7967.7777777777774</v>
      </c>
      <c r="W108" s="76">
        <f>IF($I108&lt;='Forbikjøringsfelt i stigning'!$D$15-'Forbikjøringsfelt i stigning'!$D$18,IF($I107&gt;='Forbikjøringsfelt i stigning'!$D$15-'Forbikjøringsfelt i stigning'!$D$18,$G108,0),0)</f>
        <v>0</v>
      </c>
      <c r="X108" s="77">
        <f>IF($I108&gt;='Forbikjøringsfelt i stigning'!$D$15-('Forbikjøringsfelt i stigning'!$D$18-5),IF($I107&lt;='Forbikjøringsfelt i stigning'!$D$15-('Forbikjøringsfelt i stigning'!$D$18-5),$G108,0),0)</f>
        <v>0</v>
      </c>
    </row>
    <row r="109" spans="2:24" x14ac:dyDescent="0.2">
      <c r="B109" s="71">
        <v>53</v>
      </c>
      <c r="C109" s="72">
        <f t="shared" si="33"/>
        <v>17.666666666666671</v>
      </c>
      <c r="D109" s="72">
        <f t="shared" si="23"/>
        <v>0.33333333333333215</v>
      </c>
      <c r="E109" s="73">
        <f t="shared" si="18"/>
        <v>7.4074074074073808</v>
      </c>
      <c r="F109" s="73">
        <f t="shared" si="34"/>
        <v>0</v>
      </c>
      <c r="G109" s="74">
        <f t="shared" si="35"/>
        <v>392.59259259259301</v>
      </c>
      <c r="H109" s="72">
        <f t="shared" si="36"/>
        <v>633.20000000000005</v>
      </c>
      <c r="I109" s="72">
        <f t="shared" si="21"/>
        <v>80</v>
      </c>
      <c r="J109" s="72">
        <f t="shared" si="22"/>
        <v>22.222222222222221</v>
      </c>
      <c r="K109" s="72">
        <f t="shared" si="27"/>
        <v>22.222222222222221</v>
      </c>
      <c r="L109" s="73">
        <f t="shared" si="28"/>
        <v>0.19919444444444442</v>
      </c>
      <c r="M109" s="73">
        <f t="shared" si="14"/>
        <v>0</v>
      </c>
      <c r="N109" s="72">
        <f t="shared" si="15"/>
        <v>0</v>
      </c>
      <c r="O109" s="74">
        <f t="shared" si="29"/>
        <v>342000</v>
      </c>
      <c r="P109" s="74">
        <f t="shared" si="7"/>
        <v>15390</v>
      </c>
      <c r="Q109" s="74">
        <f t="shared" si="30"/>
        <v>0</v>
      </c>
      <c r="R109" s="74">
        <f t="shared" si="31"/>
        <v>6000</v>
      </c>
      <c r="S109" s="74">
        <f t="shared" si="32"/>
        <v>1422.2222222222222</v>
      </c>
      <c r="T109" s="74">
        <f t="shared" si="16"/>
        <v>7422.2222222222226</v>
      </c>
      <c r="U109" s="75">
        <f t="shared" si="17"/>
        <v>7967.7777777777774</v>
      </c>
      <c r="W109" s="76">
        <f>IF($I109&lt;='Forbikjøringsfelt i stigning'!$D$15-'Forbikjøringsfelt i stigning'!$D$18,IF($I108&gt;='Forbikjøringsfelt i stigning'!$D$15-'Forbikjøringsfelt i stigning'!$D$18,$G109,0),0)</f>
        <v>0</v>
      </c>
      <c r="X109" s="77">
        <f>IF($I109&gt;='Forbikjøringsfelt i stigning'!$D$15-('Forbikjøringsfelt i stigning'!$D$18-5),IF($I108&lt;='Forbikjøringsfelt i stigning'!$D$15-('Forbikjøringsfelt i stigning'!$D$18-5),$G109,0),0)</f>
        <v>0</v>
      </c>
    </row>
    <row r="110" spans="2:24" x14ac:dyDescent="0.2">
      <c r="B110" s="71">
        <v>54</v>
      </c>
      <c r="C110" s="72">
        <f t="shared" si="33"/>
        <v>18.000000000000004</v>
      </c>
      <c r="D110" s="72">
        <f t="shared" si="23"/>
        <v>0.33333333333333215</v>
      </c>
      <c r="E110" s="73">
        <f t="shared" si="18"/>
        <v>7.4074074074073808</v>
      </c>
      <c r="F110" s="73">
        <f t="shared" si="34"/>
        <v>0.2592592592592583</v>
      </c>
      <c r="G110" s="74">
        <f t="shared" si="35"/>
        <v>400.0000000000004</v>
      </c>
      <c r="H110" s="72">
        <f t="shared" si="36"/>
        <v>633.45925925925928</v>
      </c>
      <c r="I110" s="72">
        <f t="shared" si="21"/>
        <v>80</v>
      </c>
      <c r="J110" s="72">
        <f t="shared" si="22"/>
        <v>22.222222222222221</v>
      </c>
      <c r="K110" s="72">
        <f t="shared" si="27"/>
        <v>22.222222222222221</v>
      </c>
      <c r="L110" s="73">
        <f t="shared" si="28"/>
        <v>-0.15080555555555555</v>
      </c>
      <c r="M110" s="73">
        <f t="shared" si="14"/>
        <v>-0.15080555555555555</v>
      </c>
      <c r="N110" s="72">
        <f t="shared" si="15"/>
        <v>3.5</v>
      </c>
      <c r="O110" s="74">
        <f t="shared" si="29"/>
        <v>342000</v>
      </c>
      <c r="P110" s="74">
        <f t="shared" si="7"/>
        <v>15390</v>
      </c>
      <c r="Q110" s="74">
        <f t="shared" si="30"/>
        <v>14000</v>
      </c>
      <c r="R110" s="74">
        <f t="shared" si="31"/>
        <v>6000</v>
      </c>
      <c r="S110" s="74">
        <f t="shared" si="32"/>
        <v>1422.2222222222222</v>
      </c>
      <c r="T110" s="74">
        <f t="shared" si="16"/>
        <v>21422.222222222223</v>
      </c>
      <c r="U110" s="75">
        <f t="shared" si="17"/>
        <v>-6032.2222222222226</v>
      </c>
      <c r="W110" s="76">
        <f>IF($I110&lt;='Forbikjøringsfelt i stigning'!$D$15-'Forbikjøringsfelt i stigning'!$D$18,IF($I109&gt;='Forbikjøringsfelt i stigning'!$D$15-'Forbikjøringsfelt i stigning'!$D$18,$G110,0),0)</f>
        <v>0</v>
      </c>
      <c r="X110" s="77">
        <f>IF($I110&gt;='Forbikjøringsfelt i stigning'!$D$15-('Forbikjøringsfelt i stigning'!$D$18-5),IF($I109&lt;='Forbikjøringsfelt i stigning'!$D$15-('Forbikjøringsfelt i stigning'!$D$18-5),$G110,0),0)</f>
        <v>0</v>
      </c>
    </row>
    <row r="111" spans="2:24" x14ac:dyDescent="0.2">
      <c r="B111" s="71">
        <v>55</v>
      </c>
      <c r="C111" s="72">
        <f t="shared" si="33"/>
        <v>18.333333333333336</v>
      </c>
      <c r="D111" s="72">
        <f t="shared" si="23"/>
        <v>0.33333333333333215</v>
      </c>
      <c r="E111" s="73">
        <f t="shared" si="18"/>
        <v>7.3990293209876281</v>
      </c>
      <c r="F111" s="73">
        <f t="shared" si="34"/>
        <v>0.25896602623456699</v>
      </c>
      <c r="G111" s="74">
        <f t="shared" si="35"/>
        <v>407.39902932098801</v>
      </c>
      <c r="H111" s="72">
        <f t="shared" si="36"/>
        <v>633.71822528549387</v>
      </c>
      <c r="I111" s="72">
        <f t="shared" si="21"/>
        <v>79.819033333333337</v>
      </c>
      <c r="J111" s="72">
        <f t="shared" si="22"/>
        <v>22.171953703703704</v>
      </c>
      <c r="K111" s="72">
        <f t="shared" si="27"/>
        <v>22.222222222222221</v>
      </c>
      <c r="L111" s="73">
        <f t="shared" si="28"/>
        <v>-0.14977256843486098</v>
      </c>
      <c r="M111" s="73">
        <f t="shared" si="14"/>
        <v>-0.14977256843486098</v>
      </c>
      <c r="N111" s="72">
        <f t="shared" si="15"/>
        <v>3.5</v>
      </c>
      <c r="O111" s="74">
        <f t="shared" si="29"/>
        <v>342000</v>
      </c>
      <c r="P111" s="74">
        <f t="shared" si="7"/>
        <v>15424.892391998399</v>
      </c>
      <c r="Q111" s="74">
        <f t="shared" si="30"/>
        <v>14000</v>
      </c>
      <c r="R111" s="74">
        <f t="shared" si="31"/>
        <v>6000</v>
      </c>
      <c r="S111" s="74">
        <f t="shared" si="32"/>
        <v>1415.7951293928395</v>
      </c>
      <c r="T111" s="74">
        <f t="shared" si="16"/>
        <v>21415.795129392838</v>
      </c>
      <c r="U111" s="75">
        <f t="shared" si="17"/>
        <v>-5990.9027373944391</v>
      </c>
      <c r="W111" s="76">
        <f>IF($I111&lt;='Forbikjøringsfelt i stigning'!$D$15-'Forbikjøringsfelt i stigning'!$D$18,IF($I110&gt;='Forbikjøringsfelt i stigning'!$D$15-'Forbikjøringsfelt i stigning'!$D$18,$G111,0),0)</f>
        <v>0</v>
      </c>
      <c r="X111" s="77">
        <f>IF($I111&gt;='Forbikjøringsfelt i stigning'!$D$15-('Forbikjøringsfelt i stigning'!$D$18-5),IF($I110&lt;='Forbikjøringsfelt i stigning'!$D$15-('Forbikjøringsfelt i stigning'!$D$18-5),$G111,0),0)</f>
        <v>0</v>
      </c>
    </row>
    <row r="112" spans="2:24" x14ac:dyDescent="0.2">
      <c r="B112" s="71">
        <v>56</v>
      </c>
      <c r="C112" s="72">
        <f t="shared" si="33"/>
        <v>18.666666666666668</v>
      </c>
      <c r="D112" s="72">
        <f t="shared" si="23"/>
        <v>0.33333333333333215</v>
      </c>
      <c r="E112" s="73">
        <f t="shared" si="18"/>
        <v>7.3823305363214935</v>
      </c>
      <c r="F112" s="73">
        <f t="shared" si="34"/>
        <v>0.25838156877125229</v>
      </c>
      <c r="G112" s="74">
        <f t="shared" si="35"/>
        <v>414.7813598573095</v>
      </c>
      <c r="H112" s="72">
        <f t="shared" si="36"/>
        <v>633.97660685426513</v>
      </c>
      <c r="I112" s="72">
        <f t="shared" si="21"/>
        <v>79.639306251211508</v>
      </c>
      <c r="J112" s="72">
        <f t="shared" si="22"/>
        <v>22.122029514225417</v>
      </c>
      <c r="K112" s="72">
        <f t="shared" si="27"/>
        <v>22.222222222222221</v>
      </c>
      <c r="L112" s="73">
        <f t="shared" si="28"/>
        <v>-0.14874309350150056</v>
      </c>
      <c r="M112" s="73">
        <f t="shared" si="14"/>
        <v>-0.14874309350150056</v>
      </c>
      <c r="N112" s="72">
        <f t="shared" si="15"/>
        <v>3.5</v>
      </c>
      <c r="O112" s="74">
        <f t="shared" si="29"/>
        <v>342000</v>
      </c>
      <c r="P112" s="74">
        <f t="shared" si="7"/>
        <v>15459.702726645368</v>
      </c>
      <c r="Q112" s="74">
        <f t="shared" si="30"/>
        <v>14000</v>
      </c>
      <c r="R112" s="74">
        <f t="shared" si="31"/>
        <v>6000</v>
      </c>
      <c r="S112" s="74">
        <f t="shared" si="32"/>
        <v>1409.4264667053901</v>
      </c>
      <c r="T112" s="74">
        <f t="shared" si="16"/>
        <v>21409.42646670539</v>
      </c>
      <c r="U112" s="75">
        <f t="shared" si="17"/>
        <v>-5949.7237400600225</v>
      </c>
      <c r="W112" s="76">
        <f>IF($I112&lt;='Forbikjøringsfelt i stigning'!$D$15-'Forbikjøringsfelt i stigning'!$D$18,IF($I111&gt;='Forbikjøringsfelt i stigning'!$D$15-'Forbikjøringsfelt i stigning'!$D$18,$G112,0),0)</f>
        <v>0</v>
      </c>
      <c r="X112" s="77">
        <f>IF($I112&gt;='Forbikjøringsfelt i stigning'!$D$15-('Forbikjøringsfelt i stigning'!$D$18-5),IF($I111&lt;='Forbikjøringsfelt i stigning'!$D$15-('Forbikjøringsfelt i stigning'!$D$18-5),$G112,0),0)</f>
        <v>0</v>
      </c>
    </row>
    <row r="113" spans="2:24" x14ac:dyDescent="0.2">
      <c r="B113" s="71">
        <v>57</v>
      </c>
      <c r="C113" s="72">
        <f t="shared" si="33"/>
        <v>19</v>
      </c>
      <c r="D113" s="72">
        <f t="shared" si="23"/>
        <v>0.33333333333333215</v>
      </c>
      <c r="E113" s="73">
        <f t="shared" si="18"/>
        <v>7.3657463328805859</v>
      </c>
      <c r="F113" s="73">
        <f t="shared" si="34"/>
        <v>0.25780112165082053</v>
      </c>
      <c r="G113" s="74">
        <f t="shared" si="35"/>
        <v>422.14710619019007</v>
      </c>
      <c r="H113" s="72">
        <f t="shared" si="36"/>
        <v>634.23440797591593</v>
      </c>
      <c r="I113" s="72">
        <f t="shared" si="21"/>
        <v>79.460814539009704</v>
      </c>
      <c r="J113" s="72">
        <f t="shared" si="22"/>
        <v>22.072448483058249</v>
      </c>
      <c r="K113" s="72">
        <f t="shared" si="27"/>
        <v>22.222222222222221</v>
      </c>
      <c r="L113" s="73">
        <f t="shared" si="28"/>
        <v>-0.14771715371038735</v>
      </c>
      <c r="M113" s="73">
        <f t="shared" si="14"/>
        <v>-0.14771715371038735</v>
      </c>
      <c r="N113" s="72">
        <f t="shared" si="15"/>
        <v>3.5</v>
      </c>
      <c r="O113" s="74">
        <f t="shared" si="29"/>
        <v>342000</v>
      </c>
      <c r="P113" s="74">
        <f t="shared" si="7"/>
        <v>15494.429639851816</v>
      </c>
      <c r="Q113" s="74">
        <f t="shared" si="30"/>
        <v>14000</v>
      </c>
      <c r="R113" s="74">
        <f t="shared" si="31"/>
        <v>6000</v>
      </c>
      <c r="S113" s="74">
        <f t="shared" si="32"/>
        <v>1403.1157882673099</v>
      </c>
      <c r="T113" s="74">
        <f t="shared" si="16"/>
        <v>21403.115788267311</v>
      </c>
      <c r="U113" s="75">
        <f t="shared" si="17"/>
        <v>-5908.6861484154942</v>
      </c>
      <c r="W113" s="76">
        <f>IF($I113&lt;='Forbikjøringsfelt i stigning'!$D$15-'Forbikjøringsfelt i stigning'!$D$18,IF($I112&gt;='Forbikjøringsfelt i stigning'!$D$15-'Forbikjøringsfelt i stigning'!$D$18,$G113,0),0)</f>
        <v>0</v>
      </c>
      <c r="X113" s="77">
        <f>IF($I113&gt;='Forbikjøringsfelt i stigning'!$D$15-('Forbikjøringsfelt i stigning'!$D$18-5),IF($I112&lt;='Forbikjøringsfelt i stigning'!$D$15-('Forbikjøringsfelt i stigning'!$D$18-5),$G113,0),0)</f>
        <v>0</v>
      </c>
    </row>
    <row r="114" spans="2:24" x14ac:dyDescent="0.2">
      <c r="B114" s="71">
        <v>58</v>
      </c>
      <c r="C114" s="72">
        <f t="shared" si="33"/>
        <v>19.333333333333332</v>
      </c>
      <c r="D114" s="72">
        <f t="shared" si="23"/>
        <v>0.33333333333333215</v>
      </c>
      <c r="E114" s="73">
        <f t="shared" si="18"/>
        <v>7.3492763191465906</v>
      </c>
      <c r="F114" s="73">
        <f t="shared" si="34"/>
        <v>0.2572246711701307</v>
      </c>
      <c r="G114" s="74">
        <f t="shared" si="35"/>
        <v>429.49638250933668</v>
      </c>
      <c r="H114" s="72">
        <f t="shared" si="36"/>
        <v>634.49163264708602</v>
      </c>
      <c r="I114" s="72">
        <f t="shared" si="21"/>
        <v>79.283553954557235</v>
      </c>
      <c r="J114" s="72">
        <f t="shared" si="22"/>
        <v>22.023209431821453</v>
      </c>
      <c r="K114" s="72">
        <f t="shared" si="27"/>
        <v>22.222222222222221</v>
      </c>
      <c r="L114" s="73">
        <f t="shared" si="28"/>
        <v>-0.14669477187006874</v>
      </c>
      <c r="M114" s="73">
        <f t="shared" si="14"/>
        <v>-0.14669477187006874</v>
      </c>
      <c r="N114" s="72">
        <f t="shared" si="15"/>
        <v>3.5</v>
      </c>
      <c r="O114" s="74">
        <f t="shared" si="29"/>
        <v>342000</v>
      </c>
      <c r="P114" s="74">
        <f t="shared" si="7"/>
        <v>15529.071775789516</v>
      </c>
      <c r="Q114" s="74">
        <f t="shared" si="30"/>
        <v>14000</v>
      </c>
      <c r="R114" s="74">
        <f t="shared" si="31"/>
        <v>6000</v>
      </c>
      <c r="S114" s="74">
        <f t="shared" si="32"/>
        <v>1396.8626505922639</v>
      </c>
      <c r="T114" s="74">
        <f t="shared" si="16"/>
        <v>21396.862650592266</v>
      </c>
      <c r="U114" s="75">
        <f t="shared" si="17"/>
        <v>-5867.7908748027494</v>
      </c>
      <c r="W114" s="76">
        <f>IF($I114&lt;='Forbikjøringsfelt i stigning'!$D$15-'Forbikjøringsfelt i stigning'!$D$18,IF($I113&gt;='Forbikjøringsfelt i stigning'!$D$15-'Forbikjøringsfelt i stigning'!$D$18,$G114,0),0)</f>
        <v>0</v>
      </c>
      <c r="X114" s="77">
        <f>IF($I114&gt;='Forbikjøringsfelt i stigning'!$D$15-('Forbikjøringsfelt i stigning'!$D$18-5),IF($I113&lt;='Forbikjøringsfelt i stigning'!$D$15-('Forbikjøringsfelt i stigning'!$D$18-5),$G114,0),0)</f>
        <v>0</v>
      </c>
    </row>
    <row r="115" spans="2:24" x14ac:dyDescent="0.2">
      <c r="B115" s="71">
        <v>59</v>
      </c>
      <c r="C115" s="72">
        <f t="shared" si="33"/>
        <v>19.666666666666664</v>
      </c>
      <c r="D115" s="72">
        <f t="shared" si="23"/>
        <v>0.33333333333333215</v>
      </c>
      <c r="E115" s="73">
        <f t="shared" si="18"/>
        <v>7.3329201010587877</v>
      </c>
      <c r="F115" s="73">
        <f t="shared" si="34"/>
        <v>0.25665220353705753</v>
      </c>
      <c r="G115" s="74">
        <f t="shared" si="35"/>
        <v>436.82930261039547</v>
      </c>
      <c r="H115" s="72">
        <f t="shared" si="36"/>
        <v>634.74828485062312</v>
      </c>
      <c r="I115" s="72">
        <f t="shared" si="21"/>
        <v>79.107520228313149</v>
      </c>
      <c r="J115" s="72">
        <f t="shared" si="22"/>
        <v>21.974311174531429</v>
      </c>
      <c r="K115" s="72">
        <f t="shared" si="27"/>
        <v>22.222222222222221</v>
      </c>
      <c r="L115" s="73">
        <f t="shared" si="28"/>
        <v>-0.14567597063543788</v>
      </c>
      <c r="M115" s="73">
        <f t="shared" si="14"/>
        <v>-0.14567597063543788</v>
      </c>
      <c r="N115" s="72">
        <f t="shared" si="15"/>
        <v>3.5</v>
      </c>
      <c r="O115" s="74">
        <f t="shared" si="29"/>
        <v>342000</v>
      </c>
      <c r="P115" s="74">
        <f t="shared" si="7"/>
        <v>15563.62778717648</v>
      </c>
      <c r="Q115" s="74">
        <f t="shared" si="30"/>
        <v>14000</v>
      </c>
      <c r="R115" s="74">
        <f t="shared" si="31"/>
        <v>6000</v>
      </c>
      <c r="S115" s="74">
        <f t="shared" si="32"/>
        <v>1390.6666125939942</v>
      </c>
      <c r="T115" s="74">
        <f t="shared" si="16"/>
        <v>21390.666612593996</v>
      </c>
      <c r="U115" s="75">
        <f t="shared" si="17"/>
        <v>-5827.0388254175159</v>
      </c>
      <c r="W115" s="76">
        <f>IF($I115&lt;='Forbikjøringsfelt i stigning'!$D$15-'Forbikjøringsfelt i stigning'!$D$18,IF($I114&gt;='Forbikjøringsfelt i stigning'!$D$15-'Forbikjøringsfelt i stigning'!$D$18,$G115,0),0)</f>
        <v>0</v>
      </c>
      <c r="X115" s="77">
        <f>IF($I115&gt;='Forbikjøringsfelt i stigning'!$D$15-('Forbikjøringsfelt i stigning'!$D$18-5),IF($I114&lt;='Forbikjøringsfelt i stigning'!$D$15-('Forbikjøringsfelt i stigning'!$D$18-5),$G115,0),0)</f>
        <v>0</v>
      </c>
    </row>
    <row r="116" spans="2:24" x14ac:dyDescent="0.2">
      <c r="B116" s="71">
        <v>60</v>
      </c>
      <c r="C116" s="72">
        <f t="shared" si="33"/>
        <v>19.999999999999996</v>
      </c>
      <c r="D116" s="72">
        <f t="shared" si="23"/>
        <v>0.33333333333333215</v>
      </c>
      <c r="E116" s="73">
        <f t="shared" si="18"/>
        <v>7.316677282030704</v>
      </c>
      <c r="F116" s="73">
        <f t="shared" si="34"/>
        <v>0.25608370487107462</v>
      </c>
      <c r="G116" s="74">
        <f t="shared" si="35"/>
        <v>444.14597989242617</v>
      </c>
      <c r="H116" s="72">
        <f t="shared" si="36"/>
        <v>635.00436855549424</v>
      </c>
      <c r="I116" s="72">
        <f t="shared" si="21"/>
        <v>78.932709063550618</v>
      </c>
      <c r="J116" s="72">
        <f t="shared" si="22"/>
        <v>21.925752517652949</v>
      </c>
      <c r="K116" s="72">
        <f t="shared" si="27"/>
        <v>22.222222222222221</v>
      </c>
      <c r="L116" s="73">
        <f t="shared" si="28"/>
        <v>-0.14466077250050388</v>
      </c>
      <c r="M116" s="73">
        <f t="shared" si="14"/>
        <v>-0.14466077250050388</v>
      </c>
      <c r="N116" s="72">
        <f t="shared" si="15"/>
        <v>3.5</v>
      </c>
      <c r="O116" s="74">
        <f t="shared" si="29"/>
        <v>342000</v>
      </c>
      <c r="P116" s="74">
        <f t="shared" si="7"/>
        <v>15598.096335560096</v>
      </c>
      <c r="Q116" s="74">
        <f t="shared" si="30"/>
        <v>14000</v>
      </c>
      <c r="R116" s="74">
        <f t="shared" si="31"/>
        <v>6000</v>
      </c>
      <c r="S116" s="74">
        <f t="shared" si="32"/>
        <v>1384.5272355802501</v>
      </c>
      <c r="T116" s="74">
        <f t="shared" si="16"/>
        <v>21384.527235580252</v>
      </c>
      <c r="U116" s="75">
        <f t="shared" si="17"/>
        <v>-5786.4309000201556</v>
      </c>
      <c r="W116" s="76">
        <f>IF($I116&lt;='Forbikjøringsfelt i stigning'!$D$15-'Forbikjøringsfelt i stigning'!$D$18,IF($I115&gt;='Forbikjøringsfelt i stigning'!$D$15-'Forbikjøringsfelt i stigning'!$D$18,$G116,0),0)</f>
        <v>0</v>
      </c>
      <c r="X116" s="77">
        <f>IF($I116&gt;='Forbikjøringsfelt i stigning'!$D$15-('Forbikjøringsfelt i stigning'!$D$18-5),IF($I115&lt;='Forbikjøringsfelt i stigning'!$D$15-('Forbikjøringsfelt i stigning'!$D$18-5),$G116,0),0)</f>
        <v>0</v>
      </c>
    </row>
    <row r="117" spans="2:24" x14ac:dyDescent="0.2">
      <c r="B117" s="71">
        <v>61</v>
      </c>
      <c r="C117" s="72">
        <f t="shared" si="33"/>
        <v>20.333333333333329</v>
      </c>
      <c r="D117" s="72">
        <f t="shared" si="23"/>
        <v>0.33333333333333215</v>
      </c>
      <c r="E117" s="73">
        <f t="shared" si="18"/>
        <v>7.3005474629675957</v>
      </c>
      <c r="F117" s="73">
        <f t="shared" si="34"/>
        <v>0.25551916120386586</v>
      </c>
      <c r="G117" s="74">
        <f t="shared" si="35"/>
        <v>451.44652735539375</v>
      </c>
      <c r="H117" s="72">
        <f t="shared" si="36"/>
        <v>635.25988771669813</v>
      </c>
      <c r="I117" s="72">
        <f t="shared" si="21"/>
        <v>78.759116136550006</v>
      </c>
      <c r="J117" s="72">
        <f t="shared" si="22"/>
        <v>21.87753226015278</v>
      </c>
      <c r="K117" s="72">
        <f t="shared" si="27"/>
        <v>22.222222222222221</v>
      </c>
      <c r="L117" s="73">
        <f t="shared" si="28"/>
        <v>-0.14364919979122251</v>
      </c>
      <c r="M117" s="73">
        <f t="shared" si="14"/>
        <v>-0.14364919979122251</v>
      </c>
      <c r="N117" s="72">
        <f t="shared" si="15"/>
        <v>3.5</v>
      </c>
      <c r="O117" s="74">
        <f t="shared" si="29"/>
        <v>342000</v>
      </c>
      <c r="P117" s="74">
        <f t="shared" si="7"/>
        <v>15632.476091597895</v>
      </c>
      <c r="Q117" s="74">
        <f t="shared" si="30"/>
        <v>14000</v>
      </c>
      <c r="R117" s="74">
        <f t="shared" si="31"/>
        <v>6000</v>
      </c>
      <c r="S117" s="74">
        <f t="shared" si="32"/>
        <v>1378.4440832467938</v>
      </c>
      <c r="T117" s="74">
        <f t="shared" si="16"/>
        <v>21378.444083246795</v>
      </c>
      <c r="U117" s="75">
        <f t="shared" si="17"/>
        <v>-5745.9679916489004</v>
      </c>
      <c r="W117" s="76">
        <f>IF($I117&lt;='Forbikjøringsfelt i stigning'!$D$15-'Forbikjøringsfelt i stigning'!$D$18,IF($I116&gt;='Forbikjøringsfelt i stigning'!$D$15-'Forbikjøringsfelt i stigning'!$D$18,$G117,0),0)</f>
        <v>0</v>
      </c>
      <c r="X117" s="77">
        <f>IF($I117&gt;='Forbikjøringsfelt i stigning'!$D$15-('Forbikjøringsfelt i stigning'!$D$18-5),IF($I116&lt;='Forbikjøringsfelt i stigning'!$D$15-('Forbikjøringsfelt i stigning'!$D$18-5),$G117,0),0)</f>
        <v>0</v>
      </c>
    </row>
    <row r="118" spans="2:24" x14ac:dyDescent="0.2">
      <c r="B118" s="71">
        <v>62</v>
      </c>
      <c r="C118" s="72">
        <f t="shared" si="33"/>
        <v>20.666666666666661</v>
      </c>
      <c r="D118" s="72">
        <f t="shared" si="23"/>
        <v>0.33333333333333215</v>
      </c>
      <c r="E118" s="73">
        <f t="shared" si="18"/>
        <v>7.2845302422847222</v>
      </c>
      <c r="F118" s="73">
        <f t="shared" si="34"/>
        <v>0.25495855847996529</v>
      </c>
      <c r="G118" s="74">
        <f t="shared" si="35"/>
        <v>458.7310575976785</v>
      </c>
      <c r="H118" s="72">
        <f t="shared" si="36"/>
        <v>635.51484627517812</v>
      </c>
      <c r="I118" s="72">
        <f t="shared" si="21"/>
        <v>78.586737096800547</v>
      </c>
      <c r="J118" s="72">
        <f t="shared" si="22"/>
        <v>21.829649193555706</v>
      </c>
      <c r="K118" s="72">
        <f t="shared" si="27"/>
        <v>22.222222222222221</v>
      </c>
      <c r="L118" s="73">
        <f t="shared" si="28"/>
        <v>-0.14264127465839116</v>
      </c>
      <c r="M118" s="73">
        <f t="shared" si="14"/>
        <v>-0.14264127465839116</v>
      </c>
      <c r="N118" s="72">
        <f t="shared" si="15"/>
        <v>3.5</v>
      </c>
      <c r="O118" s="74">
        <f t="shared" si="29"/>
        <v>342000</v>
      </c>
      <c r="P118" s="74">
        <f t="shared" si="7"/>
        <v>15666.765735335832</v>
      </c>
      <c r="Q118" s="74">
        <f t="shared" si="30"/>
        <v>14000</v>
      </c>
      <c r="R118" s="74">
        <f t="shared" si="31"/>
        <v>6000</v>
      </c>
      <c r="S118" s="74">
        <f t="shared" si="32"/>
        <v>1372.416721671477</v>
      </c>
      <c r="T118" s="74">
        <f t="shared" si="16"/>
        <v>21372.416721671478</v>
      </c>
      <c r="U118" s="75">
        <f t="shared" si="17"/>
        <v>-5705.6509863356459</v>
      </c>
      <c r="W118" s="76">
        <f>IF($I118&lt;='Forbikjøringsfelt i stigning'!$D$15-'Forbikjøringsfelt i stigning'!$D$18,IF($I117&gt;='Forbikjøringsfelt i stigning'!$D$15-'Forbikjøringsfelt i stigning'!$D$18,$G118,0),0)</f>
        <v>0</v>
      </c>
      <c r="X118" s="77">
        <f>IF($I118&gt;='Forbikjøringsfelt i stigning'!$D$15-('Forbikjøringsfelt i stigning'!$D$18-5),IF($I117&lt;='Forbikjøringsfelt i stigning'!$D$15-('Forbikjøringsfelt i stigning'!$D$18-5),$G118,0),0)</f>
        <v>0</v>
      </c>
    </row>
    <row r="119" spans="2:24" x14ac:dyDescent="0.2">
      <c r="B119" s="71">
        <v>63</v>
      </c>
      <c r="C119" s="72">
        <f t="shared" si="33"/>
        <v>20.999999999999993</v>
      </c>
      <c r="D119" s="72">
        <f t="shared" si="23"/>
        <v>0.33333333333333215</v>
      </c>
      <c r="E119" s="73">
        <f t="shared" si="18"/>
        <v>7.2686252159264102</v>
      </c>
      <c r="F119" s="73">
        <f t="shared" si="34"/>
        <v>0.25440188255742435</v>
      </c>
      <c r="G119" s="74">
        <f t="shared" si="35"/>
        <v>465.99968281360492</v>
      </c>
      <c r="H119" s="72">
        <f t="shared" si="36"/>
        <v>635.76924815773555</v>
      </c>
      <c r="I119" s="72">
        <f t="shared" si="21"/>
        <v>78.415567567210473</v>
      </c>
      <c r="J119" s="72">
        <f t="shared" si="22"/>
        <v>21.782102102002909</v>
      </c>
      <c r="K119" s="72">
        <f t="shared" si="27"/>
        <v>22.222222222222221</v>
      </c>
      <c r="L119" s="73">
        <f t="shared" si="28"/>
        <v>-0.14163701907061213</v>
      </c>
      <c r="M119" s="73">
        <f t="shared" si="14"/>
        <v>-0.14163701907061213</v>
      </c>
      <c r="N119" s="72">
        <f t="shared" si="15"/>
        <v>3.5</v>
      </c>
      <c r="O119" s="74">
        <f t="shared" si="29"/>
        <v>342000</v>
      </c>
      <c r="P119" s="74">
        <f t="shared" si="7"/>
        <v>15700.963956483905</v>
      </c>
      <c r="Q119" s="74">
        <f t="shared" si="30"/>
        <v>14000</v>
      </c>
      <c r="R119" s="74">
        <f t="shared" si="31"/>
        <v>6000</v>
      </c>
      <c r="S119" s="74">
        <f t="shared" si="32"/>
        <v>1366.444719308389</v>
      </c>
      <c r="T119" s="74">
        <f t="shared" si="16"/>
        <v>21366.444719308391</v>
      </c>
      <c r="U119" s="75">
        <f t="shared" si="17"/>
        <v>-5665.4807628244853</v>
      </c>
      <c r="W119" s="76">
        <f>IF($I119&lt;='Forbikjøringsfelt i stigning'!$D$15-'Forbikjøringsfelt i stigning'!$D$18,IF($I118&gt;='Forbikjøringsfelt i stigning'!$D$15-'Forbikjøringsfelt i stigning'!$D$18,$G119,0),0)</f>
        <v>0</v>
      </c>
      <c r="X119" s="77">
        <f>IF($I119&gt;='Forbikjøringsfelt i stigning'!$D$15-('Forbikjøringsfelt i stigning'!$D$18-5),IF($I118&lt;='Forbikjøringsfelt i stigning'!$D$15-('Forbikjøringsfelt i stigning'!$D$18-5),$G119,0),0)</f>
        <v>0</v>
      </c>
    </row>
    <row r="120" spans="2:24" x14ac:dyDescent="0.2">
      <c r="B120" s="71">
        <v>64</v>
      </c>
      <c r="C120" s="72">
        <f t="shared" si="33"/>
        <v>21.333333333333325</v>
      </c>
      <c r="D120" s="72">
        <f t="shared" si="23"/>
        <v>0.33333333333333215</v>
      </c>
      <c r="E120" s="73">
        <f t="shared" si="18"/>
        <v>7.2528319773859105</v>
      </c>
      <c r="F120" s="73">
        <f t="shared" si="34"/>
        <v>0.25384911920850689</v>
      </c>
      <c r="G120" s="74">
        <f t="shared" si="35"/>
        <v>473.25251479099086</v>
      </c>
      <c r="H120" s="72">
        <f t="shared" si="36"/>
        <v>636.0230972769441</v>
      </c>
      <c r="I120" s="72">
        <f t="shared" si="21"/>
        <v>78.245603144325742</v>
      </c>
      <c r="J120" s="72">
        <f t="shared" si="22"/>
        <v>21.734889762312704</v>
      </c>
      <c r="K120" s="72">
        <f t="shared" ref="K120:K151" si="37">+$E$19/3.6</f>
        <v>22.222222222222221</v>
      </c>
      <c r="L120" s="73">
        <f t="shared" ref="L120:L151" si="38">+U120/$E$22</f>
        <v>-0.14063645480732598</v>
      </c>
      <c r="M120" s="73">
        <f t="shared" si="14"/>
        <v>-0.14063645480732598</v>
      </c>
      <c r="N120" s="72">
        <f t="shared" si="15"/>
        <v>3.5</v>
      </c>
      <c r="O120" s="74">
        <f t="shared" ref="O120:O151" si="39">IF($G120&gt;=$F$44,$J$44,IF($G120&gt;=$F$43,$J$43,IF($G120&gt;=$F$42,$J$42,IF($G120&gt;=$F$41,$J$41,$J$40))))</f>
        <v>342000</v>
      </c>
      <c r="P120" s="74">
        <f t="shared" ref="P120:P183" si="40">+O120/J120</f>
        <v>15735.069454689032</v>
      </c>
      <c r="Q120" s="74">
        <f t="shared" ref="Q120:Q151" si="41">0.1*$E$22*N120</f>
        <v>14000</v>
      </c>
      <c r="R120" s="74">
        <f t="shared" ref="R120:R151" si="42">10*$E$22*$E$12</f>
        <v>6000</v>
      </c>
      <c r="S120" s="74">
        <f t="shared" ref="S120:S151" si="43">0.5*$E$9*$E$13*$E$14*(J120+$E$10)^2</f>
        <v>1360.5276469820706</v>
      </c>
      <c r="T120" s="74">
        <f t="shared" si="16"/>
        <v>21360.527646982071</v>
      </c>
      <c r="U120" s="75">
        <f t="shared" si="17"/>
        <v>-5625.4581922930392</v>
      </c>
      <c r="W120" s="76">
        <f>IF($I120&lt;='Forbikjøringsfelt i stigning'!$D$15-'Forbikjøringsfelt i stigning'!$D$18,IF($I119&gt;='Forbikjøringsfelt i stigning'!$D$15-'Forbikjøringsfelt i stigning'!$D$18,$G120,0),0)</f>
        <v>0</v>
      </c>
      <c r="X120" s="77">
        <f>IF($I120&gt;='Forbikjøringsfelt i stigning'!$D$15-('Forbikjøringsfelt i stigning'!$D$18-5),IF($I119&lt;='Forbikjøringsfelt i stigning'!$D$15-('Forbikjøringsfelt i stigning'!$D$18-5),$G120,0),0)</f>
        <v>0</v>
      </c>
    </row>
    <row r="121" spans="2:24" x14ac:dyDescent="0.2">
      <c r="B121" s="71">
        <v>65</v>
      </c>
      <c r="C121" s="72">
        <f t="shared" ref="C121:C152" si="44">+C120+$E$7</f>
        <v>21.666666666666657</v>
      </c>
      <c r="D121" s="72">
        <f t="shared" si="23"/>
        <v>0.33333333333333215</v>
      </c>
      <c r="E121" s="73">
        <f t="shared" si="18"/>
        <v>7.2371501177260242</v>
      </c>
      <c r="F121" s="73">
        <f t="shared" si="34"/>
        <v>0.25330025412041085</v>
      </c>
      <c r="G121" s="74">
        <f t="shared" si="35"/>
        <v>480.48966490871686</v>
      </c>
      <c r="H121" s="72">
        <f t="shared" si="36"/>
        <v>636.2763975310645</v>
      </c>
      <c r="I121" s="72">
        <f t="shared" si="21"/>
        <v>78.076839398556956</v>
      </c>
      <c r="J121" s="72">
        <f t="shared" si="22"/>
        <v>21.688010944043597</v>
      </c>
      <c r="K121" s="72">
        <f t="shared" si="37"/>
        <v>22.222222222222221</v>
      </c>
      <c r="L121" s="73">
        <f t="shared" si="38"/>
        <v>-0.13963960345191989</v>
      </c>
      <c r="M121" s="73">
        <f t="shared" ref="M121:M175" si="45">MIN(IF((J121+L121*D122)&gt;K121,+(K121-J121)/D122,L121),$E$20)</f>
        <v>-0.13963960345191989</v>
      </c>
      <c r="N121" s="72">
        <f t="shared" ref="N121:N175" si="46">IF($G121&gt;=$F$48,$D$48,(IF($G121&gt;=$F$47,$D$47,(IF($G121&gt;=$F$46,$D$46,(IF($G121&gt;=$F$45,$D$45,(IF($G121&gt;=$F$44,$D$44,IF($G121&gt;=$F$43,$D$43,IF($G121&gt;=$F$42,$D$42,IF($G121&gt;=$F$41,$D$41,$D$40))))))))))))</f>
        <v>3.5</v>
      </c>
      <c r="O121" s="74">
        <f t="shared" si="39"/>
        <v>342000</v>
      </c>
      <c r="P121" s="74">
        <f t="shared" si="40"/>
        <v>15769.080939804993</v>
      </c>
      <c r="Q121" s="74">
        <f t="shared" si="41"/>
        <v>14000</v>
      </c>
      <c r="R121" s="74">
        <f t="shared" si="42"/>
        <v>6000</v>
      </c>
      <c r="S121" s="74">
        <f t="shared" si="43"/>
        <v>1354.6650778817898</v>
      </c>
      <c r="T121" s="74">
        <f t="shared" ref="T121:T156" si="47">+Q121+R121+S121</f>
        <v>21354.665077881789</v>
      </c>
      <c r="U121" s="75">
        <f t="shared" ref="U121:U156" si="48">+P121-T121</f>
        <v>-5585.5841380767961</v>
      </c>
      <c r="W121" s="76">
        <f>IF($I121&lt;='Forbikjøringsfelt i stigning'!$D$15-'Forbikjøringsfelt i stigning'!$D$18,IF($I120&gt;='Forbikjøringsfelt i stigning'!$D$15-'Forbikjøringsfelt i stigning'!$D$18,$G121,0),0)</f>
        <v>0</v>
      </c>
      <c r="X121" s="77">
        <f>IF($I121&gt;='Forbikjøringsfelt i stigning'!$D$15-('Forbikjøringsfelt i stigning'!$D$18-5),IF($I120&lt;='Forbikjøringsfelt i stigning'!$D$15-('Forbikjøringsfelt i stigning'!$D$18-5),$G121,0),0)</f>
        <v>0</v>
      </c>
    </row>
    <row r="122" spans="2:24" x14ac:dyDescent="0.2">
      <c r="B122" s="71">
        <v>66</v>
      </c>
      <c r="C122" s="72">
        <f t="shared" si="44"/>
        <v>21.999999999999989</v>
      </c>
      <c r="D122" s="72">
        <f t="shared" si="23"/>
        <v>0.33333333333333215</v>
      </c>
      <c r="E122" s="73">
        <f t="shared" ref="E122:E156" si="49">+J121*D122+0.5*M121*D122*D122</f>
        <v>7.2215792256005118</v>
      </c>
      <c r="F122" s="73">
        <f t="shared" si="34"/>
        <v>0.2527552728960179</v>
      </c>
      <c r="G122" s="74">
        <f t="shared" si="35"/>
        <v>487.71124413431738</v>
      </c>
      <c r="H122" s="72">
        <f t="shared" si="36"/>
        <v>636.52915280396053</v>
      </c>
      <c r="I122" s="72">
        <f t="shared" ref="I122:I175" si="50">+J122*3.6</f>
        <v>77.909271874414657</v>
      </c>
      <c r="J122" s="72">
        <f t="shared" ref="J122:J156" si="51">+J121+M121*D122</f>
        <v>21.641464409559624</v>
      </c>
      <c r="K122" s="72">
        <f t="shared" si="37"/>
        <v>22.222222222222221</v>
      </c>
      <c r="L122" s="73">
        <f t="shared" si="38"/>
        <v>-0.13864648638491248</v>
      </c>
      <c r="M122" s="73">
        <f t="shared" si="45"/>
        <v>-0.13864648638491248</v>
      </c>
      <c r="N122" s="72">
        <f t="shared" si="46"/>
        <v>3.5</v>
      </c>
      <c r="O122" s="74">
        <f t="shared" si="39"/>
        <v>342000</v>
      </c>
      <c r="P122" s="74">
        <f t="shared" si="40"/>
        <v>15802.997132159378</v>
      </c>
      <c r="Q122" s="74">
        <f t="shared" si="41"/>
        <v>14000</v>
      </c>
      <c r="R122" s="74">
        <f t="shared" si="42"/>
        <v>6000</v>
      </c>
      <c r="S122" s="74">
        <f t="shared" si="43"/>
        <v>1348.8565875558793</v>
      </c>
      <c r="T122" s="74">
        <f t="shared" si="47"/>
        <v>21348.856587555878</v>
      </c>
      <c r="U122" s="75">
        <f t="shared" si="48"/>
        <v>-5545.8594553964995</v>
      </c>
      <c r="W122" s="76">
        <f>IF($I122&lt;='Forbikjøringsfelt i stigning'!$D$15-'Forbikjøringsfelt i stigning'!$D$18,IF($I121&gt;='Forbikjøringsfelt i stigning'!$D$15-'Forbikjøringsfelt i stigning'!$D$18,$G122,0),0)</f>
        <v>0</v>
      </c>
      <c r="X122" s="77">
        <f>IF($I122&gt;='Forbikjøringsfelt i stigning'!$D$15-('Forbikjøringsfelt i stigning'!$D$18-5),IF($I121&lt;='Forbikjøringsfelt i stigning'!$D$15-('Forbikjøringsfelt i stigning'!$D$18-5),$G122,0),0)</f>
        <v>0</v>
      </c>
    </row>
    <row r="123" spans="2:24" x14ac:dyDescent="0.2">
      <c r="B123" s="71">
        <v>67</v>
      </c>
      <c r="C123" s="72">
        <f t="shared" si="44"/>
        <v>22.333333333333321</v>
      </c>
      <c r="D123" s="72">
        <f t="shared" si="23"/>
        <v>0.33333333333333215</v>
      </c>
      <c r="E123" s="73">
        <f t="shared" si="49"/>
        <v>7.2061188872762427</v>
      </c>
      <c r="F123" s="73">
        <f t="shared" si="34"/>
        <v>0.25221416105466848</v>
      </c>
      <c r="G123" s="74">
        <f t="shared" si="35"/>
        <v>494.91736302159364</v>
      </c>
      <c r="H123" s="72">
        <f t="shared" si="36"/>
        <v>636.7813669650152</v>
      </c>
      <c r="I123" s="72">
        <f t="shared" si="50"/>
        <v>77.742896090752751</v>
      </c>
      <c r="J123" s="72">
        <f t="shared" si="51"/>
        <v>21.595248914097986</v>
      </c>
      <c r="K123" s="72">
        <f t="shared" si="37"/>
        <v>22.222222222222221</v>
      </c>
      <c r="L123" s="73">
        <f t="shared" si="38"/>
        <v>-0.13765712477721967</v>
      </c>
      <c r="M123" s="73">
        <f t="shared" si="45"/>
        <v>-0.13765712477721967</v>
      </c>
      <c r="N123" s="72">
        <f t="shared" si="46"/>
        <v>3.5</v>
      </c>
      <c r="O123" s="74">
        <f t="shared" si="39"/>
        <v>342000</v>
      </c>
      <c r="P123" s="74">
        <f t="shared" si="40"/>
        <v>15836.816762817341</v>
      </c>
      <c r="Q123" s="74">
        <f t="shared" si="41"/>
        <v>14000</v>
      </c>
      <c r="R123" s="74">
        <f t="shared" si="42"/>
        <v>6000</v>
      </c>
      <c r="S123" s="74">
        <f t="shared" si="43"/>
        <v>1343.1017539061288</v>
      </c>
      <c r="T123" s="74">
        <f t="shared" si="47"/>
        <v>21343.101753906129</v>
      </c>
      <c r="U123" s="75">
        <f t="shared" si="48"/>
        <v>-5506.2849910887871</v>
      </c>
      <c r="W123" s="76">
        <f>IF($I123&lt;='Forbikjøringsfelt i stigning'!$D$15-'Forbikjøringsfelt i stigning'!$D$18,IF($I122&gt;='Forbikjøringsfelt i stigning'!$D$15-'Forbikjøringsfelt i stigning'!$D$18,$G123,0),0)</f>
        <v>0</v>
      </c>
      <c r="X123" s="77">
        <f>IF($I123&gt;='Forbikjøringsfelt i stigning'!$D$15-('Forbikjøringsfelt i stigning'!$D$18-5),IF($I122&lt;='Forbikjøringsfelt i stigning'!$D$15-('Forbikjøringsfelt i stigning'!$D$18-5),$G123,0),0)</f>
        <v>0</v>
      </c>
    </row>
    <row r="124" spans="2:24" x14ac:dyDescent="0.2">
      <c r="B124" s="71">
        <v>68</v>
      </c>
      <c r="C124" s="72">
        <f t="shared" si="44"/>
        <v>22.666666666666654</v>
      </c>
      <c r="D124" s="72">
        <f t="shared" si="23"/>
        <v>0.33333333333333215</v>
      </c>
      <c r="E124" s="73">
        <f t="shared" si="49"/>
        <v>7.1907686866561242</v>
      </c>
      <c r="F124" s="73">
        <f t="shared" si="34"/>
        <v>0.25167690403296433</v>
      </c>
      <c r="G124" s="74">
        <f t="shared" si="35"/>
        <v>502.10813170824974</v>
      </c>
      <c r="H124" s="72">
        <f t="shared" si="36"/>
        <v>637.03304386904813</v>
      </c>
      <c r="I124" s="72">
        <f t="shared" si="50"/>
        <v>77.577707541020089</v>
      </c>
      <c r="J124" s="72">
        <f t="shared" si="51"/>
        <v>21.549363205838912</v>
      </c>
      <c r="K124" s="72">
        <f t="shared" si="37"/>
        <v>22.222222222222221</v>
      </c>
      <c r="L124" s="73">
        <f t="shared" si="38"/>
        <v>-0.13667153958350345</v>
      </c>
      <c r="M124" s="73">
        <f t="shared" si="45"/>
        <v>-0.13667153958350345</v>
      </c>
      <c r="N124" s="72">
        <f t="shared" si="46"/>
        <v>3.5</v>
      </c>
      <c r="O124" s="74">
        <f t="shared" si="39"/>
        <v>342000</v>
      </c>
      <c r="P124" s="74">
        <f t="shared" si="40"/>
        <v>15870.538573842096</v>
      </c>
      <c r="Q124" s="74">
        <f t="shared" si="41"/>
        <v>14000</v>
      </c>
      <c r="R124" s="74">
        <f t="shared" si="42"/>
        <v>6000</v>
      </c>
      <c r="S124" s="74">
        <f t="shared" si="43"/>
        <v>1337.4001571822321</v>
      </c>
      <c r="T124" s="74">
        <f t="shared" si="47"/>
        <v>21337.400157182234</v>
      </c>
      <c r="U124" s="75">
        <f t="shared" si="48"/>
        <v>-5466.8615833401382</v>
      </c>
      <c r="W124" s="76">
        <f>IF($I124&lt;='Forbikjøringsfelt i stigning'!$D$15-'Forbikjøringsfelt i stigning'!$D$18,IF($I123&gt;='Forbikjøringsfelt i stigning'!$D$15-'Forbikjøringsfelt i stigning'!$D$18,$G124,0),0)</f>
        <v>0</v>
      </c>
      <c r="X124" s="77">
        <f>IF($I124&gt;='Forbikjøringsfelt i stigning'!$D$15-('Forbikjøringsfelt i stigning'!$D$18-5),IF($I123&lt;='Forbikjøringsfelt i stigning'!$D$15-('Forbikjøringsfelt i stigning'!$D$18-5),$G124,0),0)</f>
        <v>0</v>
      </c>
    </row>
    <row r="125" spans="2:24" x14ac:dyDescent="0.2">
      <c r="B125" s="71">
        <v>69</v>
      </c>
      <c r="C125" s="72">
        <f t="shared" si="44"/>
        <v>22.999999999999986</v>
      </c>
      <c r="D125" s="72">
        <f t="shared" si="23"/>
        <v>0.33333333333333215</v>
      </c>
      <c r="E125" s="73">
        <f t="shared" si="49"/>
        <v>7.1755282053027507</v>
      </c>
      <c r="F125" s="73">
        <f t="shared" si="34"/>
        <v>0.25114348718559626</v>
      </c>
      <c r="G125" s="74">
        <f t="shared" si="35"/>
        <v>509.28365991355247</v>
      </c>
      <c r="H125" s="72">
        <f t="shared" si="36"/>
        <v>637.2841873562337</v>
      </c>
      <c r="I125" s="72">
        <f t="shared" si="50"/>
        <v>77.413701693519883</v>
      </c>
      <c r="J125" s="72">
        <f t="shared" si="51"/>
        <v>21.503806025977745</v>
      </c>
      <c r="K125" s="72">
        <f t="shared" si="37"/>
        <v>22.222222222222221</v>
      </c>
      <c r="L125" s="73">
        <f t="shared" si="38"/>
        <v>-0.13568975153560792</v>
      </c>
      <c r="M125" s="73">
        <f t="shared" si="45"/>
        <v>-0.13568975153560792</v>
      </c>
      <c r="N125" s="72">
        <f t="shared" si="46"/>
        <v>3.5</v>
      </c>
      <c r="O125" s="74">
        <f t="shared" si="39"/>
        <v>342000</v>
      </c>
      <c r="P125" s="74">
        <f t="shared" si="40"/>
        <v>15904.161318551969</v>
      </c>
      <c r="Q125" s="74">
        <f t="shared" si="41"/>
        <v>14000</v>
      </c>
      <c r="R125" s="74">
        <f t="shared" si="42"/>
        <v>6000</v>
      </c>
      <c r="S125" s="74">
        <f t="shared" si="43"/>
        <v>1331.7513799762851</v>
      </c>
      <c r="T125" s="74">
        <f t="shared" si="47"/>
        <v>21331.751379976286</v>
      </c>
      <c r="U125" s="75">
        <f t="shared" si="48"/>
        <v>-5427.5900614243164</v>
      </c>
      <c r="W125" s="76">
        <f>IF($I125&lt;='Forbikjøringsfelt i stigning'!$D$15-'Forbikjøringsfelt i stigning'!$D$18,IF($I124&gt;='Forbikjøringsfelt i stigning'!$D$15-'Forbikjøringsfelt i stigning'!$D$18,$G125,0),0)</f>
        <v>0</v>
      </c>
      <c r="X125" s="77">
        <f>IF($I125&gt;='Forbikjøringsfelt i stigning'!$D$15-('Forbikjøringsfelt i stigning'!$D$18-5),IF($I124&lt;='Forbikjøringsfelt i stigning'!$D$15-('Forbikjøringsfelt i stigning'!$D$18-5),$G125,0),0)</f>
        <v>0</v>
      </c>
    </row>
    <row r="126" spans="2:24" x14ac:dyDescent="0.2">
      <c r="B126" s="71">
        <v>70</v>
      </c>
      <c r="C126" s="72">
        <f t="shared" si="44"/>
        <v>23.333333333333318</v>
      </c>
      <c r="D126" s="72">
        <f t="shared" si="23"/>
        <v>0.33333333333333215</v>
      </c>
      <c r="E126" s="73">
        <f t="shared" si="49"/>
        <v>7.1603970224628002</v>
      </c>
      <c r="F126" s="73">
        <f t="shared" si="34"/>
        <v>0.25061389578619797</v>
      </c>
      <c r="G126" s="74">
        <f t="shared" si="35"/>
        <v>516.44405693601527</v>
      </c>
      <c r="H126" s="72">
        <f t="shared" si="36"/>
        <v>637.53480125201986</v>
      </c>
      <c r="I126" s="72">
        <f t="shared" si="50"/>
        <v>77.250873991677153</v>
      </c>
      <c r="J126" s="72">
        <f t="shared" si="51"/>
        <v>21.45857610879921</v>
      </c>
      <c r="K126" s="72">
        <f t="shared" si="37"/>
        <v>22.222222222222221</v>
      </c>
      <c r="L126" s="73">
        <f t="shared" si="38"/>
        <v>-0.13471178113608406</v>
      </c>
      <c r="M126" s="73">
        <f t="shared" si="45"/>
        <v>-0.13471178113608406</v>
      </c>
      <c r="N126" s="72">
        <f t="shared" si="46"/>
        <v>3.5</v>
      </c>
      <c r="O126" s="74">
        <f t="shared" si="39"/>
        <v>342000</v>
      </c>
      <c r="P126" s="74">
        <f t="shared" si="40"/>
        <v>15937.683761773967</v>
      </c>
      <c r="Q126" s="74">
        <f t="shared" si="41"/>
        <v>14000</v>
      </c>
      <c r="R126" s="74">
        <f t="shared" si="42"/>
        <v>6000</v>
      </c>
      <c r="S126" s="74">
        <f t="shared" si="43"/>
        <v>1326.1550072173293</v>
      </c>
      <c r="T126" s="74">
        <f t="shared" si="47"/>
        <v>21326.15500721733</v>
      </c>
      <c r="U126" s="75">
        <f t="shared" si="48"/>
        <v>-5388.4712454433629</v>
      </c>
      <c r="W126" s="76">
        <f>IF($I126&lt;='Forbikjøringsfelt i stigning'!$D$15-'Forbikjøringsfelt i stigning'!$D$18,IF($I125&gt;='Forbikjøringsfelt i stigning'!$D$15-'Forbikjøringsfelt i stigning'!$D$18,$G126,0),0)</f>
        <v>0</v>
      </c>
      <c r="X126" s="77">
        <f>IF($I126&gt;='Forbikjøringsfelt i stigning'!$D$15-('Forbikjøringsfelt i stigning'!$D$18-5),IF($I125&lt;='Forbikjøringsfelt i stigning'!$D$15-('Forbikjøringsfelt i stigning'!$D$18-5),$G126,0),0)</f>
        <v>0</v>
      </c>
    </row>
    <row r="127" spans="2:24" x14ac:dyDescent="0.2">
      <c r="B127" s="71">
        <v>71</v>
      </c>
      <c r="C127" s="72">
        <f t="shared" si="44"/>
        <v>23.66666666666665</v>
      </c>
      <c r="D127" s="72">
        <f t="shared" si="23"/>
        <v>0.33333333333333215</v>
      </c>
      <c r="E127" s="73">
        <f t="shared" si="49"/>
        <v>7.1453747150921512</v>
      </c>
      <c r="F127" s="73">
        <f t="shared" si="34"/>
        <v>0.25008811502822526</v>
      </c>
      <c r="G127" s="74">
        <f t="shared" si="35"/>
        <v>523.58943165110747</v>
      </c>
      <c r="H127" s="72">
        <f t="shared" si="36"/>
        <v>637.78488936704809</v>
      </c>
      <c r="I127" s="72">
        <f t="shared" si="50"/>
        <v>77.089219854313853</v>
      </c>
      <c r="J127" s="72">
        <f t="shared" si="51"/>
        <v>21.413672181753849</v>
      </c>
      <c r="K127" s="72">
        <f t="shared" si="37"/>
        <v>22.222222222222221</v>
      </c>
      <c r="L127" s="73">
        <f t="shared" si="38"/>
        <v>-0.13373764865180737</v>
      </c>
      <c r="M127" s="73">
        <f t="shared" si="45"/>
        <v>-0.13373764865180737</v>
      </c>
      <c r="N127" s="72">
        <f t="shared" si="46"/>
        <v>3.5</v>
      </c>
      <c r="O127" s="74">
        <f t="shared" si="39"/>
        <v>342000</v>
      </c>
      <c r="P127" s="74">
        <f t="shared" si="40"/>
        <v>15971.104680093646</v>
      </c>
      <c r="Q127" s="74">
        <f t="shared" si="41"/>
        <v>14000</v>
      </c>
      <c r="R127" s="74">
        <f t="shared" si="42"/>
        <v>6000</v>
      </c>
      <c r="S127" s="74">
        <f t="shared" si="43"/>
        <v>1320.6106261659418</v>
      </c>
      <c r="T127" s="74">
        <f t="shared" si="47"/>
        <v>21320.610626165941</v>
      </c>
      <c r="U127" s="75">
        <f t="shared" si="48"/>
        <v>-5349.505946072295</v>
      </c>
      <c r="W127" s="76">
        <f>IF($I127&lt;='Forbikjøringsfelt i stigning'!$D$15-'Forbikjøringsfelt i stigning'!$D$18,IF($I126&gt;='Forbikjøringsfelt i stigning'!$D$15-'Forbikjøringsfelt i stigning'!$D$18,$G127,0),0)</f>
        <v>0</v>
      </c>
      <c r="X127" s="77">
        <f>IF($I127&gt;='Forbikjøringsfelt i stigning'!$D$15-('Forbikjøringsfelt i stigning'!$D$18-5),IF($I126&lt;='Forbikjøringsfelt i stigning'!$D$15-('Forbikjøringsfelt i stigning'!$D$18-5),$G127,0),0)</f>
        <v>0</v>
      </c>
    </row>
    <row r="128" spans="2:24" x14ac:dyDescent="0.2">
      <c r="B128" s="71">
        <v>72</v>
      </c>
      <c r="C128" s="72">
        <f t="shared" si="44"/>
        <v>23.999999999999982</v>
      </c>
      <c r="D128" s="72">
        <f t="shared" si="23"/>
        <v>0.33333333333333215</v>
      </c>
      <c r="E128" s="73">
        <f t="shared" si="49"/>
        <v>7.1304608578817135</v>
      </c>
      <c r="F128" s="73">
        <f t="shared" si="34"/>
        <v>0.24956613002585995</v>
      </c>
      <c r="G128" s="74">
        <f t="shared" si="35"/>
        <v>530.71989250898923</v>
      </c>
      <c r="H128" s="72">
        <f t="shared" si="36"/>
        <v>638.03445549707396</v>
      </c>
      <c r="I128" s="72">
        <f t="shared" si="50"/>
        <v>76.928734675931693</v>
      </c>
      <c r="J128" s="72">
        <f t="shared" si="51"/>
        <v>21.369092965536581</v>
      </c>
      <c r="K128" s="72">
        <f t="shared" si="37"/>
        <v>22.222222222222221</v>
      </c>
      <c r="L128" s="73">
        <f t="shared" si="38"/>
        <v>-0.13276737410769118</v>
      </c>
      <c r="M128" s="73">
        <f t="shared" si="45"/>
        <v>-0.13276737410769118</v>
      </c>
      <c r="N128" s="72">
        <f t="shared" si="46"/>
        <v>3.5</v>
      </c>
      <c r="O128" s="74">
        <f t="shared" si="39"/>
        <v>342000</v>
      </c>
      <c r="P128" s="74">
        <f t="shared" si="40"/>
        <v>16004.422862101219</v>
      </c>
      <c r="Q128" s="74">
        <f t="shared" si="41"/>
        <v>14000</v>
      </c>
      <c r="R128" s="74">
        <f t="shared" si="42"/>
        <v>6000</v>
      </c>
      <c r="S128" s="74">
        <f t="shared" si="43"/>
        <v>1315.1178264088655</v>
      </c>
      <c r="T128" s="74">
        <f t="shared" si="47"/>
        <v>21315.117826408867</v>
      </c>
      <c r="U128" s="75">
        <f t="shared" si="48"/>
        <v>-5310.6949643076478</v>
      </c>
      <c r="W128" s="76">
        <f>IF($I128&lt;='Forbikjøringsfelt i stigning'!$D$15-'Forbikjøringsfelt i stigning'!$D$18,IF($I127&gt;='Forbikjøringsfelt i stigning'!$D$15-'Forbikjøringsfelt i stigning'!$D$18,$G128,0),0)</f>
        <v>0</v>
      </c>
      <c r="X128" s="77">
        <f>IF($I128&gt;='Forbikjøringsfelt i stigning'!$D$15-('Forbikjøringsfelt i stigning'!$D$18-5),IF($I127&lt;='Forbikjøringsfelt i stigning'!$D$15-('Forbikjøringsfelt i stigning'!$D$18-5),$G128,0),0)</f>
        <v>0</v>
      </c>
    </row>
    <row r="129" spans="2:24" x14ac:dyDescent="0.2">
      <c r="B129" s="71">
        <v>73</v>
      </c>
      <c r="C129" s="72">
        <f t="shared" si="44"/>
        <v>24.333333333333314</v>
      </c>
      <c r="D129" s="72">
        <f t="shared" si="23"/>
        <v>0.33333333333333215</v>
      </c>
      <c r="E129" s="73">
        <f t="shared" si="49"/>
        <v>7.1156550232839635</v>
      </c>
      <c r="F129" s="73">
        <f t="shared" si="34"/>
        <v>0.24904792581493873</v>
      </c>
      <c r="G129" s="74">
        <f t="shared" si="35"/>
        <v>537.83554753227315</v>
      </c>
      <c r="H129" s="72">
        <f t="shared" si="36"/>
        <v>638.28350342288888</v>
      </c>
      <c r="I129" s="72">
        <f t="shared" si="50"/>
        <v>76.769413827002467</v>
      </c>
      <c r="J129" s="72">
        <f t="shared" si="51"/>
        <v>21.324837174167349</v>
      </c>
      <c r="K129" s="72">
        <f t="shared" si="37"/>
        <v>22.222222222222221</v>
      </c>
      <c r="L129" s="73">
        <f t="shared" si="38"/>
        <v>-0.13180097728049678</v>
      </c>
      <c r="M129" s="73">
        <f t="shared" si="45"/>
        <v>-0.13180097728049678</v>
      </c>
      <c r="N129" s="72">
        <f t="shared" si="46"/>
        <v>3.5</v>
      </c>
      <c r="O129" s="74">
        <f t="shared" si="39"/>
        <v>342000</v>
      </c>
      <c r="P129" s="74">
        <f t="shared" si="40"/>
        <v>16037.637108633808</v>
      </c>
      <c r="Q129" s="74">
        <f t="shared" si="41"/>
        <v>14000</v>
      </c>
      <c r="R129" s="74">
        <f t="shared" si="42"/>
        <v>6000</v>
      </c>
      <c r="S129" s="74">
        <f t="shared" si="43"/>
        <v>1309.676199853679</v>
      </c>
      <c r="T129" s="74">
        <f t="shared" si="47"/>
        <v>21309.676199853679</v>
      </c>
      <c r="U129" s="75">
        <f t="shared" si="48"/>
        <v>-5272.0390912198709</v>
      </c>
      <c r="W129" s="76">
        <f>IF($I129&lt;='Forbikjøringsfelt i stigning'!$D$15-'Forbikjøringsfelt i stigning'!$D$18,IF($I128&gt;='Forbikjøringsfelt i stigning'!$D$15-'Forbikjøringsfelt i stigning'!$D$18,$G129,0),0)</f>
        <v>0</v>
      </c>
      <c r="X129" s="77">
        <f>IF($I129&gt;='Forbikjøringsfelt i stigning'!$D$15-('Forbikjøringsfelt i stigning'!$D$18-5),IF($I128&lt;='Forbikjøringsfelt i stigning'!$D$15-('Forbikjøringsfelt i stigning'!$D$18-5),$G129,0),0)</f>
        <v>0</v>
      </c>
    </row>
    <row r="130" spans="2:24" x14ac:dyDescent="0.2">
      <c r="B130" s="71">
        <v>74</v>
      </c>
      <c r="C130" s="72">
        <f t="shared" si="44"/>
        <v>24.666666666666647</v>
      </c>
      <c r="D130" s="72">
        <f t="shared" si="23"/>
        <v>0.33333333333333215</v>
      </c>
      <c r="E130" s="73">
        <f t="shared" si="49"/>
        <v>7.1009567815401748</v>
      </c>
      <c r="F130" s="73">
        <f t="shared" si="34"/>
        <v>0.24853348735390612</v>
      </c>
      <c r="G130" s="74">
        <f t="shared" si="35"/>
        <v>544.93650431381332</v>
      </c>
      <c r="H130" s="72">
        <f t="shared" si="36"/>
        <v>638.53203691024282</v>
      </c>
      <c r="I130" s="72">
        <f t="shared" si="50"/>
        <v>76.611252654265869</v>
      </c>
      <c r="J130" s="72">
        <f t="shared" si="51"/>
        <v>21.280903515073852</v>
      </c>
      <c r="K130" s="72">
        <f t="shared" si="37"/>
        <v>22.222222222222221</v>
      </c>
      <c r="L130" s="73">
        <f t="shared" si="38"/>
        <v>-0.13083847769274634</v>
      </c>
      <c r="M130" s="73">
        <f t="shared" si="45"/>
        <v>-0.13083847769274634</v>
      </c>
      <c r="N130" s="72">
        <f t="shared" si="46"/>
        <v>3.5</v>
      </c>
      <c r="O130" s="74">
        <f t="shared" si="39"/>
        <v>342000</v>
      </c>
      <c r="P130" s="74">
        <f t="shared" si="40"/>
        <v>16070.746233013648</v>
      </c>
      <c r="Q130" s="74">
        <f t="shared" si="41"/>
        <v>14000</v>
      </c>
      <c r="R130" s="74">
        <f t="shared" si="42"/>
        <v>6000</v>
      </c>
      <c r="S130" s="74">
        <f t="shared" si="43"/>
        <v>1304.285340723502</v>
      </c>
      <c r="T130" s="74">
        <f t="shared" si="47"/>
        <v>21304.285340723502</v>
      </c>
      <c r="U130" s="75">
        <f t="shared" si="48"/>
        <v>-5233.5391077098539</v>
      </c>
      <c r="W130" s="76">
        <f>IF($I130&lt;='Forbikjøringsfelt i stigning'!$D$15-'Forbikjøringsfelt i stigning'!$D$18,IF($I129&gt;='Forbikjøringsfelt i stigning'!$D$15-'Forbikjøringsfelt i stigning'!$D$18,$G130,0),0)</f>
        <v>0</v>
      </c>
      <c r="X130" s="77">
        <f>IF($I130&gt;='Forbikjøringsfelt i stigning'!$D$15-('Forbikjøringsfelt i stigning'!$D$18-5),IF($I129&lt;='Forbikjøringsfelt i stigning'!$D$15-('Forbikjøringsfelt i stigning'!$D$18-5),$G130,0),0)</f>
        <v>0</v>
      </c>
    </row>
    <row r="131" spans="2:24" x14ac:dyDescent="0.2">
      <c r="B131" s="71">
        <v>75</v>
      </c>
      <c r="C131" s="72">
        <f t="shared" si="44"/>
        <v>24.999999999999979</v>
      </c>
      <c r="D131" s="72">
        <f t="shared" ref="D131:D175" si="52">+C131-C130</f>
        <v>0.33333333333333215</v>
      </c>
      <c r="E131" s="73">
        <f t="shared" si="49"/>
        <v>7.0863657007083294</v>
      </c>
      <c r="F131" s="73">
        <f t="shared" si="34"/>
        <v>0.24802279952479153</v>
      </c>
      <c r="G131" s="74">
        <f t="shared" si="35"/>
        <v>552.02287001452169</v>
      </c>
      <c r="H131" s="72">
        <f t="shared" si="36"/>
        <v>638.78005970976767</v>
      </c>
      <c r="I131" s="72">
        <f t="shared" si="50"/>
        <v>76.454246481034573</v>
      </c>
      <c r="J131" s="72">
        <f t="shared" si="51"/>
        <v>21.23729068917627</v>
      </c>
      <c r="K131" s="72">
        <f t="shared" si="37"/>
        <v>22.222222222222221</v>
      </c>
      <c r="L131" s="73">
        <f t="shared" si="38"/>
        <v>-0.12987989460673774</v>
      </c>
      <c r="M131" s="73">
        <f t="shared" si="45"/>
        <v>-0.12987989460673774</v>
      </c>
      <c r="N131" s="72">
        <f t="shared" si="46"/>
        <v>3.5</v>
      </c>
      <c r="O131" s="74">
        <f t="shared" si="39"/>
        <v>342000</v>
      </c>
      <c r="P131" s="74">
        <f t="shared" si="40"/>
        <v>16103.74906128222</v>
      </c>
      <c r="Q131" s="74">
        <f t="shared" si="41"/>
        <v>14000</v>
      </c>
      <c r="R131" s="74">
        <f t="shared" si="42"/>
        <v>6000</v>
      </c>
      <c r="S131" s="74">
        <f t="shared" si="43"/>
        <v>1298.9448455517304</v>
      </c>
      <c r="T131" s="74">
        <f t="shared" si="47"/>
        <v>21298.94484555173</v>
      </c>
      <c r="U131" s="75">
        <f t="shared" si="48"/>
        <v>-5195.1957842695101</v>
      </c>
      <c r="W131" s="76">
        <f>IF($I131&lt;='Forbikjøringsfelt i stigning'!$D$15-'Forbikjøringsfelt i stigning'!$D$18,IF($I130&gt;='Forbikjøringsfelt i stigning'!$D$15-'Forbikjøringsfelt i stigning'!$D$18,$G131,0),0)</f>
        <v>0</v>
      </c>
      <c r="X131" s="77">
        <f>IF($I131&gt;='Forbikjøringsfelt i stigning'!$D$15-('Forbikjøringsfelt i stigning'!$D$18-5),IF($I130&lt;='Forbikjøringsfelt i stigning'!$D$15-('Forbikjøringsfelt i stigning'!$D$18-5),$G131,0),0)</f>
        <v>0</v>
      </c>
    </row>
    <row r="132" spans="2:24" x14ac:dyDescent="0.2">
      <c r="B132" s="71">
        <v>76</v>
      </c>
      <c r="C132" s="72">
        <f t="shared" si="44"/>
        <v>25.333333333333311</v>
      </c>
      <c r="D132" s="72">
        <f t="shared" si="52"/>
        <v>0.33333333333333215</v>
      </c>
      <c r="E132" s="73">
        <f t="shared" si="49"/>
        <v>7.0718813466916899</v>
      </c>
      <c r="F132" s="73">
        <f t="shared" si="34"/>
        <v>0.24751584713420915</v>
      </c>
      <c r="G132" s="74">
        <f t="shared" si="35"/>
        <v>559.09475136121341</v>
      </c>
      <c r="H132" s="72">
        <f t="shared" si="36"/>
        <v>639.02757555690187</v>
      </c>
      <c r="I132" s="72">
        <f t="shared" si="50"/>
        <v>76.298390607506477</v>
      </c>
      <c r="J132" s="72">
        <f t="shared" si="51"/>
        <v>21.193997390974022</v>
      </c>
      <c r="K132" s="72">
        <f t="shared" si="37"/>
        <v>22.222222222222221</v>
      </c>
      <c r="L132" s="73">
        <f t="shared" si="38"/>
        <v>-0.12892524701866656</v>
      </c>
      <c r="M132" s="73">
        <f t="shared" si="45"/>
        <v>-0.12892524701866656</v>
      </c>
      <c r="N132" s="72">
        <f t="shared" si="46"/>
        <v>3.5</v>
      </c>
      <c r="O132" s="74">
        <f t="shared" si="39"/>
        <v>342000</v>
      </c>
      <c r="P132" s="74">
        <f t="shared" si="40"/>
        <v>16136.644432430146</v>
      </c>
      <c r="Q132" s="74">
        <f t="shared" si="41"/>
        <v>14000</v>
      </c>
      <c r="R132" s="74">
        <f t="shared" si="42"/>
        <v>6000</v>
      </c>
      <c r="S132" s="74">
        <f t="shared" si="43"/>
        <v>1293.6543131768074</v>
      </c>
      <c r="T132" s="74">
        <f t="shared" si="47"/>
        <v>21293.654313176809</v>
      </c>
      <c r="U132" s="75">
        <f t="shared" si="48"/>
        <v>-5157.009880746662</v>
      </c>
      <c r="W132" s="76">
        <f>IF($I132&lt;='Forbikjøringsfelt i stigning'!$D$15-'Forbikjøringsfelt i stigning'!$D$18,IF($I131&gt;='Forbikjøringsfelt i stigning'!$D$15-'Forbikjøringsfelt i stigning'!$D$18,$G132,0),0)</f>
        <v>0</v>
      </c>
      <c r="X132" s="77">
        <f>IF($I132&gt;='Forbikjøringsfelt i stigning'!$D$15-('Forbikjøringsfelt i stigning'!$D$18-5),IF($I131&lt;='Forbikjøringsfelt i stigning'!$D$15-('Forbikjøringsfelt i stigning'!$D$18-5),$G132,0),0)</f>
        <v>0</v>
      </c>
    </row>
    <row r="133" spans="2:24" x14ac:dyDescent="0.2">
      <c r="B133" s="71">
        <v>77</v>
      </c>
      <c r="C133" s="72">
        <f t="shared" si="44"/>
        <v>25.666666666666643</v>
      </c>
      <c r="D133" s="72">
        <f t="shared" si="52"/>
        <v>0.33333333333333215</v>
      </c>
      <c r="E133" s="73">
        <f t="shared" si="49"/>
        <v>7.0575032832680558</v>
      </c>
      <c r="F133" s="73">
        <f t="shared" si="34"/>
        <v>0.24701261491438195</v>
      </c>
      <c r="G133" s="74">
        <f t="shared" si="35"/>
        <v>566.15225464448145</v>
      </c>
      <c r="H133" s="72">
        <f t="shared" si="36"/>
        <v>639.27458817181628</v>
      </c>
      <c r="I133" s="72">
        <f t="shared" si="50"/>
        <v>76.143680311084083</v>
      </c>
      <c r="J133" s="72">
        <f t="shared" si="51"/>
        <v>21.151022308634467</v>
      </c>
      <c r="K133" s="72">
        <f t="shared" si="37"/>
        <v>22.222222222222221</v>
      </c>
      <c r="L133" s="73">
        <f t="shared" si="38"/>
        <v>-0.12797455365285654</v>
      </c>
      <c r="M133" s="73">
        <f t="shared" si="45"/>
        <v>-0.12797455365285654</v>
      </c>
      <c r="N133" s="72">
        <f t="shared" si="46"/>
        <v>3.5</v>
      </c>
      <c r="O133" s="74">
        <f t="shared" si="39"/>
        <v>342000</v>
      </c>
      <c r="P133" s="74">
        <f t="shared" si="40"/>
        <v>16169.431198622753</v>
      </c>
      <c r="Q133" s="74">
        <f t="shared" si="41"/>
        <v>14000</v>
      </c>
      <c r="R133" s="74">
        <f t="shared" si="42"/>
        <v>6000</v>
      </c>
      <c r="S133" s="74">
        <f t="shared" si="43"/>
        <v>1288.4133447370161</v>
      </c>
      <c r="T133" s="74">
        <f t="shared" si="47"/>
        <v>21288.413344737015</v>
      </c>
      <c r="U133" s="75">
        <f t="shared" si="48"/>
        <v>-5118.9821461142619</v>
      </c>
      <c r="W133" s="76">
        <f>IF($I133&lt;='Forbikjøringsfelt i stigning'!$D$15-'Forbikjøringsfelt i stigning'!$D$18,IF($I132&gt;='Forbikjøringsfelt i stigning'!$D$15-'Forbikjøringsfelt i stigning'!$D$18,$G133,0),0)</f>
        <v>0</v>
      </c>
      <c r="X133" s="77">
        <f>IF($I133&gt;='Forbikjøringsfelt i stigning'!$D$15-('Forbikjøringsfelt i stigning'!$D$18-5),IF($I132&lt;='Forbikjøringsfelt i stigning'!$D$15-('Forbikjøringsfelt i stigning'!$D$18-5),$G133,0),0)</f>
        <v>0</v>
      </c>
    </row>
    <row r="134" spans="2:24" x14ac:dyDescent="0.2">
      <c r="B134" s="71">
        <v>78</v>
      </c>
      <c r="C134" s="72">
        <f t="shared" si="44"/>
        <v>25.999999999999975</v>
      </c>
      <c r="D134" s="72">
        <f t="shared" si="52"/>
        <v>0.33333333333333215</v>
      </c>
      <c r="E134" s="73">
        <f t="shared" si="49"/>
        <v>7.0432310721196387</v>
      </c>
      <c r="F134" s="73">
        <f t="shared" si="34"/>
        <v>0.24651308752418735</v>
      </c>
      <c r="G134" s="74">
        <f t="shared" si="35"/>
        <v>573.19548571660107</v>
      </c>
      <c r="H134" s="72">
        <f t="shared" si="36"/>
        <v>639.52110125934041</v>
      </c>
      <c r="I134" s="72">
        <f t="shared" si="50"/>
        <v>75.990110846700659</v>
      </c>
      <c r="J134" s="72">
        <f t="shared" si="51"/>
        <v>21.108364124083515</v>
      </c>
      <c r="K134" s="72">
        <f t="shared" si="37"/>
        <v>22.222222222222221</v>
      </c>
      <c r="L134" s="73">
        <f t="shared" si="38"/>
        <v>-0.12702783295610162</v>
      </c>
      <c r="M134" s="73">
        <f t="shared" si="45"/>
        <v>-0.12702783295610162</v>
      </c>
      <c r="N134" s="72">
        <f t="shared" si="46"/>
        <v>3.5</v>
      </c>
      <c r="O134" s="74">
        <f t="shared" si="39"/>
        <v>342000</v>
      </c>
      <c r="P134" s="74">
        <f t="shared" si="40"/>
        <v>16202.108225421234</v>
      </c>
      <c r="Q134" s="74">
        <f t="shared" si="41"/>
        <v>14000</v>
      </c>
      <c r="R134" s="74">
        <f t="shared" si="42"/>
        <v>6000</v>
      </c>
      <c r="S134" s="74">
        <f t="shared" si="43"/>
        <v>1283.2215436653005</v>
      </c>
      <c r="T134" s="74">
        <f t="shared" si="47"/>
        <v>21283.221543665299</v>
      </c>
      <c r="U134" s="75">
        <f t="shared" si="48"/>
        <v>-5081.1133182440644</v>
      </c>
      <c r="W134" s="76">
        <f>IF($I134&lt;='Forbikjøringsfelt i stigning'!$D$15-'Forbikjøringsfelt i stigning'!$D$18,IF($I133&gt;='Forbikjøringsfelt i stigning'!$D$15-'Forbikjøringsfelt i stigning'!$D$18,$G134,0),0)</f>
        <v>0</v>
      </c>
      <c r="X134" s="77">
        <f>IF($I134&gt;='Forbikjøringsfelt i stigning'!$D$15-('Forbikjøringsfelt i stigning'!$D$18-5),IF($I133&lt;='Forbikjøringsfelt i stigning'!$D$15-('Forbikjøringsfelt i stigning'!$D$18-5),$G134,0),0)</f>
        <v>0</v>
      </c>
    </row>
    <row r="135" spans="2:24" x14ac:dyDescent="0.2">
      <c r="B135" s="71">
        <v>79</v>
      </c>
      <c r="C135" s="72">
        <f t="shared" si="44"/>
        <v>26.333333333333307</v>
      </c>
      <c r="D135" s="72">
        <f t="shared" si="52"/>
        <v>0.33333333333333215</v>
      </c>
      <c r="E135" s="73">
        <f t="shared" si="49"/>
        <v>7.0290642728635859</v>
      </c>
      <c r="F135" s="73">
        <f t="shared" si="34"/>
        <v>0.2460172495502255</v>
      </c>
      <c r="G135" s="74">
        <f t="shared" si="35"/>
        <v>580.22454998946466</v>
      </c>
      <c r="H135" s="72">
        <f t="shared" si="36"/>
        <v>639.76711850889069</v>
      </c>
      <c r="I135" s="72">
        <f t="shared" si="50"/>
        <v>75.837677447153325</v>
      </c>
      <c r="J135" s="72">
        <f t="shared" si="51"/>
        <v>21.066021513098146</v>
      </c>
      <c r="K135" s="72">
        <f t="shared" si="37"/>
        <v>22.222222222222221</v>
      </c>
      <c r="L135" s="73">
        <f t="shared" si="38"/>
        <v>-0.12608510309212112</v>
      </c>
      <c r="M135" s="73">
        <f t="shared" si="45"/>
        <v>-0.12608510309212112</v>
      </c>
      <c r="N135" s="72">
        <f t="shared" si="46"/>
        <v>3.5</v>
      </c>
      <c r="O135" s="74">
        <f t="shared" si="39"/>
        <v>342000</v>
      </c>
      <c r="P135" s="74">
        <f t="shared" si="40"/>
        <v>16234.67439199926</v>
      </c>
      <c r="Q135" s="74">
        <f t="shared" si="41"/>
        <v>14000</v>
      </c>
      <c r="R135" s="74">
        <f t="shared" si="42"/>
        <v>6000</v>
      </c>
      <c r="S135" s="74">
        <f t="shared" si="43"/>
        <v>1278.0785156841041</v>
      </c>
      <c r="T135" s="74">
        <f t="shared" si="47"/>
        <v>21278.078515684105</v>
      </c>
      <c r="U135" s="75">
        <f t="shared" si="48"/>
        <v>-5043.4041236848443</v>
      </c>
      <c r="W135" s="76">
        <f>IF($I135&lt;='Forbikjøringsfelt i stigning'!$D$15-'Forbikjøringsfelt i stigning'!$D$18,IF($I134&gt;='Forbikjøringsfelt i stigning'!$D$15-'Forbikjøringsfelt i stigning'!$D$18,$G135,0),0)</f>
        <v>0</v>
      </c>
      <c r="X135" s="77">
        <f>IF($I135&gt;='Forbikjøringsfelt i stigning'!$D$15-('Forbikjøringsfelt i stigning'!$D$18-5),IF($I134&lt;='Forbikjøringsfelt i stigning'!$D$15-('Forbikjøringsfelt i stigning'!$D$18-5),$G135,0),0)</f>
        <v>0</v>
      </c>
    </row>
    <row r="136" spans="2:24" x14ac:dyDescent="0.2">
      <c r="B136" s="71">
        <v>80</v>
      </c>
      <c r="C136" s="72">
        <f t="shared" si="44"/>
        <v>26.666666666666639</v>
      </c>
      <c r="D136" s="72">
        <f t="shared" si="52"/>
        <v>0.33333333333333215</v>
      </c>
      <c r="E136" s="73">
        <f t="shared" si="49"/>
        <v>7.0150024430831284</v>
      </c>
      <c r="F136" s="73">
        <f t="shared" si="34"/>
        <v>0.2455250855079095</v>
      </c>
      <c r="G136" s="74">
        <f t="shared" si="35"/>
        <v>587.23955243254784</v>
      </c>
      <c r="H136" s="72">
        <f t="shared" si="36"/>
        <v>640.01264359439858</v>
      </c>
      <c r="I136" s="72">
        <f t="shared" si="50"/>
        <v>75.686375323442789</v>
      </c>
      <c r="J136" s="72">
        <f t="shared" si="51"/>
        <v>21.023993145400773</v>
      </c>
      <c r="K136" s="72">
        <f t="shared" si="37"/>
        <v>22.222222222222221</v>
      </c>
      <c r="L136" s="73">
        <f t="shared" si="38"/>
        <v>-0.12514638193613142</v>
      </c>
      <c r="M136" s="73">
        <f t="shared" si="45"/>
        <v>-0.12514638193613142</v>
      </c>
      <c r="N136" s="72">
        <f t="shared" si="46"/>
        <v>3.5</v>
      </c>
      <c r="O136" s="74">
        <f t="shared" si="39"/>
        <v>342000</v>
      </c>
      <c r="P136" s="74">
        <f t="shared" si="40"/>
        <v>16267.128591354978</v>
      </c>
      <c r="Q136" s="74">
        <f t="shared" si="41"/>
        <v>14000</v>
      </c>
      <c r="R136" s="74">
        <f t="shared" si="42"/>
        <v>6000</v>
      </c>
      <c r="S136" s="74">
        <f t="shared" si="43"/>
        <v>1272.983868800233</v>
      </c>
      <c r="T136" s="74">
        <f t="shared" si="47"/>
        <v>21272.983868800235</v>
      </c>
      <c r="U136" s="75">
        <f t="shared" si="48"/>
        <v>-5005.8552774452564</v>
      </c>
      <c r="W136" s="76">
        <f>IF($I136&lt;='Forbikjøringsfelt i stigning'!$D$15-'Forbikjøringsfelt i stigning'!$D$18,IF($I135&gt;='Forbikjøringsfelt i stigning'!$D$15-'Forbikjøringsfelt i stigning'!$D$18,$G136,0),0)</f>
        <v>0</v>
      </c>
      <c r="X136" s="77">
        <f>IF($I136&gt;='Forbikjøringsfelt i stigning'!$D$15-('Forbikjøringsfelt i stigning'!$D$18-5),IF($I135&lt;='Forbikjøringsfelt i stigning'!$D$15-('Forbikjøringsfelt i stigning'!$D$18-5),$G136,0),0)</f>
        <v>0</v>
      </c>
    </row>
    <row r="137" spans="2:24" x14ac:dyDescent="0.2">
      <c r="B137" s="71">
        <v>81</v>
      </c>
      <c r="C137" s="72">
        <f t="shared" si="44"/>
        <v>26.999999999999972</v>
      </c>
      <c r="D137" s="72">
        <f t="shared" si="52"/>
        <v>0.33333333333333215</v>
      </c>
      <c r="E137" s="73">
        <f t="shared" si="49"/>
        <v>7.0010451383593368</v>
      </c>
      <c r="F137" s="73">
        <f t="shared" si="34"/>
        <v>0.24503657984257679</v>
      </c>
      <c r="G137" s="74">
        <f t="shared" si="35"/>
        <v>594.2405975709072</v>
      </c>
      <c r="H137" s="72">
        <f t="shared" si="36"/>
        <v>640.25768017424116</v>
      </c>
      <c r="I137" s="72">
        <f t="shared" si="50"/>
        <v>75.536199665119426</v>
      </c>
      <c r="J137" s="72">
        <f t="shared" si="51"/>
        <v>20.982277684755395</v>
      </c>
      <c r="K137" s="72">
        <f t="shared" si="37"/>
        <v>22.222222222222221</v>
      </c>
      <c r="L137" s="73">
        <f t="shared" si="38"/>
        <v>-0.12421168706953595</v>
      </c>
      <c r="M137" s="73">
        <f t="shared" si="45"/>
        <v>-0.12421168706953595</v>
      </c>
      <c r="N137" s="72">
        <f t="shared" si="46"/>
        <v>3.5</v>
      </c>
      <c r="O137" s="74">
        <f t="shared" si="39"/>
        <v>342000</v>
      </c>
      <c r="P137" s="74">
        <f t="shared" si="40"/>
        <v>16299.469730518293</v>
      </c>
      <c r="Q137" s="74">
        <f t="shared" si="41"/>
        <v>14000</v>
      </c>
      <c r="R137" s="74">
        <f t="shared" si="42"/>
        <v>6000</v>
      </c>
      <c r="S137" s="74">
        <f t="shared" si="43"/>
        <v>1267.9372132997305</v>
      </c>
      <c r="T137" s="74">
        <f t="shared" si="47"/>
        <v>21267.937213299731</v>
      </c>
      <c r="U137" s="75">
        <f t="shared" si="48"/>
        <v>-4968.4674827814379</v>
      </c>
      <c r="W137" s="76">
        <f>IF($I137&lt;='Forbikjøringsfelt i stigning'!$D$15-'Forbikjøringsfelt i stigning'!$D$18,IF($I136&gt;='Forbikjøringsfelt i stigning'!$D$15-'Forbikjøringsfelt i stigning'!$D$18,$G137,0),0)</f>
        <v>0</v>
      </c>
      <c r="X137" s="77">
        <f>IF($I137&gt;='Forbikjøringsfelt i stigning'!$D$15-('Forbikjøringsfelt i stigning'!$D$18-5),IF($I136&lt;='Forbikjøringsfelt i stigning'!$D$15-('Forbikjøringsfelt i stigning'!$D$18-5),$G137,0),0)</f>
        <v>0</v>
      </c>
    </row>
    <row r="138" spans="2:24" x14ac:dyDescent="0.2">
      <c r="B138" s="71">
        <v>82</v>
      </c>
      <c r="C138" s="72">
        <f t="shared" si="44"/>
        <v>27.333333333333304</v>
      </c>
      <c r="D138" s="72">
        <f t="shared" si="52"/>
        <v>0.33333333333333215</v>
      </c>
      <c r="E138" s="73">
        <f t="shared" si="49"/>
        <v>6.9871919123034658</v>
      </c>
      <c r="F138" s="73">
        <f t="shared" si="34"/>
        <v>0.2445517169306213</v>
      </c>
      <c r="G138" s="74">
        <f t="shared" si="35"/>
        <v>601.2277894832107</v>
      </c>
      <c r="H138" s="72">
        <f t="shared" si="36"/>
        <v>640.50223189117173</v>
      </c>
      <c r="I138" s="72">
        <f t="shared" si="50"/>
        <v>75.387145640635978</v>
      </c>
      <c r="J138" s="72">
        <f t="shared" si="51"/>
        <v>20.940873789065549</v>
      </c>
      <c r="K138" s="72">
        <f t="shared" si="37"/>
        <v>22.222222222222221</v>
      </c>
      <c r="L138" s="73">
        <f t="shared" si="38"/>
        <v>-0.12328103577473584</v>
      </c>
      <c r="M138" s="73">
        <f t="shared" si="45"/>
        <v>-0.12328103577473584</v>
      </c>
      <c r="N138" s="72">
        <f t="shared" si="46"/>
        <v>3.5</v>
      </c>
      <c r="O138" s="74">
        <f t="shared" si="39"/>
        <v>342000</v>
      </c>
      <c r="P138" s="74">
        <f t="shared" si="40"/>
        <v>16331.696730753334</v>
      </c>
      <c r="Q138" s="74">
        <f t="shared" si="41"/>
        <v>14000</v>
      </c>
      <c r="R138" s="74">
        <f t="shared" si="42"/>
        <v>6000</v>
      </c>
      <c r="S138" s="74">
        <f t="shared" si="43"/>
        <v>1262.9381617427689</v>
      </c>
      <c r="T138" s="74">
        <f t="shared" si="47"/>
        <v>21262.938161742768</v>
      </c>
      <c r="U138" s="75">
        <f t="shared" si="48"/>
        <v>-4931.2414309894339</v>
      </c>
      <c r="W138" s="76">
        <f>IF($I138&lt;='Forbikjøringsfelt i stigning'!$D$15-'Forbikjøringsfelt i stigning'!$D$18,IF($I137&gt;='Forbikjøringsfelt i stigning'!$D$15-'Forbikjøringsfelt i stigning'!$D$18,$G138,0),0)</f>
        <v>0</v>
      </c>
      <c r="X138" s="77">
        <f>IF($I138&gt;='Forbikjøringsfelt i stigning'!$D$15-('Forbikjøringsfelt i stigning'!$D$18-5),IF($I137&lt;='Forbikjøringsfelt i stigning'!$D$15-('Forbikjøringsfelt i stigning'!$D$18-5),$G138,0),0)</f>
        <v>0</v>
      </c>
    </row>
    <row r="139" spans="2:24" x14ac:dyDescent="0.2">
      <c r="B139" s="71">
        <v>83</v>
      </c>
      <c r="C139" s="72">
        <f t="shared" si="44"/>
        <v>27.666666666666636</v>
      </c>
      <c r="D139" s="72">
        <f t="shared" si="52"/>
        <v>0.33333333333333215</v>
      </c>
      <c r="E139" s="73">
        <f t="shared" si="49"/>
        <v>6.9734423165898951</v>
      </c>
      <c r="F139" s="73">
        <f t="shared" si="34"/>
        <v>0.24407048108064633</v>
      </c>
      <c r="G139" s="74">
        <f t="shared" si="35"/>
        <v>608.20123179980055</v>
      </c>
      <c r="H139" s="72">
        <f t="shared" si="36"/>
        <v>640.74630237225233</v>
      </c>
      <c r="I139" s="72">
        <f t="shared" si="50"/>
        <v>75.239208397706292</v>
      </c>
      <c r="J139" s="72">
        <f t="shared" si="51"/>
        <v>20.899780110473969</v>
      </c>
      <c r="K139" s="72">
        <f t="shared" si="37"/>
        <v>22.222222222222221</v>
      </c>
      <c r="L139" s="73">
        <f t="shared" si="38"/>
        <v>-0.12235444503006279</v>
      </c>
      <c r="M139" s="73">
        <f t="shared" si="45"/>
        <v>-0.12235444503006279</v>
      </c>
      <c r="N139" s="72">
        <f t="shared" si="46"/>
        <v>3.5</v>
      </c>
      <c r="O139" s="74">
        <f t="shared" si="39"/>
        <v>342000</v>
      </c>
      <c r="P139" s="74">
        <f t="shared" si="40"/>
        <v>16363.80852775604</v>
      </c>
      <c r="Q139" s="74">
        <f t="shared" si="41"/>
        <v>14000</v>
      </c>
      <c r="R139" s="74">
        <f t="shared" si="42"/>
        <v>6000</v>
      </c>
      <c r="S139" s="74">
        <f t="shared" si="43"/>
        <v>1257.9863289585503</v>
      </c>
      <c r="T139" s="74">
        <f t="shared" si="47"/>
        <v>21257.986328958552</v>
      </c>
      <c r="U139" s="75">
        <f t="shared" si="48"/>
        <v>-4894.1778012025115</v>
      </c>
      <c r="W139" s="76">
        <f>IF($I139&lt;='Forbikjøringsfelt i stigning'!$D$15-'Forbikjøringsfelt i stigning'!$D$18,IF($I138&gt;='Forbikjøringsfelt i stigning'!$D$15-'Forbikjøringsfelt i stigning'!$D$18,$G139,0),0)</f>
        <v>0</v>
      </c>
      <c r="X139" s="77">
        <f>IF($I139&gt;='Forbikjøringsfelt i stigning'!$D$15-('Forbikjøringsfelt i stigning'!$D$18-5),IF($I138&lt;='Forbikjøringsfelt i stigning'!$D$15-('Forbikjøringsfelt i stigning'!$D$18-5),$G139,0),0)</f>
        <v>0</v>
      </c>
    </row>
    <row r="140" spans="2:24" x14ac:dyDescent="0.2">
      <c r="B140" s="71">
        <v>84</v>
      </c>
      <c r="C140" s="72">
        <f t="shared" si="44"/>
        <v>27.999999999999968</v>
      </c>
      <c r="D140" s="72">
        <f t="shared" si="52"/>
        <v>0.33333333333333215</v>
      </c>
      <c r="E140" s="73">
        <f t="shared" si="49"/>
        <v>6.9597959009896284</v>
      </c>
      <c r="F140" s="73">
        <f t="shared" si="34"/>
        <v>0.243592856534637</v>
      </c>
      <c r="G140" s="74">
        <f t="shared" si="35"/>
        <v>615.16102770079021</v>
      </c>
      <c r="H140" s="72">
        <f t="shared" si="36"/>
        <v>640.98989522878696</v>
      </c>
      <c r="I140" s="72">
        <f t="shared" si="50"/>
        <v>75.092383063670212</v>
      </c>
      <c r="J140" s="72">
        <f t="shared" si="51"/>
        <v>20.858995295463949</v>
      </c>
      <c r="K140" s="72">
        <f t="shared" si="37"/>
        <v>22.222222222222221</v>
      </c>
      <c r="L140" s="73">
        <f t="shared" si="38"/>
        <v>-0.12143193150483676</v>
      </c>
      <c r="M140" s="73">
        <f t="shared" si="45"/>
        <v>-0.12143193150483676</v>
      </c>
      <c r="N140" s="72">
        <f t="shared" si="46"/>
        <v>3.5</v>
      </c>
      <c r="O140" s="74">
        <f t="shared" si="39"/>
        <v>342000</v>
      </c>
      <c r="P140" s="74">
        <f t="shared" si="40"/>
        <v>16395.804071846749</v>
      </c>
      <c r="Q140" s="74">
        <f t="shared" si="41"/>
        <v>14000</v>
      </c>
      <c r="R140" s="74">
        <f t="shared" si="42"/>
        <v>6000</v>
      </c>
      <c r="S140" s="74">
        <f t="shared" si="43"/>
        <v>1253.081332040219</v>
      </c>
      <c r="T140" s="74">
        <f t="shared" si="47"/>
        <v>21253.081332040219</v>
      </c>
      <c r="U140" s="75">
        <f t="shared" si="48"/>
        <v>-4857.2772601934703</v>
      </c>
      <c r="W140" s="76">
        <f>IF($I140&lt;='Forbikjøringsfelt i stigning'!$D$15-'Forbikjøringsfelt i stigning'!$D$18,IF($I139&gt;='Forbikjøringsfelt i stigning'!$D$15-'Forbikjøringsfelt i stigning'!$D$18,$G140,0),0)</f>
        <v>0</v>
      </c>
      <c r="X140" s="77">
        <f>IF($I140&gt;='Forbikjøringsfelt i stigning'!$D$15-('Forbikjøringsfelt i stigning'!$D$18-5),IF($I139&lt;='Forbikjøringsfelt i stigning'!$D$15-('Forbikjøringsfelt i stigning'!$D$18-5),$G140,0),0)</f>
        <v>0</v>
      </c>
    </row>
    <row r="141" spans="2:24" x14ac:dyDescent="0.2">
      <c r="B141" s="71">
        <v>85</v>
      </c>
      <c r="C141" s="72">
        <f t="shared" si="44"/>
        <v>28.3333333333333</v>
      </c>
      <c r="D141" s="72">
        <f t="shared" si="52"/>
        <v>0.33333333333333215</v>
      </c>
      <c r="E141" s="73">
        <f t="shared" si="49"/>
        <v>6.9462522134043567</v>
      </c>
      <c r="F141" s="73">
        <f t="shared" si="34"/>
        <v>0.24311882746915248</v>
      </c>
      <c r="G141" s="74">
        <f t="shared" si="35"/>
        <v>622.10727991419458</v>
      </c>
      <c r="H141" s="72">
        <f t="shared" si="36"/>
        <v>641.23301405625614</v>
      </c>
      <c r="I141" s="72">
        <f t="shared" si="50"/>
        <v>74.94666474586441</v>
      </c>
      <c r="J141" s="72">
        <f t="shared" si="51"/>
        <v>20.818517984962337</v>
      </c>
      <c r="K141" s="72">
        <f t="shared" si="37"/>
        <v>22.222222222222221</v>
      </c>
      <c r="L141" s="73">
        <f t="shared" si="38"/>
        <v>-0.12051351155455077</v>
      </c>
      <c r="M141" s="73">
        <f t="shared" si="45"/>
        <v>-0.12051351155455077</v>
      </c>
      <c r="N141" s="72">
        <f t="shared" si="46"/>
        <v>3.5</v>
      </c>
      <c r="O141" s="74">
        <f t="shared" si="39"/>
        <v>342000</v>
      </c>
      <c r="P141" s="74">
        <f t="shared" si="40"/>
        <v>16427.682328157745</v>
      </c>
      <c r="Q141" s="74">
        <f t="shared" si="41"/>
        <v>14000</v>
      </c>
      <c r="R141" s="74">
        <f t="shared" si="42"/>
        <v>6000</v>
      </c>
      <c r="S141" s="74">
        <f t="shared" si="43"/>
        <v>1248.2227903397768</v>
      </c>
      <c r="T141" s="74">
        <f t="shared" si="47"/>
        <v>21248.222790339776</v>
      </c>
      <c r="U141" s="75">
        <f t="shared" si="48"/>
        <v>-4820.5404621820308</v>
      </c>
      <c r="W141" s="76">
        <f>IF($I141&lt;='Forbikjøringsfelt i stigning'!$D$15-'Forbikjøringsfelt i stigning'!$D$18,IF($I140&gt;='Forbikjøringsfelt i stigning'!$D$15-'Forbikjøringsfelt i stigning'!$D$18,$G141,0),0)</f>
        <v>0</v>
      </c>
      <c r="X141" s="77">
        <f>IF($I141&gt;='Forbikjøringsfelt i stigning'!$D$15-('Forbikjøringsfelt i stigning'!$D$18-5),IF($I140&lt;='Forbikjøringsfelt i stigning'!$D$15-('Forbikjøringsfelt i stigning'!$D$18-5),$G141,0),0)</f>
        <v>0</v>
      </c>
    </row>
    <row r="142" spans="2:24" x14ac:dyDescent="0.2">
      <c r="B142" s="71">
        <v>86</v>
      </c>
      <c r="C142" s="72">
        <f t="shared" si="44"/>
        <v>28.666666666666632</v>
      </c>
      <c r="D142" s="72">
        <f t="shared" si="52"/>
        <v>0.33333333333333215</v>
      </c>
      <c r="E142" s="73">
        <f t="shared" si="49"/>
        <v>6.9328107999010573</v>
      </c>
      <c r="F142" s="73">
        <f t="shared" si="34"/>
        <v>0.24264837799653702</v>
      </c>
      <c r="G142" s="74">
        <f t="shared" si="35"/>
        <v>629.04009071409564</v>
      </c>
      <c r="H142" s="72">
        <f t="shared" si="36"/>
        <v>641.47566243425263</v>
      </c>
      <c r="I142" s="72">
        <f t="shared" si="50"/>
        <v>74.802048531998963</v>
      </c>
      <c r="J142" s="72">
        <f t="shared" si="51"/>
        <v>20.778346814444156</v>
      </c>
      <c r="K142" s="72">
        <f t="shared" si="37"/>
        <v>22.222222222222221</v>
      </c>
      <c r="L142" s="73">
        <f t="shared" si="38"/>
        <v>-0.1195992012161838</v>
      </c>
      <c r="M142" s="73">
        <f t="shared" si="45"/>
        <v>-0.1195992012161838</v>
      </c>
      <c r="N142" s="72">
        <f t="shared" si="46"/>
        <v>3.5</v>
      </c>
      <c r="O142" s="74">
        <f t="shared" si="39"/>
        <v>342000</v>
      </c>
      <c r="P142" s="74">
        <f t="shared" si="40"/>
        <v>16459.442276815655</v>
      </c>
      <c r="Q142" s="74">
        <f t="shared" si="41"/>
        <v>14000</v>
      </c>
      <c r="R142" s="74">
        <f t="shared" si="42"/>
        <v>6000</v>
      </c>
      <c r="S142" s="74">
        <f t="shared" si="43"/>
        <v>1243.4103254630061</v>
      </c>
      <c r="T142" s="74">
        <f t="shared" si="47"/>
        <v>21243.410325463006</v>
      </c>
      <c r="U142" s="75">
        <f t="shared" si="48"/>
        <v>-4783.9680486473517</v>
      </c>
      <c r="W142" s="76">
        <f>IF($I142&lt;='Forbikjøringsfelt i stigning'!$D$15-'Forbikjøringsfelt i stigning'!$D$18,IF($I141&gt;='Forbikjøringsfelt i stigning'!$D$15-'Forbikjøringsfelt i stigning'!$D$18,$G142,0),0)</f>
        <v>0</v>
      </c>
      <c r="X142" s="77">
        <f>IF($I142&gt;='Forbikjøringsfelt i stigning'!$D$15-('Forbikjøringsfelt i stigning'!$D$18-5),IF($I141&lt;='Forbikjøringsfelt i stigning'!$D$15-('Forbikjøringsfelt i stigning'!$D$18-5),$G142,0),0)</f>
        <v>0</v>
      </c>
    </row>
    <row r="143" spans="2:24" x14ac:dyDescent="0.2">
      <c r="B143" s="71">
        <v>87</v>
      </c>
      <c r="C143" s="72">
        <f t="shared" si="44"/>
        <v>28.999999999999964</v>
      </c>
      <c r="D143" s="72">
        <f t="shared" si="52"/>
        <v>0.33333333333333215</v>
      </c>
      <c r="E143" s="73">
        <f t="shared" si="49"/>
        <v>6.9194712047471283</v>
      </c>
      <c r="F143" s="73">
        <f t="shared" si="34"/>
        <v>0.24218149216614951</v>
      </c>
      <c r="G143" s="74">
        <f t="shared" si="35"/>
        <v>635.95956191884272</v>
      </c>
      <c r="H143" s="72">
        <f t="shared" si="36"/>
        <v>641.71784392641882</v>
      </c>
      <c r="I143" s="72">
        <f t="shared" si="50"/>
        <v>74.65852949053955</v>
      </c>
      <c r="J143" s="72">
        <f t="shared" si="51"/>
        <v>20.738480414038762</v>
      </c>
      <c r="K143" s="72">
        <f t="shared" si="37"/>
        <v>22.222222222222221</v>
      </c>
      <c r="L143" s="73">
        <f t="shared" si="38"/>
        <v>-0.11868901620364404</v>
      </c>
      <c r="M143" s="73">
        <f t="shared" si="45"/>
        <v>-0.11868901620364404</v>
      </c>
      <c r="N143" s="72">
        <f t="shared" si="46"/>
        <v>3.5</v>
      </c>
      <c r="O143" s="74">
        <f t="shared" si="39"/>
        <v>342000</v>
      </c>
      <c r="P143" s="74">
        <f t="shared" si="40"/>
        <v>16491.082913118629</v>
      </c>
      <c r="Q143" s="74">
        <f t="shared" si="41"/>
        <v>14000</v>
      </c>
      <c r="R143" s="74">
        <f t="shared" si="42"/>
        <v>6000</v>
      </c>
      <c r="S143" s="74">
        <f t="shared" si="43"/>
        <v>1238.6435612643916</v>
      </c>
      <c r="T143" s="74">
        <f t="shared" si="47"/>
        <v>21238.643561264391</v>
      </c>
      <c r="U143" s="75">
        <f t="shared" si="48"/>
        <v>-4747.5606481457617</v>
      </c>
      <c r="W143" s="76">
        <f>IF($I143&lt;='Forbikjøringsfelt i stigning'!$D$15-'Forbikjøringsfelt i stigning'!$D$18,IF($I142&gt;='Forbikjøringsfelt i stigning'!$D$15-'Forbikjøringsfelt i stigning'!$D$18,$G143,0),0)</f>
        <v>0</v>
      </c>
      <c r="X143" s="77">
        <f>IF($I143&gt;='Forbikjøringsfelt i stigning'!$D$15-('Forbikjøringsfelt i stigning'!$D$18-5),IF($I142&lt;='Forbikjøringsfelt i stigning'!$D$15-('Forbikjøringsfelt i stigning'!$D$18-5),$G143,0),0)</f>
        <v>0</v>
      </c>
    </row>
    <row r="144" spans="2:24" x14ac:dyDescent="0.2">
      <c r="B144" s="71">
        <v>88</v>
      </c>
      <c r="C144" s="72">
        <f t="shared" si="44"/>
        <v>29.333333333333297</v>
      </c>
      <c r="D144" s="72">
        <f t="shared" si="52"/>
        <v>0.33333333333333215</v>
      </c>
      <c r="E144" s="73">
        <f t="shared" si="49"/>
        <v>6.9062329704460268</v>
      </c>
      <c r="F144" s="73">
        <f t="shared" si="34"/>
        <v>0.24171815396561094</v>
      </c>
      <c r="G144" s="74">
        <f t="shared" si="35"/>
        <v>642.86579488928874</v>
      </c>
      <c r="H144" s="72">
        <f t="shared" si="36"/>
        <v>641.95956208038444</v>
      </c>
      <c r="I144" s="72">
        <f t="shared" si="50"/>
        <v>74.516102671095183</v>
      </c>
      <c r="J144" s="72">
        <f t="shared" si="51"/>
        <v>20.698917408637548</v>
      </c>
      <c r="K144" s="72">
        <f t="shared" si="37"/>
        <v>22.222222222222221</v>
      </c>
      <c r="L144" s="73">
        <f t="shared" si="38"/>
        <v>-0.11778297190334433</v>
      </c>
      <c r="M144" s="73">
        <f t="shared" si="45"/>
        <v>-0.11778297190334433</v>
      </c>
      <c r="N144" s="72">
        <f t="shared" si="46"/>
        <v>3.5</v>
      </c>
      <c r="O144" s="74">
        <f t="shared" si="39"/>
        <v>342000</v>
      </c>
      <c r="P144" s="74">
        <f t="shared" si="40"/>
        <v>16522.60324770827</v>
      </c>
      <c r="Q144" s="74">
        <f t="shared" si="41"/>
        <v>14000</v>
      </c>
      <c r="R144" s="74">
        <f t="shared" si="42"/>
        <v>6000</v>
      </c>
      <c r="S144" s="74">
        <f t="shared" si="43"/>
        <v>1233.9221238420439</v>
      </c>
      <c r="T144" s="74">
        <f t="shared" si="47"/>
        <v>21233.922123842043</v>
      </c>
      <c r="U144" s="75">
        <f t="shared" si="48"/>
        <v>-4711.3188761337733</v>
      </c>
      <c r="W144" s="76">
        <f>IF($I144&lt;='Forbikjøringsfelt i stigning'!$D$15-'Forbikjøringsfelt i stigning'!$D$18,IF($I143&gt;='Forbikjøringsfelt i stigning'!$D$15-'Forbikjøringsfelt i stigning'!$D$18,$G144,0),0)</f>
        <v>0</v>
      </c>
      <c r="X144" s="77">
        <f>IF($I144&gt;='Forbikjøringsfelt i stigning'!$D$15-('Forbikjøringsfelt i stigning'!$D$18-5),IF($I143&lt;='Forbikjøringsfelt i stigning'!$D$15-('Forbikjøringsfelt i stigning'!$D$18-5),$G144,0),0)</f>
        <v>0</v>
      </c>
    </row>
    <row r="145" spans="2:24" x14ac:dyDescent="0.2">
      <c r="B145" s="71">
        <v>89</v>
      </c>
      <c r="C145" s="72">
        <f t="shared" si="44"/>
        <v>29.666666666666629</v>
      </c>
      <c r="D145" s="72">
        <f t="shared" si="52"/>
        <v>0.33333333333333215</v>
      </c>
      <c r="E145" s="73">
        <f t="shared" si="49"/>
        <v>6.8930956377734169</v>
      </c>
      <c r="F145" s="73">
        <f t="shared" si="34"/>
        <v>0.24125834732206961</v>
      </c>
      <c r="G145" s="74">
        <f t="shared" si="35"/>
        <v>649.75889052706214</v>
      </c>
      <c r="H145" s="72">
        <f t="shared" si="36"/>
        <v>642.2008204277065</v>
      </c>
      <c r="I145" s="72">
        <f t="shared" si="50"/>
        <v>74.374763104811151</v>
      </c>
      <c r="J145" s="72">
        <f t="shared" si="51"/>
        <v>20.659656418003099</v>
      </c>
      <c r="K145" s="72">
        <f t="shared" si="37"/>
        <v>22.222222222222221</v>
      </c>
      <c r="L145" s="73">
        <f t="shared" si="38"/>
        <v>-0.11688108336991118</v>
      </c>
      <c r="M145" s="73">
        <f t="shared" si="45"/>
        <v>-0.11688108336991118</v>
      </c>
      <c r="N145" s="72">
        <f t="shared" si="46"/>
        <v>3.5</v>
      </c>
      <c r="O145" s="74">
        <f t="shared" si="39"/>
        <v>342000</v>
      </c>
      <c r="P145" s="74">
        <f t="shared" si="40"/>
        <v>16554.002306736169</v>
      </c>
      <c r="Q145" s="74">
        <f t="shared" si="41"/>
        <v>14000</v>
      </c>
      <c r="R145" s="74">
        <f t="shared" si="42"/>
        <v>6000</v>
      </c>
      <c r="S145" s="74">
        <f t="shared" si="43"/>
        <v>1229.2456415326174</v>
      </c>
      <c r="T145" s="74">
        <f t="shared" si="47"/>
        <v>21229.245641532616</v>
      </c>
      <c r="U145" s="75">
        <f t="shared" si="48"/>
        <v>-4675.243334796447</v>
      </c>
      <c r="W145" s="76">
        <f>IF($I145&lt;='Forbikjøringsfelt i stigning'!$D$15-'Forbikjøringsfelt i stigning'!$D$18,IF($I144&gt;='Forbikjøringsfelt i stigning'!$D$15-'Forbikjøringsfelt i stigning'!$D$18,$G145,0),0)</f>
        <v>0</v>
      </c>
      <c r="X145" s="77">
        <f>IF($I145&gt;='Forbikjøringsfelt i stigning'!$D$15-('Forbikjøringsfelt i stigning'!$D$18-5),IF($I144&lt;='Forbikjøringsfelt i stigning'!$D$15-('Forbikjøringsfelt i stigning'!$D$18-5),$G145,0),0)</f>
        <v>0</v>
      </c>
    </row>
    <row r="146" spans="2:24" x14ac:dyDescent="0.2">
      <c r="B146" s="71">
        <v>90</v>
      </c>
      <c r="C146" s="72">
        <f t="shared" si="44"/>
        <v>29.999999999999961</v>
      </c>
      <c r="D146" s="72">
        <f t="shared" si="52"/>
        <v>0.33333333333333215</v>
      </c>
      <c r="E146" s="73">
        <f t="shared" si="49"/>
        <v>6.8800587458137912</v>
      </c>
      <c r="F146" s="73">
        <f t="shared" si="34"/>
        <v>0.24080205610348268</v>
      </c>
      <c r="G146" s="74">
        <f t="shared" si="35"/>
        <v>656.63894927287595</v>
      </c>
      <c r="H146" s="72">
        <f t="shared" si="36"/>
        <v>642.44162248380997</v>
      </c>
      <c r="I146" s="72">
        <f t="shared" si="50"/>
        <v>74.234505804767267</v>
      </c>
      <c r="J146" s="72">
        <f t="shared" si="51"/>
        <v>20.620696056879794</v>
      </c>
      <c r="K146" s="72">
        <f t="shared" si="37"/>
        <v>22.222222222222221</v>
      </c>
      <c r="L146" s="73">
        <f t="shared" si="38"/>
        <v>-0.11598336532202902</v>
      </c>
      <c r="M146" s="73">
        <f t="shared" si="45"/>
        <v>-0.11598336532202902</v>
      </c>
      <c r="N146" s="72">
        <f t="shared" si="46"/>
        <v>3.5</v>
      </c>
      <c r="O146" s="74">
        <f t="shared" si="39"/>
        <v>342000</v>
      </c>
      <c r="P146" s="74">
        <f t="shared" si="40"/>
        <v>16585.279132025065</v>
      </c>
      <c r="Q146" s="74">
        <f t="shared" si="41"/>
        <v>14000</v>
      </c>
      <c r="R146" s="74">
        <f t="shared" si="42"/>
        <v>6000</v>
      </c>
      <c r="S146" s="74">
        <f t="shared" si="43"/>
        <v>1224.6137449062273</v>
      </c>
      <c r="T146" s="74">
        <f t="shared" si="47"/>
        <v>21224.613744906226</v>
      </c>
      <c r="U146" s="75">
        <f t="shared" si="48"/>
        <v>-4639.3346128811609</v>
      </c>
      <c r="W146" s="76">
        <f>IF($I146&lt;='Forbikjøringsfelt i stigning'!$D$15-'Forbikjøringsfelt i stigning'!$D$18,IF($I145&gt;='Forbikjøringsfelt i stigning'!$D$15-'Forbikjøringsfelt i stigning'!$D$18,$G146,0),0)</f>
        <v>0</v>
      </c>
      <c r="X146" s="77">
        <f>IF($I146&gt;='Forbikjøringsfelt i stigning'!$D$15-('Forbikjøringsfelt i stigning'!$D$18-5),IF($I145&lt;='Forbikjøringsfelt i stigning'!$D$15-('Forbikjøringsfelt i stigning'!$D$18-5),$G146,0),0)</f>
        <v>0</v>
      </c>
    </row>
    <row r="147" spans="2:24" x14ac:dyDescent="0.2">
      <c r="B147" s="71">
        <v>91</v>
      </c>
      <c r="C147" s="72">
        <f t="shared" si="44"/>
        <v>30.333333333333293</v>
      </c>
      <c r="D147" s="72">
        <f t="shared" si="52"/>
        <v>0.33333333333333215</v>
      </c>
      <c r="E147" s="73">
        <f t="shared" si="49"/>
        <v>6.8671218319975722</v>
      </c>
      <c r="F147" s="73">
        <f t="shared" si="34"/>
        <v>0.24034926411991503</v>
      </c>
      <c r="G147" s="74">
        <f t="shared" si="35"/>
        <v>663.50607110487351</v>
      </c>
      <c r="H147" s="72">
        <f t="shared" si="36"/>
        <v>642.68197174792988</v>
      </c>
      <c r="I147" s="72">
        <f t="shared" si="50"/>
        <v>74.095325766380824</v>
      </c>
      <c r="J147" s="72">
        <f t="shared" si="51"/>
        <v>20.582034935105785</v>
      </c>
      <c r="K147" s="72">
        <f t="shared" si="37"/>
        <v>22.222222222222221</v>
      </c>
      <c r="L147" s="73">
        <f t="shared" si="38"/>
        <v>-0.11508983213842093</v>
      </c>
      <c r="M147" s="73">
        <f t="shared" si="45"/>
        <v>-0.11508983213842093</v>
      </c>
      <c r="N147" s="72">
        <f t="shared" si="46"/>
        <v>3.5</v>
      </c>
      <c r="O147" s="74">
        <f t="shared" si="39"/>
        <v>342000</v>
      </c>
      <c r="P147" s="74">
        <f t="shared" si="40"/>
        <v>16616.432781224517</v>
      </c>
      <c r="Q147" s="74">
        <f t="shared" si="41"/>
        <v>14000</v>
      </c>
      <c r="R147" s="74">
        <f t="shared" si="42"/>
        <v>6000</v>
      </c>
      <c r="S147" s="74">
        <f t="shared" si="43"/>
        <v>1220.0260667613552</v>
      </c>
      <c r="T147" s="74">
        <f t="shared" si="47"/>
        <v>21220.026066761355</v>
      </c>
      <c r="U147" s="75">
        <f t="shared" si="48"/>
        <v>-4603.5932855368374</v>
      </c>
      <c r="W147" s="76">
        <f>IF($I147&lt;='Forbikjøringsfelt i stigning'!$D$15-'Forbikjøringsfelt i stigning'!$D$18,IF($I146&gt;='Forbikjøringsfelt i stigning'!$D$15-'Forbikjøringsfelt i stigning'!$D$18,$G147,0),0)</f>
        <v>0</v>
      </c>
      <c r="X147" s="77">
        <f>IF($I147&gt;='Forbikjøringsfelt i stigning'!$D$15-('Forbikjøringsfelt i stigning'!$D$18-5),IF($I146&lt;='Forbikjøringsfelt i stigning'!$D$15-('Forbikjøringsfelt i stigning'!$D$18-5),$G147,0),0)</f>
        <v>0</v>
      </c>
    </row>
    <row r="148" spans="2:24" x14ac:dyDescent="0.2">
      <c r="B148" s="71">
        <v>92</v>
      </c>
      <c r="C148" s="72">
        <f t="shared" si="44"/>
        <v>30.666666666666625</v>
      </c>
      <c r="D148" s="72">
        <f t="shared" si="52"/>
        <v>0.33333333333333215</v>
      </c>
      <c r="E148" s="73">
        <f t="shared" si="49"/>
        <v>6.8542844321386589</v>
      </c>
      <c r="F148" s="73">
        <f t="shared" si="34"/>
        <v>0.23989995512485307</v>
      </c>
      <c r="G148" s="74">
        <f t="shared" si="35"/>
        <v>670.3603555370122</v>
      </c>
      <c r="H148" s="72">
        <f t="shared" si="36"/>
        <v>642.92187170305476</v>
      </c>
      <c r="I148" s="72">
        <f t="shared" si="50"/>
        <v>73.957217967814714</v>
      </c>
      <c r="J148" s="72">
        <f t="shared" si="51"/>
        <v>20.543671657726311</v>
      </c>
      <c r="K148" s="72">
        <f t="shared" si="37"/>
        <v>22.222222222222221</v>
      </c>
      <c r="L148" s="73">
        <f t="shared" si="38"/>
        <v>-0.11420049785396723</v>
      </c>
      <c r="M148" s="73">
        <f t="shared" si="45"/>
        <v>-0.11420049785396723</v>
      </c>
      <c r="N148" s="72">
        <f t="shared" si="46"/>
        <v>3.5</v>
      </c>
      <c r="O148" s="74">
        <f t="shared" si="39"/>
        <v>342000</v>
      </c>
      <c r="P148" s="74">
        <f t="shared" si="40"/>
        <v>16647.462327961057</v>
      </c>
      <c r="Q148" s="74">
        <f t="shared" si="41"/>
        <v>14000</v>
      </c>
      <c r="R148" s="74">
        <f t="shared" si="42"/>
        <v>6000</v>
      </c>
      <c r="S148" s="74">
        <f t="shared" si="43"/>
        <v>1215.4822421197457</v>
      </c>
      <c r="T148" s="74">
        <f t="shared" si="47"/>
        <v>21215.482242119746</v>
      </c>
      <c r="U148" s="75">
        <f t="shared" si="48"/>
        <v>-4568.0199141586891</v>
      </c>
      <c r="W148" s="76">
        <f>IF($I148&lt;='Forbikjøringsfelt i stigning'!$D$15-'Forbikjøringsfelt i stigning'!$D$18,IF($I147&gt;='Forbikjøringsfelt i stigning'!$D$15-'Forbikjøringsfelt i stigning'!$D$18,$G148,0),0)</f>
        <v>0</v>
      </c>
      <c r="X148" s="77">
        <f>IF($I148&gt;='Forbikjøringsfelt i stigning'!$D$15-('Forbikjøringsfelt i stigning'!$D$18-5),IF($I147&lt;='Forbikjøringsfelt i stigning'!$D$15-('Forbikjøringsfelt i stigning'!$D$18-5),$G148,0),0)</f>
        <v>0</v>
      </c>
    </row>
    <row r="149" spans="2:24" x14ac:dyDescent="0.2">
      <c r="B149" s="71">
        <v>93</v>
      </c>
      <c r="C149" s="72">
        <f t="shared" si="44"/>
        <v>30.999999999999957</v>
      </c>
      <c r="D149" s="72">
        <f t="shared" si="52"/>
        <v>0.33333333333333215</v>
      </c>
      <c r="E149" s="73">
        <f t="shared" si="49"/>
        <v>6.8415460804724146</v>
      </c>
      <c r="F149" s="73">
        <f t="shared" si="34"/>
        <v>0.23945411281653453</v>
      </c>
      <c r="G149" s="74">
        <f t="shared" si="35"/>
        <v>677.20190161748462</v>
      </c>
      <c r="H149" s="72">
        <f t="shared" si="36"/>
        <v>643.16132581587135</v>
      </c>
      <c r="I149" s="72">
        <f t="shared" si="50"/>
        <v>73.820177370389956</v>
      </c>
      <c r="J149" s="72">
        <f t="shared" si="51"/>
        <v>20.505604825108321</v>
      </c>
      <c r="K149" s="72">
        <f t="shared" si="37"/>
        <v>22.222222222222221</v>
      </c>
      <c r="L149" s="73">
        <f t="shared" si="38"/>
        <v>-0.11331537615596389</v>
      </c>
      <c r="M149" s="73">
        <f t="shared" si="45"/>
        <v>-0.11331537615596389</v>
      </c>
      <c r="N149" s="72">
        <f t="shared" si="46"/>
        <v>3.5</v>
      </c>
      <c r="O149" s="74">
        <f t="shared" si="39"/>
        <v>342000</v>
      </c>
      <c r="P149" s="74">
        <f t="shared" si="40"/>
        <v>16678.36686198274</v>
      </c>
      <c r="Q149" s="74">
        <f t="shared" si="41"/>
        <v>14000</v>
      </c>
      <c r="R149" s="74">
        <f t="shared" si="42"/>
        <v>6000</v>
      </c>
      <c r="S149" s="74">
        <f t="shared" si="43"/>
        <v>1210.9819082212962</v>
      </c>
      <c r="T149" s="74">
        <f t="shared" si="47"/>
        <v>21210.981908221296</v>
      </c>
      <c r="U149" s="75">
        <f t="shared" si="48"/>
        <v>-4532.6150462385558</v>
      </c>
      <c r="W149" s="76">
        <f>IF($I149&lt;='Forbikjøringsfelt i stigning'!$D$15-'Forbikjøringsfelt i stigning'!$D$18,IF($I148&gt;='Forbikjøringsfelt i stigning'!$D$15-'Forbikjøringsfelt i stigning'!$D$18,$G149,0),0)</f>
        <v>0</v>
      </c>
      <c r="X149" s="77">
        <f>IF($I149&gt;='Forbikjøringsfelt i stigning'!$D$15-('Forbikjøringsfelt i stigning'!$D$18-5),IF($I148&lt;='Forbikjøringsfelt i stigning'!$D$15-('Forbikjøringsfelt i stigning'!$D$18-5),$G149,0),0)</f>
        <v>0</v>
      </c>
    </row>
    <row r="150" spans="2:24" x14ac:dyDescent="0.2">
      <c r="B150" s="71">
        <v>94</v>
      </c>
      <c r="C150" s="72">
        <f t="shared" si="44"/>
        <v>31.33333333333329</v>
      </c>
      <c r="D150" s="72">
        <f t="shared" si="52"/>
        <v>0.33333333333333215</v>
      </c>
      <c r="E150" s="73">
        <f t="shared" si="49"/>
        <v>6.8289063096940845</v>
      </c>
      <c r="F150" s="73">
        <f t="shared" si="34"/>
        <v>0.23901172083929295</v>
      </c>
      <c r="G150" s="74">
        <f t="shared" si="35"/>
        <v>684.03080792717867</v>
      </c>
      <c r="H150" s="72">
        <f t="shared" si="36"/>
        <v>643.40033753671059</v>
      </c>
      <c r="I150" s="72">
        <f t="shared" si="50"/>
        <v>73.684198919002796</v>
      </c>
      <c r="J150" s="72">
        <f t="shared" si="51"/>
        <v>20.467833033056333</v>
      </c>
      <c r="K150" s="72">
        <f t="shared" si="37"/>
        <v>22.222222222222221</v>
      </c>
      <c r="L150" s="73">
        <f t="shared" si="38"/>
        <v>-0.11243448038052056</v>
      </c>
      <c r="M150" s="73">
        <f t="shared" si="45"/>
        <v>-0.11243448038052056</v>
      </c>
      <c r="N150" s="72">
        <f t="shared" si="46"/>
        <v>3.5</v>
      </c>
      <c r="O150" s="74">
        <f t="shared" si="39"/>
        <v>342000</v>
      </c>
      <c r="P150" s="74">
        <f t="shared" si="40"/>
        <v>16709.145489298106</v>
      </c>
      <c r="Q150" s="74">
        <f t="shared" si="41"/>
        <v>14000</v>
      </c>
      <c r="R150" s="74">
        <f t="shared" si="42"/>
        <v>6000</v>
      </c>
      <c r="S150" s="74">
        <f t="shared" si="43"/>
        <v>1206.5247045189274</v>
      </c>
      <c r="T150" s="74">
        <f t="shared" si="47"/>
        <v>21206.524704518928</v>
      </c>
      <c r="U150" s="75">
        <f t="shared" si="48"/>
        <v>-4497.3792152208225</v>
      </c>
      <c r="W150" s="76">
        <f>IF($I150&lt;='Forbikjøringsfelt i stigning'!$D$15-'Forbikjøringsfelt i stigning'!$D$18,IF($I149&gt;='Forbikjøringsfelt i stigning'!$D$15-'Forbikjøringsfelt i stigning'!$D$18,$G150,0),0)</f>
        <v>0</v>
      </c>
      <c r="X150" s="77">
        <f>IF($I150&gt;='Forbikjøringsfelt i stigning'!$D$15-('Forbikjøringsfelt i stigning'!$D$18-5),IF($I149&lt;='Forbikjøringsfelt i stigning'!$D$15-('Forbikjøringsfelt i stigning'!$D$18-5),$G150,0),0)</f>
        <v>0</v>
      </c>
    </row>
    <row r="151" spans="2:24" x14ac:dyDescent="0.2">
      <c r="B151" s="71">
        <v>95</v>
      </c>
      <c r="C151" s="72">
        <f t="shared" si="44"/>
        <v>31.666666666666622</v>
      </c>
      <c r="D151" s="72">
        <f t="shared" si="52"/>
        <v>0.33333333333333215</v>
      </c>
      <c r="E151" s="73">
        <f t="shared" si="49"/>
        <v>6.8163646509976132</v>
      </c>
      <c r="F151" s="73">
        <f t="shared" si="34"/>
        <v>0.23857276278491646</v>
      </c>
      <c r="G151" s="74">
        <f t="shared" si="35"/>
        <v>690.84717257817624</v>
      </c>
      <c r="H151" s="72">
        <f t="shared" si="36"/>
        <v>643.63891029949548</v>
      </c>
      <c r="I151" s="72">
        <f t="shared" si="50"/>
        <v>73.549277542546179</v>
      </c>
      <c r="J151" s="72">
        <f t="shared" si="51"/>
        <v>20.430354872929492</v>
      </c>
      <c r="K151" s="72">
        <f t="shared" si="37"/>
        <v>22.222222222222221</v>
      </c>
      <c r="L151" s="73">
        <f t="shared" si="38"/>
        <v>-0.1115578235091004</v>
      </c>
      <c r="M151" s="73">
        <f t="shared" si="45"/>
        <v>-0.1115578235091004</v>
      </c>
      <c r="N151" s="72">
        <f t="shared" si="46"/>
        <v>3.5</v>
      </c>
      <c r="O151" s="74">
        <f t="shared" si="39"/>
        <v>342000</v>
      </c>
      <c r="P151" s="74">
        <f t="shared" si="40"/>
        <v>16739.797332309427</v>
      </c>
      <c r="Q151" s="74">
        <f t="shared" si="41"/>
        <v>14000</v>
      </c>
      <c r="R151" s="74">
        <f t="shared" si="42"/>
        <v>6000</v>
      </c>
      <c r="S151" s="74">
        <f t="shared" si="43"/>
        <v>1202.1102726734414</v>
      </c>
      <c r="T151" s="74">
        <f t="shared" si="47"/>
        <v>21202.110272673443</v>
      </c>
      <c r="U151" s="75">
        <f t="shared" si="48"/>
        <v>-4462.312940364016</v>
      </c>
      <c r="W151" s="76">
        <f>IF($I151&lt;='Forbikjøringsfelt i stigning'!$D$15-'Forbikjøringsfelt i stigning'!$D$18,IF($I150&gt;='Forbikjøringsfelt i stigning'!$D$15-'Forbikjøringsfelt i stigning'!$D$18,$G151,0),0)</f>
        <v>0</v>
      </c>
      <c r="X151" s="77">
        <f>IF($I151&gt;='Forbikjøringsfelt i stigning'!$D$15-('Forbikjøringsfelt i stigning'!$D$18-5),IF($I150&lt;='Forbikjøringsfelt i stigning'!$D$15-('Forbikjøringsfelt i stigning'!$D$18-5),$G151,0),0)</f>
        <v>0</v>
      </c>
    </row>
    <row r="152" spans="2:24" x14ac:dyDescent="0.2">
      <c r="B152" s="71">
        <v>96</v>
      </c>
      <c r="C152" s="72">
        <f t="shared" si="44"/>
        <v>31.999999999999954</v>
      </c>
      <c r="D152" s="72">
        <f t="shared" si="52"/>
        <v>0.33333333333333215</v>
      </c>
      <c r="E152" s="73">
        <f t="shared" si="49"/>
        <v>6.8039206341148564</v>
      </c>
      <c r="F152" s="73">
        <f t="shared" si="34"/>
        <v>0.23813722219401995</v>
      </c>
      <c r="G152" s="74">
        <f t="shared" si="35"/>
        <v>697.65109321229113</v>
      </c>
      <c r="H152" s="72">
        <f t="shared" si="36"/>
        <v>643.87704752168952</v>
      </c>
      <c r="I152" s="72">
        <f t="shared" si="50"/>
        <v>73.415408154335253</v>
      </c>
      <c r="J152" s="72">
        <f t="shared" si="51"/>
        <v>20.393168931759792</v>
      </c>
      <c r="K152" s="72">
        <f t="shared" ref="K152:K215" si="53">+$E$19/3.6</f>
        <v>22.222222222222221</v>
      </c>
      <c r="L152" s="73">
        <f t="shared" ref="L152:L175" si="54">+U152/$E$22</f>
        <v>-0.11068541816520265</v>
      </c>
      <c r="M152" s="73">
        <f t="shared" si="45"/>
        <v>-0.11068541816520265</v>
      </c>
      <c r="N152" s="72">
        <f t="shared" si="46"/>
        <v>3.5</v>
      </c>
      <c r="O152" s="74">
        <f t="shared" ref="O152:O215" si="55">IF($G152&gt;=$F$44,$J$44,IF($G152&gt;=$F$43,$J$43,IF($G152&gt;=$F$42,$J$42,IF($G152&gt;=$F$41,$J$41,$J$40))))</f>
        <v>342000</v>
      </c>
      <c r="P152" s="74">
        <f t="shared" si="40"/>
        <v>16770.321529940258</v>
      </c>
      <c r="Q152" s="74">
        <f t="shared" ref="Q152:Q175" si="56">0.1*$E$22*N152</f>
        <v>14000</v>
      </c>
      <c r="R152" s="74">
        <f t="shared" ref="R152:R215" si="57">10*$E$22*$E$12</f>
        <v>6000</v>
      </c>
      <c r="S152" s="74">
        <f t="shared" ref="S152:S175" si="58">0.5*$E$9*$E$13*$E$14*(J152+$E$10)^2</f>
        <v>1197.7382565483633</v>
      </c>
      <c r="T152" s="74">
        <f t="shared" si="47"/>
        <v>21197.738256548364</v>
      </c>
      <c r="U152" s="75">
        <f t="shared" si="48"/>
        <v>-4427.4167266081058</v>
      </c>
      <c r="W152" s="76">
        <f>IF($I152&lt;='Forbikjøringsfelt i stigning'!$D$15-'Forbikjøringsfelt i stigning'!$D$18,IF($I151&gt;='Forbikjøringsfelt i stigning'!$D$15-'Forbikjøringsfelt i stigning'!$D$18,$G152,0),0)</f>
        <v>0</v>
      </c>
      <c r="X152" s="77">
        <f>IF($I152&gt;='Forbikjøringsfelt i stigning'!$D$15-('Forbikjøringsfelt i stigning'!$D$18-5),IF($I151&lt;='Forbikjøringsfelt i stigning'!$D$15-('Forbikjøringsfelt i stigning'!$D$18-5),$G152,0),0)</f>
        <v>0</v>
      </c>
    </row>
    <row r="153" spans="2:24" x14ac:dyDescent="0.2">
      <c r="B153" s="71">
        <v>97</v>
      </c>
      <c r="C153" s="72">
        <f t="shared" ref="C153:C216" si="59">+C152+$E$7</f>
        <v>32.333333333333286</v>
      </c>
      <c r="D153" s="72">
        <f t="shared" si="52"/>
        <v>0.33333333333333215</v>
      </c>
      <c r="E153" s="73">
        <f t="shared" si="49"/>
        <v>6.7915737873551727</v>
      </c>
      <c r="F153" s="73">
        <f t="shared" si="34"/>
        <v>0.23770508255743103</v>
      </c>
      <c r="G153" s="74">
        <f t="shared" si="35"/>
        <v>704.44266699964635</v>
      </c>
      <c r="H153" s="72">
        <f t="shared" si="36"/>
        <v>644.11475260424697</v>
      </c>
      <c r="I153" s="72">
        <f t="shared" si="50"/>
        <v>73.282585652537009</v>
      </c>
      <c r="J153" s="72">
        <f t="shared" si="51"/>
        <v>20.35627379237139</v>
      </c>
      <c r="K153" s="72">
        <f t="shared" si="53"/>
        <v>22.222222222222221</v>
      </c>
      <c r="L153" s="73">
        <f t="shared" si="54"/>
        <v>-0.10981727661118794</v>
      </c>
      <c r="M153" s="73">
        <f t="shared" si="45"/>
        <v>-0.10981727661118794</v>
      </c>
      <c r="N153" s="72">
        <f t="shared" si="46"/>
        <v>3.5</v>
      </c>
      <c r="O153" s="74">
        <f t="shared" si="55"/>
        <v>342000</v>
      </c>
      <c r="P153" s="74">
        <f t="shared" si="40"/>
        <v>16800.717237757242</v>
      </c>
      <c r="Q153" s="74">
        <f t="shared" si="56"/>
        <v>14000</v>
      </c>
      <c r="R153" s="74">
        <f t="shared" si="57"/>
        <v>6000</v>
      </c>
      <c r="S153" s="74">
        <f t="shared" si="58"/>
        <v>1193.4083022047605</v>
      </c>
      <c r="T153" s="74">
        <f t="shared" si="47"/>
        <v>21193.40830220476</v>
      </c>
      <c r="U153" s="75">
        <f t="shared" si="48"/>
        <v>-4392.6910644475174</v>
      </c>
      <c r="W153" s="76">
        <f>IF($I153&lt;='Forbikjøringsfelt i stigning'!$D$15-'Forbikjøringsfelt i stigning'!$D$18,IF($I152&gt;='Forbikjøringsfelt i stigning'!$D$15-'Forbikjøringsfelt i stigning'!$D$18,$G153,0),0)</f>
        <v>0</v>
      </c>
      <c r="X153" s="77">
        <f>IF($I153&gt;='Forbikjøringsfelt i stigning'!$D$15-('Forbikjøringsfelt i stigning'!$D$18-5),IF($I152&lt;='Forbikjøringsfelt i stigning'!$D$15-('Forbikjøringsfelt i stigning'!$D$18-5),$G153,0),0)</f>
        <v>0</v>
      </c>
    </row>
    <row r="154" spans="2:24" x14ac:dyDescent="0.2">
      <c r="B154" s="71">
        <v>98</v>
      </c>
      <c r="C154" s="72">
        <f t="shared" si="59"/>
        <v>32.666666666666622</v>
      </c>
      <c r="D154" s="72">
        <f t="shared" si="52"/>
        <v>0.3333333333333357</v>
      </c>
      <c r="E154" s="73">
        <f t="shared" si="49"/>
        <v>6.7793236376454455</v>
      </c>
      <c r="F154" s="73">
        <f t="shared" si="34"/>
        <v>0.23727632731759057</v>
      </c>
      <c r="G154" s="74">
        <f t="shared" si="35"/>
        <v>711.22199063729181</v>
      </c>
      <c r="H154" s="72">
        <f t="shared" si="36"/>
        <v>644.35202893156452</v>
      </c>
      <c r="I154" s="72">
        <f t="shared" si="50"/>
        <v>73.150804920603576</v>
      </c>
      <c r="J154" s="72">
        <f t="shared" si="51"/>
        <v>20.319668033500992</v>
      </c>
      <c r="K154" s="72">
        <f t="shared" si="53"/>
        <v>22.222222222222221</v>
      </c>
      <c r="L154" s="73">
        <f t="shared" si="54"/>
        <v>-0.10895341074524822</v>
      </c>
      <c r="M154" s="73">
        <f t="shared" si="45"/>
        <v>-0.10895341074524822</v>
      </c>
      <c r="N154" s="72">
        <f t="shared" si="46"/>
        <v>3.5</v>
      </c>
      <c r="O154" s="74">
        <f t="shared" si="55"/>
        <v>342000</v>
      </c>
      <c r="P154" s="74">
        <f t="shared" si="40"/>
        <v>16830.983628086116</v>
      </c>
      <c r="Q154" s="74">
        <f t="shared" si="56"/>
        <v>14000</v>
      </c>
      <c r="R154" s="74">
        <f t="shared" si="57"/>
        <v>6000</v>
      </c>
      <c r="S154" s="74">
        <f t="shared" si="58"/>
        <v>1189.1200578960443</v>
      </c>
      <c r="T154" s="74">
        <f t="shared" si="47"/>
        <v>21189.120057896045</v>
      </c>
      <c r="U154" s="75">
        <f t="shared" si="48"/>
        <v>-4358.1364298099288</v>
      </c>
      <c r="W154" s="76">
        <f>IF($I154&lt;='Forbikjøringsfelt i stigning'!$D$15-'Forbikjøringsfelt i stigning'!$D$18,IF($I153&gt;='Forbikjøringsfelt i stigning'!$D$15-'Forbikjøringsfelt i stigning'!$D$18,$G154,0),0)</f>
        <v>0</v>
      </c>
      <c r="X154" s="77">
        <f>IF($I154&gt;='Forbikjøringsfelt i stigning'!$D$15-('Forbikjøringsfelt i stigning'!$D$18-5),IF($I153&lt;='Forbikjøringsfelt i stigning'!$D$15-('Forbikjøringsfelt i stigning'!$D$18-5),$G154,0),0)</f>
        <v>0</v>
      </c>
    </row>
    <row r="155" spans="2:24" x14ac:dyDescent="0.2">
      <c r="B155" s="71">
        <v>99</v>
      </c>
      <c r="C155" s="72">
        <f t="shared" si="59"/>
        <v>32.999999999999957</v>
      </c>
      <c r="D155" s="72">
        <f t="shared" si="52"/>
        <v>0.3333333333333357</v>
      </c>
      <c r="E155" s="73">
        <f t="shared" si="49"/>
        <v>6.7671697105700872</v>
      </c>
      <c r="F155" s="73">
        <f t="shared" si="34"/>
        <v>0.23685093986995306</v>
      </c>
      <c r="G155" s="74">
        <f t="shared" si="35"/>
        <v>717.98916034786191</v>
      </c>
      <c r="H155" s="72">
        <f t="shared" si="36"/>
        <v>644.58887987143453</v>
      </c>
      <c r="I155" s="72">
        <f t="shared" si="50"/>
        <v>73.020060827709273</v>
      </c>
      <c r="J155" s="72">
        <f t="shared" si="51"/>
        <v>20.283350229919243</v>
      </c>
      <c r="K155" s="72">
        <f t="shared" si="53"/>
        <v>22.222222222222221</v>
      </c>
      <c r="L155" s="73">
        <f t="shared" si="54"/>
        <v>-0.10809383209852112</v>
      </c>
      <c r="M155" s="73">
        <f t="shared" si="45"/>
        <v>-0.10809383209852112</v>
      </c>
      <c r="N155" s="72">
        <f t="shared" si="46"/>
        <v>3.5</v>
      </c>
      <c r="O155" s="74">
        <f t="shared" si="55"/>
        <v>342000</v>
      </c>
      <c r="P155" s="74">
        <f t="shared" si="40"/>
        <v>16861.119890121903</v>
      </c>
      <c r="Q155" s="74">
        <f t="shared" si="56"/>
        <v>14000</v>
      </c>
      <c r="R155" s="74">
        <f t="shared" si="57"/>
        <v>6000</v>
      </c>
      <c r="S155" s="74">
        <f t="shared" si="58"/>
        <v>1184.8731740627472</v>
      </c>
      <c r="T155" s="74">
        <f t="shared" si="47"/>
        <v>21184.873174062748</v>
      </c>
      <c r="U155" s="75">
        <f t="shared" si="48"/>
        <v>-4323.753283940845</v>
      </c>
      <c r="W155" s="76">
        <f>IF($I155&lt;='Forbikjøringsfelt i stigning'!$D$15-'Forbikjøringsfelt i stigning'!$D$18,IF($I154&gt;='Forbikjøringsfelt i stigning'!$D$15-'Forbikjøringsfelt i stigning'!$D$18,$G155,0),0)</f>
        <v>0</v>
      </c>
      <c r="X155" s="77">
        <f>IF($I155&gt;='Forbikjøringsfelt i stigning'!$D$15-('Forbikjøringsfelt i stigning'!$D$18-5),IF($I154&lt;='Forbikjøringsfelt i stigning'!$D$15-('Forbikjøringsfelt i stigning'!$D$18-5),$G155,0),0)</f>
        <v>0</v>
      </c>
    </row>
    <row r="156" spans="2:24" x14ac:dyDescent="0.2">
      <c r="B156" s="71">
        <v>100</v>
      </c>
      <c r="C156" s="72">
        <f t="shared" si="59"/>
        <v>33.333333333333293</v>
      </c>
      <c r="D156" s="72">
        <f t="shared" si="52"/>
        <v>0.3333333333333357</v>
      </c>
      <c r="E156" s="73">
        <f t="shared" si="49"/>
        <v>6.7551115304120994</v>
      </c>
      <c r="F156" s="73">
        <f t="shared" si="34"/>
        <v>0.23642890356442348</v>
      </c>
      <c r="G156" s="74">
        <f t="shared" si="35"/>
        <v>724.74427187827405</v>
      </c>
      <c r="H156" s="72">
        <f t="shared" si="36"/>
        <v>644.82530877499892</v>
      </c>
      <c r="I156" s="72">
        <f t="shared" si="50"/>
        <v>72.890348229191048</v>
      </c>
      <c r="J156" s="72">
        <f t="shared" si="51"/>
        <v>20.247318952553069</v>
      </c>
      <c r="K156" s="72">
        <f t="shared" si="53"/>
        <v>22.222222222222221</v>
      </c>
      <c r="L156" s="73">
        <f t="shared" si="54"/>
        <v>-0.10723855183235009</v>
      </c>
      <c r="M156" s="73">
        <f t="shared" si="45"/>
        <v>-0.10723855183235009</v>
      </c>
      <c r="N156" s="72">
        <f t="shared" si="46"/>
        <v>3.5</v>
      </c>
      <c r="O156" s="74">
        <f t="shared" si="55"/>
        <v>342000</v>
      </c>
      <c r="P156" s="74">
        <f t="shared" si="40"/>
        <v>16891.125230033271</v>
      </c>
      <c r="Q156" s="74">
        <f t="shared" si="56"/>
        <v>14000</v>
      </c>
      <c r="R156" s="74">
        <f t="shared" si="57"/>
        <v>6000</v>
      </c>
      <c r="S156" s="74">
        <f t="shared" si="58"/>
        <v>1180.6673033272743</v>
      </c>
      <c r="T156" s="74">
        <f t="shared" si="47"/>
        <v>21180.667303327275</v>
      </c>
      <c r="U156" s="75">
        <f t="shared" si="48"/>
        <v>-4289.5420732940038</v>
      </c>
      <c r="W156" s="76">
        <f>IF($I156&lt;='Forbikjøringsfelt i stigning'!$D$15-'Forbikjøringsfelt i stigning'!$D$18,IF($I155&gt;='Forbikjøringsfelt i stigning'!$D$15-'Forbikjøringsfelt i stigning'!$D$18,$G156,0),0)</f>
        <v>0</v>
      </c>
      <c r="X156" s="77">
        <f>IF($I156&gt;='Forbikjøringsfelt i stigning'!$D$15-('Forbikjøringsfelt i stigning'!$D$18-5),IF($I155&lt;='Forbikjøringsfelt i stigning'!$D$15-('Forbikjøringsfelt i stigning'!$D$18-5),$G156,0),0)</f>
        <v>0</v>
      </c>
    </row>
    <row r="157" spans="2:24" x14ac:dyDescent="0.2">
      <c r="B157" s="71">
        <v>101</v>
      </c>
      <c r="C157" s="72">
        <f t="shared" si="59"/>
        <v>33.666666666666629</v>
      </c>
      <c r="D157" s="72">
        <f t="shared" si="52"/>
        <v>0.3333333333333357</v>
      </c>
      <c r="E157" s="73">
        <f t="shared" ref="E157:E175" si="60">+J156*D157+0.5*M156*D157*D157</f>
        <v>6.7431486201937183</v>
      </c>
      <c r="F157" s="73">
        <f t="shared" ref="F157:F175" si="61">+E157*N157/100</f>
        <v>0.23601020170678011</v>
      </c>
      <c r="G157" s="74">
        <f t="shared" ref="G157:G175" si="62">+G156+E157</f>
        <v>731.48742049846771</v>
      </c>
      <c r="H157" s="72">
        <f t="shared" ref="H157:H175" si="63">+H156+F157</f>
        <v>645.06131897670571</v>
      </c>
      <c r="I157" s="72">
        <f t="shared" si="50"/>
        <v>72.761661966992236</v>
      </c>
      <c r="J157" s="72">
        <f t="shared" ref="J157:J175" si="64">+J156+M156*D157</f>
        <v>20.211572768608953</v>
      </c>
      <c r="K157" s="72">
        <f t="shared" si="53"/>
        <v>22.222222222222221</v>
      </c>
      <c r="L157" s="73">
        <f t="shared" si="54"/>
        <v>-0.10638758073568998</v>
      </c>
      <c r="M157" s="73">
        <f t="shared" si="45"/>
        <v>-0.10638758073568998</v>
      </c>
      <c r="N157" s="72">
        <f t="shared" si="46"/>
        <v>3.5</v>
      </c>
      <c r="O157" s="74">
        <f t="shared" si="55"/>
        <v>342000</v>
      </c>
      <c r="P157" s="74">
        <f t="shared" si="40"/>
        <v>16920.998871061034</v>
      </c>
      <c r="Q157" s="74">
        <f t="shared" si="56"/>
        <v>14000</v>
      </c>
      <c r="R157" s="74">
        <f t="shared" si="57"/>
        <v>6000</v>
      </c>
      <c r="S157" s="74">
        <f t="shared" si="58"/>
        <v>1176.5021004886319</v>
      </c>
      <c r="T157" s="74">
        <f t="shared" ref="T157:T175" si="65">+Q157+R157+S157</f>
        <v>21176.502100488633</v>
      </c>
      <c r="U157" s="75">
        <f t="shared" ref="U157:U175" si="66">+P157-T157</f>
        <v>-4255.5032294275989</v>
      </c>
      <c r="W157" s="76">
        <f>IF($I157&lt;='Forbikjøringsfelt i stigning'!$D$15-'Forbikjøringsfelt i stigning'!$D$18,IF($I156&gt;='Forbikjøringsfelt i stigning'!$D$15-'Forbikjøringsfelt i stigning'!$D$18,$G157,0),0)</f>
        <v>0</v>
      </c>
      <c r="X157" s="77">
        <f>IF($I157&gt;='Forbikjøringsfelt i stigning'!$D$15-('Forbikjøringsfelt i stigning'!$D$18-5),IF($I156&lt;='Forbikjøringsfelt i stigning'!$D$15-('Forbikjøringsfelt i stigning'!$D$18-5),$G157,0),0)</f>
        <v>0</v>
      </c>
    </row>
    <row r="158" spans="2:24" x14ac:dyDescent="0.2">
      <c r="B158" s="71">
        <v>102</v>
      </c>
      <c r="C158" s="72">
        <f t="shared" si="59"/>
        <v>33.999999999999964</v>
      </c>
      <c r="D158" s="72">
        <f t="shared" si="52"/>
        <v>0.3333333333333357</v>
      </c>
      <c r="E158" s="73">
        <f t="shared" si="60"/>
        <v>6.7312805017177162</v>
      </c>
      <c r="F158" s="73">
        <f t="shared" si="61"/>
        <v>0.23559481756012005</v>
      </c>
      <c r="G158" s="74">
        <f t="shared" si="62"/>
        <v>738.21870100018543</v>
      </c>
      <c r="H158" s="72">
        <f t="shared" si="63"/>
        <v>645.29691379426583</v>
      </c>
      <c r="I158" s="72">
        <f t="shared" si="50"/>
        <v>72.633996870109399</v>
      </c>
      <c r="J158" s="72">
        <f t="shared" si="64"/>
        <v>20.176110241697057</v>
      </c>
      <c r="K158" s="72">
        <f t="shared" si="53"/>
        <v>22.222222222222221</v>
      </c>
      <c r="L158" s="73">
        <f t="shared" si="54"/>
        <v>-0.10554092922265991</v>
      </c>
      <c r="M158" s="73">
        <f t="shared" si="45"/>
        <v>-0.10554092922265991</v>
      </c>
      <c r="N158" s="72">
        <f t="shared" si="46"/>
        <v>3.5</v>
      </c>
      <c r="O158" s="74">
        <f t="shared" si="55"/>
        <v>342000</v>
      </c>
      <c r="P158" s="74">
        <f t="shared" si="40"/>
        <v>16950.740053610731</v>
      </c>
      <c r="Q158" s="74">
        <f t="shared" si="56"/>
        <v>14000</v>
      </c>
      <c r="R158" s="74">
        <f t="shared" si="57"/>
        <v>6000</v>
      </c>
      <c r="S158" s="74">
        <f t="shared" si="58"/>
        <v>1172.3772225171251</v>
      </c>
      <c r="T158" s="74">
        <f t="shared" si="65"/>
        <v>21172.377222517127</v>
      </c>
      <c r="U158" s="75">
        <f t="shared" si="66"/>
        <v>-4221.6371689063963</v>
      </c>
      <c r="W158" s="76">
        <f>IF($I158&lt;='Forbikjøringsfelt i stigning'!$D$15-'Forbikjøringsfelt i stigning'!$D$18,IF($I157&gt;='Forbikjøringsfelt i stigning'!$D$15-'Forbikjøringsfelt i stigning'!$D$18,$G158,0),0)</f>
        <v>0</v>
      </c>
      <c r="X158" s="77">
        <f>IF($I158&gt;='Forbikjøringsfelt i stigning'!$D$15-('Forbikjøringsfelt i stigning'!$D$18-5),IF($I157&lt;='Forbikjøringsfelt i stigning'!$D$15-('Forbikjøringsfelt i stigning'!$D$18-5),$G158,0),0)</f>
        <v>0</v>
      </c>
    </row>
    <row r="159" spans="2:24" x14ac:dyDescent="0.2">
      <c r="B159" s="71">
        <v>103</v>
      </c>
      <c r="C159" s="72">
        <f t="shared" si="59"/>
        <v>34.3333333333333</v>
      </c>
      <c r="D159" s="72">
        <f t="shared" si="52"/>
        <v>0.3333333333333357</v>
      </c>
      <c r="E159" s="73">
        <f t="shared" si="60"/>
        <v>6.7195066956089189</v>
      </c>
      <c r="F159" s="73">
        <f t="shared" si="61"/>
        <v>0.23518273434631215</v>
      </c>
      <c r="G159" s="74">
        <f t="shared" si="62"/>
        <v>744.9382076957944</v>
      </c>
      <c r="H159" s="72">
        <f t="shared" si="63"/>
        <v>645.5320965286121</v>
      </c>
      <c r="I159" s="72">
        <f t="shared" si="50"/>
        <v>72.507347755042204</v>
      </c>
      <c r="J159" s="72">
        <f t="shared" si="64"/>
        <v>20.140929931956169</v>
      </c>
      <c r="K159" s="72">
        <f t="shared" si="53"/>
        <v>22.222222222222221</v>
      </c>
      <c r="L159" s="73">
        <f t="shared" si="54"/>
        <v>-0.10469860733024125</v>
      </c>
      <c r="M159" s="73">
        <f t="shared" si="45"/>
        <v>-0.10469860733024125</v>
      </c>
      <c r="N159" s="72">
        <f t="shared" si="46"/>
        <v>3.5</v>
      </c>
      <c r="O159" s="74">
        <f t="shared" si="55"/>
        <v>342000</v>
      </c>
      <c r="P159" s="74">
        <f t="shared" si="40"/>
        <v>16980.348035339379</v>
      </c>
      <c r="Q159" s="74">
        <f t="shared" si="56"/>
        <v>14000</v>
      </c>
      <c r="R159" s="74">
        <f t="shared" si="57"/>
        <v>6000</v>
      </c>
      <c r="S159" s="74">
        <f t="shared" si="58"/>
        <v>1168.2923285490276</v>
      </c>
      <c r="T159" s="74">
        <f t="shared" si="65"/>
        <v>21168.292328549029</v>
      </c>
      <c r="U159" s="75">
        <f t="shared" si="66"/>
        <v>-4187.9442932096499</v>
      </c>
      <c r="W159" s="76">
        <f>IF($I159&lt;='Forbikjøringsfelt i stigning'!$D$15-'Forbikjøringsfelt i stigning'!$D$18,IF($I158&gt;='Forbikjøringsfelt i stigning'!$D$15-'Forbikjøringsfelt i stigning'!$D$18,$G159,0),0)</f>
        <v>0</v>
      </c>
      <c r="X159" s="77">
        <f>IF($I159&gt;='Forbikjøringsfelt i stigning'!$D$15-('Forbikjøringsfelt i stigning'!$D$18-5),IF($I158&lt;='Forbikjøringsfelt i stigning'!$D$15-('Forbikjøringsfelt i stigning'!$D$18-5),$G159,0),0)</f>
        <v>0</v>
      </c>
    </row>
    <row r="160" spans="2:24" x14ac:dyDescent="0.2">
      <c r="B160" s="71">
        <v>104</v>
      </c>
      <c r="C160" s="72">
        <f t="shared" si="59"/>
        <v>34.666666666666636</v>
      </c>
      <c r="D160" s="72">
        <f t="shared" si="52"/>
        <v>0.3333333333333357</v>
      </c>
      <c r="E160" s="73">
        <f t="shared" si="60"/>
        <v>6.7078267213559801</v>
      </c>
      <c r="F160" s="73">
        <f t="shared" si="61"/>
        <v>0.23477393524745932</v>
      </c>
      <c r="G160" s="74">
        <f t="shared" si="62"/>
        <v>751.64603441715042</v>
      </c>
      <c r="H160" s="72">
        <f t="shared" si="63"/>
        <v>645.7668704638595</v>
      </c>
      <c r="I160" s="72">
        <f t="shared" si="50"/>
        <v>72.381709426245919</v>
      </c>
      <c r="J160" s="72">
        <f t="shared" si="64"/>
        <v>20.10603039617942</v>
      </c>
      <c r="K160" s="72">
        <f t="shared" si="53"/>
        <v>22.222222222222221</v>
      </c>
      <c r="L160" s="73">
        <f t="shared" si="54"/>
        <v>-0.10386062471612459</v>
      </c>
      <c r="M160" s="73">
        <f t="shared" si="45"/>
        <v>-0.10386062471612459</v>
      </c>
      <c r="N160" s="72">
        <f t="shared" si="46"/>
        <v>3.5</v>
      </c>
      <c r="O160" s="74">
        <f t="shared" si="55"/>
        <v>342000</v>
      </c>
      <c r="P160" s="74">
        <f t="shared" si="40"/>
        <v>17009.822091236238</v>
      </c>
      <c r="Q160" s="74">
        <f t="shared" si="56"/>
        <v>14000</v>
      </c>
      <c r="R160" s="74">
        <f t="shared" si="57"/>
        <v>6000</v>
      </c>
      <c r="S160" s="74">
        <f t="shared" si="58"/>
        <v>1164.2470798812215</v>
      </c>
      <c r="T160" s="74">
        <f t="shared" si="65"/>
        <v>21164.247079881221</v>
      </c>
      <c r="U160" s="75">
        <f t="shared" si="66"/>
        <v>-4154.4249886449834</v>
      </c>
      <c r="W160" s="76">
        <f>IF($I160&lt;='Forbikjøringsfelt i stigning'!$D$15-'Forbikjøringsfelt i stigning'!$D$18,IF($I159&gt;='Forbikjøringsfelt i stigning'!$D$15-'Forbikjøringsfelt i stigning'!$D$18,$G160,0),0)</f>
        <v>0</v>
      </c>
      <c r="X160" s="77">
        <f>IF($I160&gt;='Forbikjøringsfelt i stigning'!$D$15-('Forbikjøringsfelt i stigning'!$D$18-5),IF($I159&lt;='Forbikjøringsfelt i stigning'!$D$15-('Forbikjøringsfelt i stigning'!$D$18-5),$G160,0),0)</f>
        <v>0</v>
      </c>
    </row>
    <row r="161" spans="2:24" x14ac:dyDescent="0.2">
      <c r="B161" s="71">
        <v>105</v>
      </c>
      <c r="C161" s="72">
        <f t="shared" si="59"/>
        <v>34.999999999999972</v>
      </c>
      <c r="D161" s="72">
        <f t="shared" si="52"/>
        <v>0.3333333333333357</v>
      </c>
      <c r="E161" s="73">
        <f t="shared" si="60"/>
        <v>6.6962400973534031</v>
      </c>
      <c r="F161" s="73">
        <f t="shared" si="61"/>
        <v>0.23436840340736911</v>
      </c>
      <c r="G161" s="74">
        <f t="shared" si="62"/>
        <v>758.34227451450386</v>
      </c>
      <c r="H161" s="72">
        <f t="shared" si="63"/>
        <v>646.00123886726692</v>
      </c>
      <c r="I161" s="72">
        <f t="shared" si="50"/>
        <v>72.257076676586564</v>
      </c>
      <c r="J161" s="72">
        <f t="shared" si="64"/>
        <v>20.07141018794071</v>
      </c>
      <c r="K161" s="72">
        <f t="shared" si="53"/>
        <v>22.222222222222221</v>
      </c>
      <c r="L161" s="73">
        <f t="shared" si="54"/>
        <v>-0.10302699065670158</v>
      </c>
      <c r="M161" s="73">
        <f t="shared" si="45"/>
        <v>-0.10302699065670158</v>
      </c>
      <c r="N161" s="72">
        <f t="shared" si="46"/>
        <v>3.5</v>
      </c>
      <c r="O161" s="74">
        <f t="shared" si="55"/>
        <v>342000</v>
      </c>
      <c r="P161" s="74">
        <f t="shared" si="40"/>
        <v>17039.161513697738</v>
      </c>
      <c r="Q161" s="74">
        <f t="shared" si="56"/>
        <v>14000</v>
      </c>
      <c r="R161" s="74">
        <f t="shared" si="57"/>
        <v>6000</v>
      </c>
      <c r="S161" s="74">
        <f t="shared" si="58"/>
        <v>1160.2411399658019</v>
      </c>
      <c r="T161" s="74">
        <f t="shared" si="65"/>
        <v>21160.241139965801</v>
      </c>
      <c r="U161" s="75">
        <f t="shared" si="66"/>
        <v>-4121.0796262680633</v>
      </c>
      <c r="W161" s="76">
        <f>IF($I161&lt;='Forbikjøringsfelt i stigning'!$D$15-'Forbikjøringsfelt i stigning'!$D$18,IF($I160&gt;='Forbikjøringsfelt i stigning'!$D$15-'Forbikjøringsfelt i stigning'!$D$18,$G161,0),0)</f>
        <v>0</v>
      </c>
      <c r="X161" s="77">
        <f>IF($I161&gt;='Forbikjøringsfelt i stigning'!$D$15-('Forbikjøringsfelt i stigning'!$D$18-5),IF($I160&lt;='Forbikjøringsfelt i stigning'!$D$15-('Forbikjøringsfelt i stigning'!$D$18-5),$G161,0),0)</f>
        <v>0</v>
      </c>
    </row>
    <row r="162" spans="2:24" x14ac:dyDescent="0.2">
      <c r="B162" s="71">
        <v>106</v>
      </c>
      <c r="C162" s="72">
        <f t="shared" si="59"/>
        <v>35.333333333333307</v>
      </c>
      <c r="D162" s="72">
        <f t="shared" si="52"/>
        <v>0.3333333333333357</v>
      </c>
      <c r="E162" s="73">
        <f t="shared" si="60"/>
        <v>6.6847463409438008</v>
      </c>
      <c r="F162" s="73">
        <f t="shared" si="61"/>
        <v>0.23396612193303301</v>
      </c>
      <c r="G162" s="74">
        <f t="shared" si="62"/>
        <v>765.02702085544763</v>
      </c>
      <c r="H162" s="72">
        <f t="shared" si="63"/>
        <v>646.23520498919993</v>
      </c>
      <c r="I162" s="72">
        <f t="shared" si="50"/>
        <v>72.133444287798511</v>
      </c>
      <c r="J162" s="72">
        <f t="shared" si="64"/>
        <v>20.037067857721809</v>
      </c>
      <c r="K162" s="72">
        <f t="shared" si="53"/>
        <v>22.222222222222221</v>
      </c>
      <c r="L162" s="73">
        <f t="shared" si="54"/>
        <v>-0.10219771404520571</v>
      </c>
      <c r="M162" s="73">
        <f t="shared" si="45"/>
        <v>-0.10219771404520571</v>
      </c>
      <c r="N162" s="72">
        <f t="shared" si="46"/>
        <v>3.5</v>
      </c>
      <c r="O162" s="74">
        <f t="shared" si="55"/>
        <v>342000</v>
      </c>
      <c r="P162" s="74">
        <f t="shared" si="40"/>
        <v>17068.365612596423</v>
      </c>
      <c r="Q162" s="74">
        <f t="shared" si="56"/>
        <v>14000</v>
      </c>
      <c r="R162" s="74">
        <f t="shared" si="57"/>
        <v>6000</v>
      </c>
      <c r="S162" s="74">
        <f t="shared" si="58"/>
        <v>1156.2741744046514</v>
      </c>
      <c r="T162" s="74">
        <f t="shared" si="65"/>
        <v>21156.274174404651</v>
      </c>
      <c r="U162" s="75">
        <f t="shared" si="66"/>
        <v>-4087.9085618082281</v>
      </c>
      <c r="W162" s="76">
        <f>IF($I162&lt;='Forbikjøringsfelt i stigning'!$D$15-'Forbikjøringsfelt i stigning'!$D$18,IF($I161&gt;='Forbikjøringsfelt i stigning'!$D$15-'Forbikjøringsfelt i stigning'!$D$18,$G162,0),0)</f>
        <v>0</v>
      </c>
      <c r="X162" s="77">
        <f>IF($I162&gt;='Forbikjøringsfelt i stigning'!$D$15-('Forbikjøringsfelt i stigning'!$D$18-5),IF($I161&lt;='Forbikjøringsfelt i stigning'!$D$15-('Forbikjøringsfelt i stigning'!$D$18-5),$G162,0),0)</f>
        <v>0</v>
      </c>
    </row>
    <row r="163" spans="2:24" x14ac:dyDescent="0.2">
      <c r="B163" s="71">
        <v>107</v>
      </c>
      <c r="C163" s="72">
        <f t="shared" si="59"/>
        <v>35.666666666666643</v>
      </c>
      <c r="D163" s="72">
        <f t="shared" si="52"/>
        <v>0.3333333333333357</v>
      </c>
      <c r="E163" s="73">
        <f t="shared" si="60"/>
        <v>6.673344968460361</v>
      </c>
      <c r="F163" s="73">
        <f t="shared" si="61"/>
        <v>0.23356707389611261</v>
      </c>
      <c r="G163" s="74">
        <f t="shared" si="62"/>
        <v>771.70036582390799</v>
      </c>
      <c r="H163" s="72">
        <f t="shared" si="63"/>
        <v>646.46877206309603</v>
      </c>
      <c r="I163" s="72">
        <f t="shared" si="50"/>
        <v>72.010807030944264</v>
      </c>
      <c r="J163" s="72">
        <f t="shared" si="64"/>
        <v>20.003001953040073</v>
      </c>
      <c r="K163" s="72">
        <f t="shared" si="53"/>
        <v>22.222222222222221</v>
      </c>
      <c r="L163" s="73">
        <f t="shared" si="54"/>
        <v>-0.10137280338999845</v>
      </c>
      <c r="M163" s="73">
        <f t="shared" si="45"/>
        <v>-0.10137280338999845</v>
      </c>
      <c r="N163" s="72">
        <f t="shared" si="46"/>
        <v>3.5</v>
      </c>
      <c r="O163" s="74">
        <f t="shared" si="55"/>
        <v>342000</v>
      </c>
      <c r="P163" s="74">
        <f t="shared" si="40"/>
        <v>17097.433715344039</v>
      </c>
      <c r="Q163" s="74">
        <f t="shared" si="56"/>
        <v>14000</v>
      </c>
      <c r="R163" s="74">
        <f t="shared" si="57"/>
        <v>6000</v>
      </c>
      <c r="S163" s="74">
        <f t="shared" si="58"/>
        <v>1152.3458509439758</v>
      </c>
      <c r="T163" s="74">
        <f t="shared" si="65"/>
        <v>21152.345850943977</v>
      </c>
      <c r="U163" s="75">
        <f t="shared" si="66"/>
        <v>-4054.9121355999378</v>
      </c>
      <c r="W163" s="76">
        <f>IF($I163&lt;='Forbikjøringsfelt i stigning'!$D$15-'Forbikjøringsfelt i stigning'!$D$18,IF($I162&gt;='Forbikjøringsfelt i stigning'!$D$15-'Forbikjøringsfelt i stigning'!$D$18,$G163,0),0)</f>
        <v>0</v>
      </c>
      <c r="X163" s="77">
        <f>IF($I163&gt;='Forbikjøringsfelt i stigning'!$D$15-('Forbikjøringsfelt i stigning'!$D$18-5),IF($I162&lt;='Forbikjøringsfelt i stigning'!$D$15-('Forbikjøringsfelt i stigning'!$D$18-5),$G163,0),0)</f>
        <v>0</v>
      </c>
    </row>
    <row r="164" spans="2:24" x14ac:dyDescent="0.2">
      <c r="B164" s="71">
        <v>108</v>
      </c>
      <c r="C164" s="72">
        <f t="shared" si="59"/>
        <v>35.999999999999979</v>
      </c>
      <c r="D164" s="72">
        <f t="shared" si="52"/>
        <v>0.3333333333333357</v>
      </c>
      <c r="E164" s="73">
        <f t="shared" si="60"/>
        <v>6.6620354952695156</v>
      </c>
      <c r="F164" s="73">
        <f t="shared" si="61"/>
        <v>0.23317124233443307</v>
      </c>
      <c r="G164" s="74">
        <f t="shared" si="62"/>
        <v>778.36240131917748</v>
      </c>
      <c r="H164" s="72">
        <f t="shared" si="63"/>
        <v>646.7019433054304</v>
      </c>
      <c r="I164" s="72">
        <f t="shared" si="50"/>
        <v>71.889159666876267</v>
      </c>
      <c r="J164" s="72">
        <f t="shared" si="64"/>
        <v>19.96921101857674</v>
      </c>
      <c r="K164" s="72">
        <f t="shared" si="53"/>
        <v>22.222222222222221</v>
      </c>
      <c r="L164" s="73">
        <f t="shared" si="54"/>
        <v>-0.10055226681300374</v>
      </c>
      <c r="M164" s="73">
        <f t="shared" si="45"/>
        <v>-0.10055226681300374</v>
      </c>
      <c r="N164" s="72">
        <f t="shared" si="46"/>
        <v>3.5</v>
      </c>
      <c r="O164" s="74">
        <f t="shared" si="55"/>
        <v>342000</v>
      </c>
      <c r="P164" s="74">
        <f t="shared" si="40"/>
        <v>17126.365166948657</v>
      </c>
      <c r="Q164" s="74">
        <f t="shared" si="56"/>
        <v>14000</v>
      </c>
      <c r="R164" s="74">
        <f t="shared" si="57"/>
        <v>6000</v>
      </c>
      <c r="S164" s="74">
        <f t="shared" si="58"/>
        <v>1148.4558394688063</v>
      </c>
      <c r="T164" s="74">
        <f t="shared" si="65"/>
        <v>21148.455839468807</v>
      </c>
      <c r="U164" s="75">
        <f t="shared" si="66"/>
        <v>-4022.0906725201494</v>
      </c>
      <c r="W164" s="76">
        <f>IF($I164&lt;='Forbikjøringsfelt i stigning'!$D$15-'Forbikjøringsfelt i stigning'!$D$18,IF($I163&gt;='Forbikjøringsfelt i stigning'!$D$15-'Forbikjøringsfelt i stigning'!$D$18,$G164,0),0)</f>
        <v>0</v>
      </c>
      <c r="X164" s="77">
        <f>IF($I164&gt;='Forbikjøringsfelt i stigning'!$D$15-('Forbikjøringsfelt i stigning'!$D$18-5),IF($I163&lt;='Forbikjøringsfelt i stigning'!$D$15-('Forbikjøringsfelt i stigning'!$D$18-5),$G164,0),0)</f>
        <v>0</v>
      </c>
    </row>
    <row r="165" spans="2:24" x14ac:dyDescent="0.2">
      <c r="B165" s="71">
        <v>109</v>
      </c>
      <c r="C165" s="72">
        <f t="shared" si="59"/>
        <v>36.333333333333314</v>
      </c>
      <c r="D165" s="72">
        <f t="shared" si="52"/>
        <v>0.3333333333333357</v>
      </c>
      <c r="E165" s="73">
        <f t="shared" si="60"/>
        <v>6.6508174358137939</v>
      </c>
      <c r="F165" s="73">
        <f t="shared" si="61"/>
        <v>0.23277861025348279</v>
      </c>
      <c r="G165" s="74">
        <f t="shared" si="62"/>
        <v>785.01321875499127</v>
      </c>
      <c r="H165" s="72">
        <f t="shared" si="63"/>
        <v>646.93472191568389</v>
      </c>
      <c r="I165" s="72">
        <f t="shared" si="50"/>
        <v>71.768496946700665</v>
      </c>
      <c r="J165" s="72">
        <f t="shared" si="64"/>
        <v>19.93569359630574</v>
      </c>
      <c r="K165" s="72">
        <f t="shared" si="53"/>
        <v>22.222222222222221</v>
      </c>
      <c r="L165" s="73">
        <f t="shared" si="54"/>
        <v>-9.9736112048288306E-2</v>
      </c>
      <c r="M165" s="73">
        <f t="shared" si="45"/>
        <v>-9.9736112048288306E-2</v>
      </c>
      <c r="N165" s="72">
        <f t="shared" si="46"/>
        <v>3.5</v>
      </c>
      <c r="O165" s="74">
        <f t="shared" si="55"/>
        <v>342000</v>
      </c>
      <c r="P165" s="74">
        <f t="shared" si="40"/>
        <v>17155.15933006593</v>
      </c>
      <c r="Q165" s="74">
        <f t="shared" si="56"/>
        <v>14000</v>
      </c>
      <c r="R165" s="74">
        <f t="shared" si="57"/>
        <v>6000</v>
      </c>
      <c r="S165" s="74">
        <f t="shared" si="58"/>
        <v>1144.6038119974628</v>
      </c>
      <c r="T165" s="74">
        <f t="shared" si="65"/>
        <v>21144.603811997462</v>
      </c>
      <c r="U165" s="75">
        <f t="shared" si="66"/>
        <v>-3989.4444819315322</v>
      </c>
      <c r="W165" s="76">
        <f>IF($I165&lt;='Forbikjøringsfelt i stigning'!$D$15-'Forbikjøringsfelt i stigning'!$D$18,IF($I164&gt;='Forbikjøringsfelt i stigning'!$D$15-'Forbikjøringsfelt i stigning'!$D$18,$G165,0),0)</f>
        <v>0</v>
      </c>
      <c r="X165" s="77">
        <f>IF($I165&gt;='Forbikjøringsfelt i stigning'!$D$15-('Forbikjøringsfelt i stigning'!$D$18-5),IF($I164&lt;='Forbikjøringsfelt i stigning'!$D$15-('Forbikjøringsfelt i stigning'!$D$18-5),$G165,0),0)</f>
        <v>0</v>
      </c>
    </row>
    <row r="166" spans="2:24" x14ac:dyDescent="0.2">
      <c r="B166" s="71">
        <v>110</v>
      </c>
      <c r="C166" s="72">
        <f t="shared" si="59"/>
        <v>36.66666666666665</v>
      </c>
      <c r="D166" s="72">
        <f t="shared" si="52"/>
        <v>0.3333333333333357</v>
      </c>
      <c r="E166" s="73">
        <f t="shared" si="60"/>
        <v>6.6396903036548336</v>
      </c>
      <c r="F166" s="73">
        <f t="shared" si="61"/>
        <v>0.2323891606279192</v>
      </c>
      <c r="G166" s="74">
        <f t="shared" si="62"/>
        <v>791.65290905864606</v>
      </c>
      <c r="H166" s="72">
        <f t="shared" si="63"/>
        <v>647.16711107631181</v>
      </c>
      <c r="I166" s="72">
        <f t="shared" si="50"/>
        <v>71.648813612242719</v>
      </c>
      <c r="J166" s="72">
        <f t="shared" si="64"/>
        <v>19.902448225622976</v>
      </c>
      <c r="K166" s="72">
        <f t="shared" si="53"/>
        <v>22.222222222222221</v>
      </c>
      <c r="L166" s="73">
        <f t="shared" si="54"/>
        <v>-9.8924346440788666E-2</v>
      </c>
      <c r="M166" s="73">
        <f t="shared" si="45"/>
        <v>-9.8924346440788666E-2</v>
      </c>
      <c r="N166" s="72">
        <f t="shared" si="46"/>
        <v>3.5</v>
      </c>
      <c r="O166" s="74">
        <f t="shared" si="55"/>
        <v>342000</v>
      </c>
      <c r="P166" s="74">
        <f t="shared" si="40"/>
        <v>17183.815585044431</v>
      </c>
      <c r="Q166" s="74">
        <f t="shared" si="56"/>
        <v>14000</v>
      </c>
      <c r="R166" s="74">
        <f t="shared" si="57"/>
        <v>6000</v>
      </c>
      <c r="S166" s="74">
        <f t="shared" si="58"/>
        <v>1140.7894426759769</v>
      </c>
      <c r="T166" s="74">
        <f t="shared" si="65"/>
        <v>21140.789442675978</v>
      </c>
      <c r="U166" s="75">
        <f t="shared" si="66"/>
        <v>-3956.9738576315467</v>
      </c>
      <c r="W166" s="76">
        <f>IF($I166&lt;='Forbikjøringsfelt i stigning'!$D$15-'Forbikjøringsfelt i stigning'!$D$18,IF($I165&gt;='Forbikjøringsfelt i stigning'!$D$15-'Forbikjøringsfelt i stigning'!$D$18,$G166,0),0)</f>
        <v>0</v>
      </c>
      <c r="X166" s="77">
        <f>IF($I166&gt;='Forbikjøringsfelt i stigning'!$D$15-('Forbikjøringsfelt i stigning'!$D$18-5),IF($I165&lt;='Forbikjøringsfelt i stigning'!$D$15-('Forbikjøringsfelt i stigning'!$D$18-5),$G166,0),0)</f>
        <v>0</v>
      </c>
    </row>
    <row r="167" spans="2:24" x14ac:dyDescent="0.2">
      <c r="B167" s="71">
        <v>111</v>
      </c>
      <c r="C167" s="72">
        <f t="shared" si="59"/>
        <v>36.999999999999986</v>
      </c>
      <c r="D167" s="72">
        <f t="shared" si="52"/>
        <v>0.3333333333333357</v>
      </c>
      <c r="E167" s="73">
        <f t="shared" si="60"/>
        <v>6.6286536115165511</v>
      </c>
      <c r="F167" s="73">
        <f t="shared" si="61"/>
        <v>0.23200287640307926</v>
      </c>
      <c r="G167" s="74">
        <f t="shared" si="62"/>
        <v>798.28156267016266</v>
      </c>
      <c r="H167" s="72">
        <f t="shared" si="63"/>
        <v>647.39911395271486</v>
      </c>
      <c r="I167" s="72">
        <f t="shared" si="50"/>
        <v>71.530104396513764</v>
      </c>
      <c r="J167" s="72">
        <f t="shared" si="64"/>
        <v>19.869473443476046</v>
      </c>
      <c r="K167" s="72">
        <f t="shared" si="53"/>
        <v>22.222222222222221</v>
      </c>
      <c r="L167" s="73">
        <f t="shared" si="54"/>
        <v>-9.8116976945183426E-2</v>
      </c>
      <c r="M167" s="73">
        <f t="shared" si="45"/>
        <v>-9.8116976945183426E-2</v>
      </c>
      <c r="N167" s="72">
        <f t="shared" si="46"/>
        <v>3.5</v>
      </c>
      <c r="O167" s="74">
        <f t="shared" si="55"/>
        <v>342000</v>
      </c>
      <c r="P167" s="74">
        <f t="shared" si="40"/>
        <v>17212.333329965142</v>
      </c>
      <c r="Q167" s="74">
        <f t="shared" si="56"/>
        <v>14000</v>
      </c>
      <c r="R167" s="74">
        <f t="shared" si="57"/>
        <v>6000</v>
      </c>
      <c r="S167" s="74">
        <f t="shared" si="58"/>
        <v>1137.0124077724795</v>
      </c>
      <c r="T167" s="74">
        <f t="shared" si="65"/>
        <v>21137.012407772479</v>
      </c>
      <c r="U167" s="75">
        <f t="shared" si="66"/>
        <v>-3924.6790778073373</v>
      </c>
      <c r="W167" s="76">
        <f>IF($I167&lt;='Forbikjøringsfelt i stigning'!$D$15-'Forbikjøringsfelt i stigning'!$D$18,IF($I166&gt;='Forbikjøringsfelt i stigning'!$D$15-'Forbikjøringsfelt i stigning'!$D$18,$G167,0),0)</f>
        <v>0</v>
      </c>
      <c r="X167" s="77">
        <f>IF($I167&gt;='Forbikjøringsfelt i stigning'!$D$15-('Forbikjøringsfelt i stigning'!$D$18-5),IF($I166&lt;='Forbikjøringsfelt i stigning'!$D$15-('Forbikjøringsfelt i stigning'!$D$18-5),$G167,0),0)</f>
        <v>0</v>
      </c>
    </row>
    <row r="168" spans="2:24" x14ac:dyDescent="0.2">
      <c r="B168" s="71">
        <v>112</v>
      </c>
      <c r="C168" s="72">
        <f t="shared" si="59"/>
        <v>37.333333333333321</v>
      </c>
      <c r="D168" s="72">
        <f t="shared" si="52"/>
        <v>0.3333333333333357</v>
      </c>
      <c r="E168" s="73">
        <f t="shared" si="60"/>
        <v>6.6177068713284406</v>
      </c>
      <c r="F168" s="73">
        <f t="shared" si="61"/>
        <v>0.46323948099299089</v>
      </c>
      <c r="G168" s="74">
        <f t="shared" si="62"/>
        <v>804.89926954149109</v>
      </c>
      <c r="H168" s="72">
        <f t="shared" si="63"/>
        <v>647.86235343370788</v>
      </c>
      <c r="I168" s="72">
        <f t="shared" si="50"/>
        <v>71.412364024179539</v>
      </c>
      <c r="J168" s="72">
        <f t="shared" si="64"/>
        <v>19.836767784494317</v>
      </c>
      <c r="K168" s="72">
        <f t="shared" si="53"/>
        <v>22.222222222222221</v>
      </c>
      <c r="L168" s="73">
        <f t="shared" si="54"/>
        <v>-0.44731401012491223</v>
      </c>
      <c r="M168" s="73">
        <f t="shared" si="45"/>
        <v>-0.44731401012491223</v>
      </c>
      <c r="N168" s="72">
        <f t="shared" si="46"/>
        <v>7</v>
      </c>
      <c r="O168" s="74">
        <f t="shared" si="55"/>
        <v>342000</v>
      </c>
      <c r="P168" s="74">
        <f t="shared" si="40"/>
        <v>17240.711980675049</v>
      </c>
      <c r="Q168" s="74">
        <f t="shared" si="56"/>
        <v>28000</v>
      </c>
      <c r="R168" s="74">
        <f t="shared" si="57"/>
        <v>6000</v>
      </c>
      <c r="S168" s="74">
        <f t="shared" si="58"/>
        <v>1133.2723856715404</v>
      </c>
      <c r="T168" s="74">
        <f t="shared" si="65"/>
        <v>35133.272385671538</v>
      </c>
      <c r="U168" s="75">
        <f t="shared" si="66"/>
        <v>-17892.56040499649</v>
      </c>
      <c r="W168" s="76">
        <f>IF($I168&lt;='Forbikjøringsfelt i stigning'!$D$15-'Forbikjøringsfelt i stigning'!$D$18,IF($I167&gt;='Forbikjøringsfelt i stigning'!$D$15-'Forbikjøringsfelt i stigning'!$D$18,$G168,0),0)</f>
        <v>0</v>
      </c>
      <c r="X168" s="77">
        <f>IF($I168&gt;='Forbikjøringsfelt i stigning'!$D$15-('Forbikjøringsfelt i stigning'!$D$18-5),IF($I167&lt;='Forbikjøringsfelt i stigning'!$D$15-('Forbikjøringsfelt i stigning'!$D$18-5),$G168,0),0)</f>
        <v>0</v>
      </c>
    </row>
    <row r="169" spans="2:24" x14ac:dyDescent="0.2">
      <c r="B169" s="71">
        <v>113</v>
      </c>
      <c r="C169" s="72">
        <f t="shared" si="59"/>
        <v>37.666666666666657</v>
      </c>
      <c r="D169" s="72">
        <f t="shared" si="52"/>
        <v>0.3333333333333357</v>
      </c>
      <c r="E169" s="73">
        <f t="shared" si="60"/>
        <v>6.5874051498245461</v>
      </c>
      <c r="F169" s="73">
        <f t="shared" si="61"/>
        <v>0.4611183604877182</v>
      </c>
      <c r="G169" s="74">
        <f t="shared" si="62"/>
        <v>811.48667469131567</v>
      </c>
      <c r="H169" s="72">
        <f t="shared" si="63"/>
        <v>648.3234717941956</v>
      </c>
      <c r="I169" s="72">
        <f t="shared" si="50"/>
        <v>70.875587212029643</v>
      </c>
      <c r="J169" s="72">
        <f t="shared" si="64"/>
        <v>19.687663114452679</v>
      </c>
      <c r="K169" s="72">
        <f t="shared" si="53"/>
        <v>22.222222222222221</v>
      </c>
      <c r="L169" s="73">
        <f t="shared" si="54"/>
        <v>-0.44362537750054781</v>
      </c>
      <c r="M169" s="73">
        <f t="shared" si="45"/>
        <v>-0.44362537750054781</v>
      </c>
      <c r="N169" s="72">
        <f t="shared" si="46"/>
        <v>7</v>
      </c>
      <c r="O169" s="74">
        <f t="shared" si="55"/>
        <v>342000</v>
      </c>
      <c r="P169" s="74">
        <f t="shared" si="40"/>
        <v>17371.284647233646</v>
      </c>
      <c r="Q169" s="74">
        <f t="shared" si="56"/>
        <v>28000</v>
      </c>
      <c r="R169" s="74">
        <f t="shared" si="57"/>
        <v>6000</v>
      </c>
      <c r="S169" s="74">
        <f t="shared" si="58"/>
        <v>1116.2997472555599</v>
      </c>
      <c r="T169" s="74">
        <f t="shared" si="65"/>
        <v>35116.299747255558</v>
      </c>
      <c r="U169" s="75">
        <f t="shared" si="66"/>
        <v>-17745.015100021912</v>
      </c>
      <c r="W169" s="76">
        <f>IF($I169&lt;='Forbikjøringsfelt i stigning'!$D$15-'Forbikjøringsfelt i stigning'!$D$18,IF($I168&gt;='Forbikjøringsfelt i stigning'!$D$15-'Forbikjøringsfelt i stigning'!$D$18,$G169,0),0)</f>
        <v>0</v>
      </c>
      <c r="X169" s="77">
        <f>IF($I169&gt;='Forbikjøringsfelt i stigning'!$D$15-('Forbikjøringsfelt i stigning'!$D$18-5),IF($I168&lt;='Forbikjøringsfelt i stigning'!$D$15-('Forbikjøringsfelt i stigning'!$D$18-5),$G169,0),0)</f>
        <v>0</v>
      </c>
    </row>
    <row r="170" spans="2:24" x14ac:dyDescent="0.2">
      <c r="B170" s="71">
        <v>114</v>
      </c>
      <c r="C170" s="72">
        <f t="shared" si="59"/>
        <v>37.999999999999993</v>
      </c>
      <c r="D170" s="72">
        <f t="shared" si="52"/>
        <v>0.3333333333333357</v>
      </c>
      <c r="E170" s="73">
        <f t="shared" si="60"/>
        <v>6.5379085171786864</v>
      </c>
      <c r="F170" s="73">
        <f t="shared" si="61"/>
        <v>0.45765359620250806</v>
      </c>
      <c r="G170" s="74">
        <f t="shared" si="62"/>
        <v>818.02458320849439</v>
      </c>
      <c r="H170" s="72">
        <f t="shared" si="63"/>
        <v>648.78112539039807</v>
      </c>
      <c r="I170" s="72">
        <f t="shared" si="50"/>
        <v>70.343236759028983</v>
      </c>
      <c r="J170" s="72">
        <f t="shared" si="64"/>
        <v>19.53978798861916</v>
      </c>
      <c r="K170" s="72">
        <f t="shared" si="53"/>
        <v>22.222222222222221</v>
      </c>
      <c r="L170" s="73">
        <f t="shared" si="54"/>
        <v>-0.4399211196393375</v>
      </c>
      <c r="M170" s="73">
        <f t="shared" si="45"/>
        <v>-0.4399211196393375</v>
      </c>
      <c r="N170" s="72">
        <f t="shared" si="46"/>
        <v>7</v>
      </c>
      <c r="O170" s="74">
        <f t="shared" si="55"/>
        <v>342000</v>
      </c>
      <c r="P170" s="74">
        <f t="shared" si="40"/>
        <v>17502.748760590235</v>
      </c>
      <c r="Q170" s="74">
        <f t="shared" si="56"/>
        <v>28000</v>
      </c>
      <c r="R170" s="74">
        <f t="shared" si="57"/>
        <v>6000</v>
      </c>
      <c r="S170" s="74">
        <f t="shared" si="58"/>
        <v>1099.5935461637346</v>
      </c>
      <c r="T170" s="74">
        <f t="shared" si="65"/>
        <v>35099.593546163735</v>
      </c>
      <c r="U170" s="75">
        <f t="shared" si="66"/>
        <v>-17596.844785573499</v>
      </c>
      <c r="W170" s="76">
        <f>IF($I170&lt;='Forbikjøringsfelt i stigning'!$D$15-'Forbikjøringsfelt i stigning'!$D$18,IF($I169&gt;='Forbikjøringsfelt i stigning'!$D$15-'Forbikjøringsfelt i stigning'!$D$18,$G170,0),0)</f>
        <v>0</v>
      </c>
      <c r="X170" s="77">
        <f>IF($I170&gt;='Forbikjøringsfelt i stigning'!$D$15-('Forbikjøringsfelt i stigning'!$D$18-5),IF($I169&lt;='Forbikjøringsfelt i stigning'!$D$15-('Forbikjøringsfelt i stigning'!$D$18-5),$G170,0),0)</f>
        <v>0</v>
      </c>
    </row>
    <row r="171" spans="2:24" x14ac:dyDescent="0.2">
      <c r="B171" s="71">
        <v>115</v>
      </c>
      <c r="C171" s="72">
        <f t="shared" si="59"/>
        <v>38.333333333333329</v>
      </c>
      <c r="D171" s="72">
        <f t="shared" si="52"/>
        <v>0.3333333333333357</v>
      </c>
      <c r="E171" s="73">
        <f t="shared" si="60"/>
        <v>6.4888226006709138</v>
      </c>
      <c r="F171" s="73">
        <f t="shared" si="61"/>
        <v>0.45421758204696394</v>
      </c>
      <c r="G171" s="74">
        <f t="shared" si="62"/>
        <v>824.51340580916531</v>
      </c>
      <c r="H171" s="72">
        <f t="shared" si="63"/>
        <v>649.23534297244498</v>
      </c>
      <c r="I171" s="72">
        <f t="shared" si="50"/>
        <v>69.81533141546177</v>
      </c>
      <c r="J171" s="72">
        <f t="shared" si="64"/>
        <v>19.393147615406047</v>
      </c>
      <c r="K171" s="72">
        <f t="shared" si="53"/>
        <v>22.222222222222221</v>
      </c>
      <c r="L171" s="73">
        <f t="shared" si="54"/>
        <v>-0.43620140626394194</v>
      </c>
      <c r="M171" s="73">
        <f t="shared" si="45"/>
        <v>-0.43620140626394194</v>
      </c>
      <c r="N171" s="72">
        <f t="shared" si="46"/>
        <v>7</v>
      </c>
      <c r="O171" s="74">
        <f t="shared" si="55"/>
        <v>342000</v>
      </c>
      <c r="P171" s="74">
        <f t="shared" si="40"/>
        <v>17635.094971809162</v>
      </c>
      <c r="Q171" s="74">
        <f t="shared" si="56"/>
        <v>28000</v>
      </c>
      <c r="R171" s="74">
        <f t="shared" si="57"/>
        <v>6000</v>
      </c>
      <c r="S171" s="74">
        <f t="shared" si="58"/>
        <v>1083.1512223668362</v>
      </c>
      <c r="T171" s="74">
        <f t="shared" si="65"/>
        <v>35083.15122236684</v>
      </c>
      <c r="U171" s="75">
        <f t="shared" si="66"/>
        <v>-17448.056250557678</v>
      </c>
      <c r="W171" s="76">
        <f>IF($I171&lt;='Forbikjøringsfelt i stigning'!$D$15-'Forbikjøringsfelt i stigning'!$D$18,IF($I170&gt;='Forbikjøringsfelt i stigning'!$D$15-'Forbikjøringsfelt i stigning'!$D$18,$G171,0),0)</f>
        <v>0</v>
      </c>
      <c r="X171" s="77">
        <f>IF($I171&gt;='Forbikjøringsfelt i stigning'!$D$15-('Forbikjøringsfelt i stigning'!$D$18-5),IF($I170&lt;='Forbikjøringsfelt i stigning'!$D$15-('Forbikjøringsfelt i stigning'!$D$18-5),$G171,0),0)</f>
        <v>0</v>
      </c>
    </row>
    <row r="172" spans="2:24" x14ac:dyDescent="0.2">
      <c r="B172" s="71">
        <v>116</v>
      </c>
      <c r="C172" s="72">
        <f t="shared" si="59"/>
        <v>38.666666666666664</v>
      </c>
      <c r="D172" s="72">
        <f t="shared" si="52"/>
        <v>0.3333333333333357</v>
      </c>
      <c r="E172" s="73">
        <f t="shared" si="60"/>
        <v>6.4401491270096196</v>
      </c>
      <c r="F172" s="73">
        <f t="shared" si="61"/>
        <v>0.4508104388906734</v>
      </c>
      <c r="G172" s="74">
        <f t="shared" si="62"/>
        <v>830.9535549361749</v>
      </c>
      <c r="H172" s="72">
        <f t="shared" si="63"/>
        <v>649.68615341133568</v>
      </c>
      <c r="I172" s="72">
        <f t="shared" si="50"/>
        <v>69.291889727945033</v>
      </c>
      <c r="J172" s="72">
        <f t="shared" si="64"/>
        <v>19.247747146651399</v>
      </c>
      <c r="K172" s="72">
        <f t="shared" si="53"/>
        <v>22.222222222222221</v>
      </c>
      <c r="L172" s="73">
        <f t="shared" si="54"/>
        <v>-0.43246642506123206</v>
      </c>
      <c r="M172" s="73">
        <f t="shared" si="45"/>
        <v>-0.43246642506123206</v>
      </c>
      <c r="N172" s="72">
        <f t="shared" si="46"/>
        <v>7</v>
      </c>
      <c r="O172" s="74">
        <f t="shared" si="55"/>
        <v>342000</v>
      </c>
      <c r="P172" s="74">
        <f t="shared" si="40"/>
        <v>17768.313215788425</v>
      </c>
      <c r="Q172" s="74">
        <f t="shared" si="56"/>
        <v>28000</v>
      </c>
      <c r="R172" s="74">
        <f t="shared" si="57"/>
        <v>6000</v>
      </c>
      <c r="S172" s="74">
        <f t="shared" si="58"/>
        <v>1066.97021823771</v>
      </c>
      <c r="T172" s="74">
        <f t="shared" si="65"/>
        <v>35066.970218237708</v>
      </c>
      <c r="U172" s="75">
        <f t="shared" si="66"/>
        <v>-17298.657002449283</v>
      </c>
      <c r="W172" s="76">
        <f>IF($I172&lt;='Forbikjøringsfelt i stigning'!$D$15-'Forbikjøringsfelt i stigning'!$D$18,IF($I171&gt;='Forbikjøringsfelt i stigning'!$D$15-'Forbikjøringsfelt i stigning'!$D$18,$G172,0),0)</f>
        <v>0</v>
      </c>
      <c r="X172" s="77">
        <f>IF($I172&gt;='Forbikjøringsfelt i stigning'!$D$15-('Forbikjøringsfelt i stigning'!$D$18-5),IF($I171&lt;='Forbikjøringsfelt i stigning'!$D$15-('Forbikjøringsfelt i stigning'!$D$18-5),$G172,0),0)</f>
        <v>0</v>
      </c>
    </row>
    <row r="173" spans="2:24" x14ac:dyDescent="0.2">
      <c r="B173" s="71">
        <v>117</v>
      </c>
      <c r="C173" s="72">
        <f t="shared" si="59"/>
        <v>39</v>
      </c>
      <c r="D173" s="72">
        <f t="shared" si="52"/>
        <v>0.3333333333333357</v>
      </c>
      <c r="E173" s="73">
        <f t="shared" si="60"/>
        <v>6.3918898030471105</v>
      </c>
      <c r="F173" s="73">
        <f t="shared" si="61"/>
        <v>0.44743228621329778</v>
      </c>
      <c r="G173" s="74">
        <f t="shared" si="62"/>
        <v>837.34544473922199</v>
      </c>
      <c r="H173" s="72">
        <f t="shared" si="63"/>
        <v>650.13358569754894</v>
      </c>
      <c r="I173" s="72">
        <f t="shared" si="50"/>
        <v>68.772930017871559</v>
      </c>
      <c r="J173" s="72">
        <f t="shared" si="64"/>
        <v>19.103591671630987</v>
      </c>
      <c r="K173" s="72">
        <f t="shared" si="53"/>
        <v>22.222222222222221</v>
      </c>
      <c r="L173" s="73">
        <f t="shared" si="54"/>
        <v>-0.42871638207498919</v>
      </c>
      <c r="M173" s="73">
        <f t="shared" si="45"/>
        <v>-0.42871638207498919</v>
      </c>
      <c r="N173" s="72">
        <f t="shared" si="46"/>
        <v>7</v>
      </c>
      <c r="O173" s="74">
        <f t="shared" si="55"/>
        <v>342000</v>
      </c>
      <c r="P173" s="74">
        <f t="shared" si="40"/>
        <v>17902.392695498889</v>
      </c>
      <c r="Q173" s="74">
        <f t="shared" si="56"/>
        <v>28000</v>
      </c>
      <c r="R173" s="74">
        <f t="shared" si="57"/>
        <v>6000</v>
      </c>
      <c r="S173" s="74">
        <f t="shared" si="58"/>
        <v>1051.0479784984573</v>
      </c>
      <c r="T173" s="74">
        <f t="shared" si="65"/>
        <v>35051.047978498456</v>
      </c>
      <c r="U173" s="75">
        <f t="shared" si="66"/>
        <v>-17148.655282999567</v>
      </c>
      <c r="W173" s="76">
        <f>IF($I173&lt;='Forbikjøringsfelt i stigning'!$D$15-'Forbikjøringsfelt i stigning'!$D$18,IF($I172&gt;='Forbikjøringsfelt i stigning'!$D$15-'Forbikjøringsfelt i stigning'!$D$18,$G173,0),0)</f>
        <v>0</v>
      </c>
      <c r="X173" s="77">
        <f>IF($I173&gt;='Forbikjøringsfelt i stigning'!$D$15-('Forbikjøringsfelt i stigning'!$D$18-5),IF($I172&lt;='Forbikjøringsfelt i stigning'!$D$15-('Forbikjøringsfelt i stigning'!$D$18-5),$G173,0),0)</f>
        <v>0</v>
      </c>
    </row>
    <row r="174" spans="2:24" x14ac:dyDescent="0.2">
      <c r="B174" s="71">
        <v>118</v>
      </c>
      <c r="C174" s="72">
        <f t="shared" si="59"/>
        <v>39.333333333333336</v>
      </c>
      <c r="D174" s="72">
        <f t="shared" si="52"/>
        <v>0.3333333333333357</v>
      </c>
      <c r="E174" s="73">
        <f t="shared" si="60"/>
        <v>6.3440463137617638</v>
      </c>
      <c r="F174" s="73">
        <f t="shared" si="61"/>
        <v>0.44408324196332344</v>
      </c>
      <c r="G174" s="74">
        <f t="shared" si="62"/>
        <v>843.68949105298373</v>
      </c>
      <c r="H174" s="72">
        <f t="shared" si="63"/>
        <v>650.57766893951225</v>
      </c>
      <c r="I174" s="72">
        <f t="shared" si="50"/>
        <v>68.258470359381562</v>
      </c>
      <c r="J174" s="72">
        <f t="shared" si="64"/>
        <v>18.960686210939322</v>
      </c>
      <c r="K174" s="72">
        <f t="shared" si="53"/>
        <v>22.222222222222221</v>
      </c>
      <c r="L174" s="73">
        <f t="shared" si="54"/>
        <v>-0.42495150208723964</v>
      </c>
      <c r="M174" s="73">
        <f t="shared" si="45"/>
        <v>-0.42495150208723964</v>
      </c>
      <c r="N174" s="72">
        <f t="shared" si="46"/>
        <v>7</v>
      </c>
      <c r="O174" s="74">
        <f t="shared" si="55"/>
        <v>342000</v>
      </c>
      <c r="P174" s="74">
        <f t="shared" si="40"/>
        <v>18037.321866688766</v>
      </c>
      <c r="Q174" s="74">
        <f t="shared" si="56"/>
        <v>28000</v>
      </c>
      <c r="R174" s="74">
        <f t="shared" si="57"/>
        <v>6000</v>
      </c>
      <c r="S174" s="74">
        <f t="shared" si="58"/>
        <v>1035.3819501783489</v>
      </c>
      <c r="T174" s="74">
        <f t="shared" si="65"/>
        <v>35035.381950178351</v>
      </c>
      <c r="U174" s="75">
        <f t="shared" si="66"/>
        <v>-16998.060083489585</v>
      </c>
      <c r="W174" s="76">
        <f>IF($I174&lt;='Forbikjøringsfelt i stigning'!$D$15-'Forbikjøringsfelt i stigning'!$D$18,IF($I173&gt;='Forbikjøringsfelt i stigning'!$D$15-'Forbikjøringsfelt i stigning'!$D$18,$G174,0),0)</f>
        <v>0</v>
      </c>
      <c r="X174" s="77">
        <f>IF($I174&gt;='Forbikjøringsfelt i stigning'!$D$15-('Forbikjøringsfelt i stigning'!$D$18-5),IF($I173&lt;='Forbikjøringsfelt i stigning'!$D$15-('Forbikjøringsfelt i stigning'!$D$18-5),$G174,0),0)</f>
        <v>0</v>
      </c>
    </row>
    <row r="175" spans="2:24" x14ac:dyDescent="0.2">
      <c r="B175" s="71">
        <v>119</v>
      </c>
      <c r="C175" s="72">
        <f t="shared" si="59"/>
        <v>39.666666666666671</v>
      </c>
      <c r="D175" s="72">
        <f t="shared" si="52"/>
        <v>0.3333333333333357</v>
      </c>
      <c r="E175" s="73">
        <f t="shared" si="60"/>
        <v>6.296620320197194</v>
      </c>
      <c r="F175" s="73">
        <f t="shared" si="61"/>
        <v>0.44076342241380362</v>
      </c>
      <c r="G175" s="74">
        <f t="shared" si="62"/>
        <v>849.98611137318096</v>
      </c>
      <c r="H175" s="72">
        <f t="shared" si="63"/>
        <v>651.0184323619261</v>
      </c>
      <c r="I175" s="72">
        <f t="shared" si="50"/>
        <v>67.748528556876877</v>
      </c>
      <c r="J175" s="72">
        <f t="shared" si="64"/>
        <v>18.819035710243575</v>
      </c>
      <c r="K175" s="72">
        <f t="shared" si="53"/>
        <v>22.222222222222221</v>
      </c>
      <c r="L175" s="73">
        <f t="shared" si="54"/>
        <v>-0.42117202898671174</v>
      </c>
      <c r="M175" s="73">
        <f t="shared" si="45"/>
        <v>-0.42117202898671174</v>
      </c>
      <c r="N175" s="72">
        <f t="shared" si="46"/>
        <v>7</v>
      </c>
      <c r="O175" s="74">
        <f t="shared" si="55"/>
        <v>342000</v>
      </c>
      <c r="P175" s="74">
        <f t="shared" si="40"/>
        <v>18173.088423114186</v>
      </c>
      <c r="Q175" s="74">
        <f t="shared" si="56"/>
        <v>28000</v>
      </c>
      <c r="R175" s="74">
        <f t="shared" si="57"/>
        <v>6000</v>
      </c>
      <c r="S175" s="74">
        <f t="shared" si="58"/>
        <v>1019.9695825826579</v>
      </c>
      <c r="T175" s="74">
        <f t="shared" si="65"/>
        <v>35019.969582582657</v>
      </c>
      <c r="U175" s="75">
        <f t="shared" si="66"/>
        <v>-16846.88115946847</v>
      </c>
      <c r="W175" s="76">
        <f>IF($I175&lt;='Forbikjøringsfelt i stigning'!$D$15-'Forbikjøringsfelt i stigning'!$D$18,IF($I174&gt;='Forbikjøringsfelt i stigning'!$D$15-'Forbikjøringsfelt i stigning'!$D$18,$G175,0),0)</f>
        <v>0</v>
      </c>
      <c r="X175" s="77">
        <f>IF($I175&gt;='Forbikjøringsfelt i stigning'!$D$15-('Forbikjøringsfelt i stigning'!$D$18-5),IF($I174&lt;='Forbikjøringsfelt i stigning'!$D$15-('Forbikjøringsfelt i stigning'!$D$18-5),$G175,0),0)</f>
        <v>0</v>
      </c>
    </row>
    <row r="176" spans="2:24" x14ac:dyDescent="0.2">
      <c r="B176" s="71">
        <v>120</v>
      </c>
      <c r="C176" s="72">
        <f t="shared" si="59"/>
        <v>40.000000000000007</v>
      </c>
      <c r="D176" s="72">
        <f>+C176-C175</f>
        <v>0.3333333333333357</v>
      </c>
      <c r="E176" s="73">
        <f>+J175*D176+0.5*M175*D176*D176</f>
        <v>6.2496134573597528</v>
      </c>
      <c r="F176" s="73">
        <f>+E176*N176/100</f>
        <v>0.43747294201518272</v>
      </c>
      <c r="G176" s="74">
        <f t="shared" ref="G176:H178" si="67">+G175+E176</f>
        <v>856.23572483054068</v>
      </c>
      <c r="H176" s="72">
        <f t="shared" si="67"/>
        <v>651.45590530394134</v>
      </c>
      <c r="I176" s="72">
        <f>+J176*3.6</f>
        <v>67.243122122092814</v>
      </c>
      <c r="J176" s="72">
        <f>+J175+M175*D176</f>
        <v>18.67864503391467</v>
      </c>
      <c r="K176" s="72">
        <f t="shared" si="53"/>
        <v>22.222222222222221</v>
      </c>
      <c r="L176" s="73">
        <f>+U176/$E$22</f>
        <v>-0.41737822612284697</v>
      </c>
      <c r="M176" s="73">
        <f>MIN(IF((J176+L176*D177)&gt;K176,+(K176-J176)/D177,L176),$E$20)</f>
        <v>-0.41737822612284697</v>
      </c>
      <c r="N176" s="72">
        <f>IF($G176&gt;=$F$48,$D$48,(IF($G176&gt;=$F$47,$D$47,(IF($G176&gt;=$F$46,$D$46,(IF($G176&gt;=$F$45,$D$45,(IF($G176&gt;=$F$44,$D$44,IF($G176&gt;=$F$43,$D$43,IF($G176&gt;=$F$42,$D$42,IF($G176&gt;=$F$41,$D$41,$D$40))))))))))))</f>
        <v>7</v>
      </c>
      <c r="O176" s="74">
        <f t="shared" si="55"/>
        <v>342000</v>
      </c>
      <c r="P176" s="74">
        <f t="shared" si="40"/>
        <v>18309.67928235872</v>
      </c>
      <c r="Q176" s="74">
        <f>0.1*$E$22*N176</f>
        <v>28000</v>
      </c>
      <c r="R176" s="74">
        <f t="shared" si="57"/>
        <v>6000</v>
      </c>
      <c r="S176" s="74">
        <f>0.5*$E$9*$E$13*$E$14*(J176+$E$10)^2</f>
        <v>1004.8083272725971</v>
      </c>
      <c r="T176" s="74">
        <f>+Q176+R176+S176</f>
        <v>35004.8083272726</v>
      </c>
      <c r="U176" s="75">
        <f>+P176-T176</f>
        <v>-16695.12904491388</v>
      </c>
      <c r="W176" s="76">
        <f>IF($I176&lt;='Forbikjøringsfelt i stigning'!$D$15-'Forbikjøringsfelt i stigning'!$D$18,IF($I175&gt;='Forbikjøringsfelt i stigning'!$D$15-'Forbikjøringsfelt i stigning'!$D$18,$G176,0),0)</f>
        <v>0</v>
      </c>
      <c r="X176" s="77">
        <f>IF($I176&gt;='Forbikjøringsfelt i stigning'!$D$15-('Forbikjøringsfelt i stigning'!$D$18-5),IF($I175&lt;='Forbikjøringsfelt i stigning'!$D$15-('Forbikjøringsfelt i stigning'!$D$18-5),$G176,0),0)</f>
        <v>0</v>
      </c>
    </row>
    <row r="177" spans="2:24" x14ac:dyDescent="0.2">
      <c r="B177" s="71">
        <v>121</v>
      </c>
      <c r="C177" s="72">
        <f t="shared" si="59"/>
        <v>40.333333333333343</v>
      </c>
      <c r="D177" s="72">
        <f>+C177-C176</f>
        <v>0.3333333333333357</v>
      </c>
      <c r="E177" s="73">
        <f>+J176*D177+0.5*M176*D177*D177</f>
        <v>6.2030273320758864</v>
      </c>
      <c r="F177" s="73">
        <f>+E177*N177/100</f>
        <v>0.43421191324531205</v>
      </c>
      <c r="G177" s="74">
        <f t="shared" si="67"/>
        <v>862.43875216261654</v>
      </c>
      <c r="H177" s="72">
        <f t="shared" si="67"/>
        <v>651.89011721718668</v>
      </c>
      <c r="I177" s="72">
        <f>+J177*3.6</f>
        <v>66.742268250745397</v>
      </c>
      <c r="J177" s="72">
        <f>+J176+M176*D177</f>
        <v>18.539518958540388</v>
      </c>
      <c r="K177" s="72">
        <f t="shared" si="53"/>
        <v>22.222222222222221</v>
      </c>
      <c r="L177" s="73">
        <f>+U177/$E$22</f>
        <v>-0.4135703766437489</v>
      </c>
      <c r="M177" s="73">
        <f>MIN(IF((J177+L177*D178)&gt;K177,+(K177-J177)/D178,L177),$E$20)</f>
        <v>-0.4135703766437489</v>
      </c>
      <c r="N177" s="72">
        <f t="shared" ref="N177:N240" si="68">IF($G177&gt;=$F$48,$D$48,(IF($G177&gt;=$F$47,$D$47,(IF($G177&gt;=$F$46,$D$46,(IF($G177&gt;=$F$45,$D$45,(IF($G177&gt;=$F$44,$D$44,IF($G177&gt;=$F$43,$D$43,IF($G177&gt;=$F$42,$D$42,IF($G177&gt;=$F$41,$D$41,$D$40))))))))))))</f>
        <v>7</v>
      </c>
      <c r="O177" s="74">
        <f t="shared" si="55"/>
        <v>342000</v>
      </c>
      <c r="P177" s="74">
        <f t="shared" si="40"/>
        <v>18447.080572306586</v>
      </c>
      <c r="Q177" s="74">
        <f>0.1*$E$22*N177</f>
        <v>28000</v>
      </c>
      <c r="R177" s="74">
        <f t="shared" si="57"/>
        <v>6000</v>
      </c>
      <c r="S177" s="74">
        <f>0.5*$E$9*$E$13*$E$14*(J177+$E$10)^2</f>
        <v>989.89563805654598</v>
      </c>
      <c r="T177" s="74">
        <f>+Q177+R177+S177</f>
        <v>34989.895638056543</v>
      </c>
      <c r="U177" s="75">
        <f>+P177-T177</f>
        <v>-16542.815065749957</v>
      </c>
      <c r="W177" s="76">
        <f>IF($I177&lt;='Forbikjøringsfelt i stigning'!$D$15-'Forbikjøringsfelt i stigning'!$D$18,IF($I176&gt;='Forbikjøringsfelt i stigning'!$D$15-'Forbikjøringsfelt i stigning'!$D$18,$G177,0),0)</f>
        <v>0</v>
      </c>
      <c r="X177" s="77">
        <f>IF($I177&gt;='Forbikjøringsfelt i stigning'!$D$15-('Forbikjøringsfelt i stigning'!$D$18-5),IF($I176&lt;='Forbikjøringsfelt i stigning'!$D$15-('Forbikjøringsfelt i stigning'!$D$18-5),$G177,0),0)</f>
        <v>0</v>
      </c>
    </row>
    <row r="178" spans="2:24" x14ac:dyDescent="0.2">
      <c r="B178" s="71">
        <v>122</v>
      </c>
      <c r="C178" s="72">
        <f t="shared" si="59"/>
        <v>40.666666666666679</v>
      </c>
      <c r="D178" s="72">
        <f>+C178-C177</f>
        <v>0.3333333333333357</v>
      </c>
      <c r="E178" s="73">
        <f>+J177*D178+0.5*M177*D178*D178</f>
        <v>6.1568635208110756</v>
      </c>
      <c r="F178" s="73">
        <f>+E178*N178/100</f>
        <v>0.4309804464567753</v>
      </c>
      <c r="G178" s="74">
        <f t="shared" si="67"/>
        <v>868.59561568342758</v>
      </c>
      <c r="H178" s="72">
        <f t="shared" si="67"/>
        <v>652.32109766364351</v>
      </c>
      <c r="I178" s="72">
        <f>+J178*3.6</f>
        <v>66.245983798772897</v>
      </c>
      <c r="J178" s="72">
        <f>+J177+M177*D178</f>
        <v>18.401662166325803</v>
      </c>
      <c r="K178" s="72">
        <f t="shared" si="53"/>
        <v>22.222222222222221</v>
      </c>
      <c r="L178" s="73">
        <f>+U178/$E$22</f>
        <v>-0.40974878381641183</v>
      </c>
      <c r="M178" s="73">
        <f>MIN(IF((J178+L178*D179)&gt;K178,+(K178-J178)/D179,L178),$E$20)</f>
        <v>-0.40974878381641183</v>
      </c>
      <c r="N178" s="72">
        <f t="shared" si="68"/>
        <v>7</v>
      </c>
      <c r="O178" s="74">
        <f t="shared" si="55"/>
        <v>342000</v>
      </c>
      <c r="P178" s="74">
        <f t="shared" si="40"/>
        <v>18585.277618336255</v>
      </c>
      <c r="Q178" s="74">
        <f>0.1*$E$22*N178</f>
        <v>28000</v>
      </c>
      <c r="R178" s="74">
        <f t="shared" si="57"/>
        <v>6000</v>
      </c>
      <c r="S178" s="74">
        <f>0.5*$E$9*$E$13*$E$14*(J178+$E$10)^2</f>
        <v>975.22897099272905</v>
      </c>
      <c r="T178" s="74">
        <f>+Q178+R178+S178</f>
        <v>34975.228970992728</v>
      </c>
      <c r="U178" s="75">
        <f>+P178-T178</f>
        <v>-16389.951352656473</v>
      </c>
      <c r="W178" s="76">
        <f>IF($I178&lt;='Forbikjøringsfelt i stigning'!$D$15-'Forbikjøringsfelt i stigning'!$D$18,IF($I177&gt;='Forbikjøringsfelt i stigning'!$D$15-'Forbikjøringsfelt i stigning'!$D$18,$G178,0),0)</f>
        <v>0</v>
      </c>
      <c r="X178" s="77">
        <f>IF($I178&gt;='Forbikjøringsfelt i stigning'!$D$15-('Forbikjøringsfelt i stigning'!$D$18-5),IF($I177&lt;='Forbikjøringsfelt i stigning'!$D$15-('Forbikjøringsfelt i stigning'!$D$18-5),$G178,0),0)</f>
        <v>0</v>
      </c>
    </row>
    <row r="179" spans="2:24" x14ac:dyDescent="0.2">
      <c r="B179" s="71">
        <v>123</v>
      </c>
      <c r="C179" s="72">
        <f t="shared" si="59"/>
        <v>41.000000000000014</v>
      </c>
      <c r="D179" s="72">
        <f t="shared" ref="D179:D242" si="69">+C179-C178</f>
        <v>0.3333333333333357</v>
      </c>
      <c r="E179" s="73">
        <f t="shared" ref="E179:E242" si="70">+J178*D179+0.5*M178*D179*D179</f>
        <v>6.1111235674521769</v>
      </c>
      <c r="F179" s="73">
        <f t="shared" ref="F179:F242" si="71">+E179*N179/100</f>
        <v>0.42777864972165242</v>
      </c>
      <c r="G179" s="74">
        <f t="shared" ref="G179:G242" si="72">+G178+E179</f>
        <v>874.70673925087976</v>
      </c>
      <c r="H179" s="72">
        <f t="shared" ref="H179:H242" si="73">+H178+F179</f>
        <v>652.74887631336514</v>
      </c>
      <c r="I179" s="72">
        <f t="shared" ref="I179:I242" si="74">+J179*3.6</f>
        <v>65.754285258193192</v>
      </c>
      <c r="J179" s="72">
        <f t="shared" ref="J179:J242" si="75">+J178+M178*D179</f>
        <v>18.265079238386999</v>
      </c>
      <c r="K179" s="72">
        <f t="shared" si="53"/>
        <v>22.222222222222221</v>
      </c>
      <c r="L179" s="73">
        <f t="shared" ref="L179:L242" si="76">+U179/$E$22</f>
        <v>-0.40591377132752371</v>
      </c>
      <c r="M179" s="73">
        <f t="shared" ref="M179:M242" si="77">MIN(IF((J179+L179*D180)&gt;K179,+(K179-J179)/D180,L179),$E$20)</f>
        <v>-0.40591377132752371</v>
      </c>
      <c r="N179" s="72">
        <f t="shared" si="68"/>
        <v>7</v>
      </c>
      <c r="O179" s="74">
        <f t="shared" si="55"/>
        <v>342000</v>
      </c>
      <c r="P179" s="74">
        <f t="shared" si="40"/>
        <v>18724.254931302574</v>
      </c>
      <c r="Q179" s="74">
        <f t="shared" ref="Q179:Q242" si="78">0.1*$E$22*N179</f>
        <v>28000</v>
      </c>
      <c r="R179" s="74">
        <f t="shared" si="57"/>
        <v>6000</v>
      </c>
      <c r="S179" s="74">
        <f t="shared" ref="S179:S242" si="79">0.5*$E$9*$E$13*$E$14*(J179+$E$10)^2</f>
        <v>960.80578440352076</v>
      </c>
      <c r="T179" s="74">
        <f t="shared" ref="T179:T242" si="80">+Q179+R179+S179</f>
        <v>34960.805784403521</v>
      </c>
      <c r="U179" s="75">
        <f t="shared" ref="U179:U242" si="81">+P179-T179</f>
        <v>-16236.550853100947</v>
      </c>
      <c r="W179" s="76">
        <f>IF($I179&lt;='Forbikjøringsfelt i stigning'!$D$15-'Forbikjøringsfelt i stigning'!$D$18,IF($I178&gt;='Forbikjøringsfelt i stigning'!$D$15-'Forbikjøringsfelt i stigning'!$D$18,$G179,0),0)</f>
        <v>0</v>
      </c>
      <c r="X179" s="77">
        <f>IF($I179&gt;='Forbikjøringsfelt i stigning'!$D$15-('Forbikjøringsfelt i stigning'!$D$18-5),IF($I178&lt;='Forbikjøringsfelt i stigning'!$D$15-('Forbikjøringsfelt i stigning'!$D$18-5),$G179,0),0)</f>
        <v>0</v>
      </c>
    </row>
    <row r="180" spans="2:24" x14ac:dyDescent="0.2">
      <c r="B180" s="71">
        <v>124</v>
      </c>
      <c r="C180" s="72">
        <f t="shared" si="59"/>
        <v>41.33333333333335</v>
      </c>
      <c r="D180" s="72">
        <f t="shared" si="69"/>
        <v>0.3333333333333357</v>
      </c>
      <c r="E180" s="73">
        <f t="shared" si="70"/>
        <v>6.0658089810552909</v>
      </c>
      <c r="F180" s="73">
        <f t="shared" si="71"/>
        <v>0.42460662867387033</v>
      </c>
      <c r="G180" s="74">
        <f t="shared" si="72"/>
        <v>880.77254823193505</v>
      </c>
      <c r="H180" s="72">
        <f t="shared" si="73"/>
        <v>653.17348294203896</v>
      </c>
      <c r="I180" s="72">
        <f t="shared" si="74"/>
        <v>65.267188732600161</v>
      </c>
      <c r="J180" s="72">
        <f t="shared" si="75"/>
        <v>18.12977464794449</v>
      </c>
      <c r="K180" s="72">
        <f t="shared" si="53"/>
        <v>22.222222222222221</v>
      </c>
      <c r="L180" s="73">
        <f t="shared" si="76"/>
        <v>-0.4020656835631089</v>
      </c>
      <c r="M180" s="73">
        <f t="shared" si="77"/>
        <v>-0.4020656835631089</v>
      </c>
      <c r="N180" s="72">
        <f t="shared" si="68"/>
        <v>7</v>
      </c>
      <c r="O180" s="74">
        <f t="shared" si="55"/>
        <v>342000</v>
      </c>
      <c r="P180" s="74">
        <f t="shared" si="40"/>
        <v>18863.996196377164</v>
      </c>
      <c r="Q180" s="74">
        <f t="shared" si="78"/>
        <v>28000</v>
      </c>
      <c r="R180" s="74">
        <f t="shared" si="57"/>
        <v>6000</v>
      </c>
      <c r="S180" s="74">
        <f t="shared" si="79"/>
        <v>946.62353890152212</v>
      </c>
      <c r="T180" s="74">
        <f t="shared" si="80"/>
        <v>34946.62353890152</v>
      </c>
      <c r="U180" s="75">
        <f t="shared" si="81"/>
        <v>-16082.627342524356</v>
      </c>
      <c r="W180" s="76">
        <f>IF($I180&lt;='Forbikjøringsfelt i stigning'!$D$15-'Forbikjøringsfelt i stigning'!$D$18,IF($I179&gt;='Forbikjøringsfelt i stigning'!$D$15-'Forbikjøringsfelt i stigning'!$D$18,$G180,0),0)</f>
        <v>0</v>
      </c>
      <c r="X180" s="77">
        <f>IF($I180&gt;='Forbikjøringsfelt i stigning'!$D$15-('Forbikjøringsfelt i stigning'!$D$18-5),IF($I179&lt;='Forbikjøringsfelt i stigning'!$D$15-('Forbikjøringsfelt i stigning'!$D$18-5),$G180,0),0)</f>
        <v>0</v>
      </c>
    </row>
    <row r="181" spans="2:24" x14ac:dyDescent="0.2">
      <c r="B181" s="71">
        <v>125</v>
      </c>
      <c r="C181" s="72">
        <f t="shared" si="59"/>
        <v>41.666666666666686</v>
      </c>
      <c r="D181" s="72">
        <f t="shared" si="69"/>
        <v>0.3333333333333357</v>
      </c>
      <c r="E181" s="73">
        <f t="shared" si="70"/>
        <v>6.0209212335613671</v>
      </c>
      <c r="F181" s="73">
        <f t="shared" si="71"/>
        <v>0.42146448634929568</v>
      </c>
      <c r="G181" s="74">
        <f t="shared" si="72"/>
        <v>886.7934694654964</v>
      </c>
      <c r="H181" s="72">
        <f t="shared" si="73"/>
        <v>653.59494742838831</v>
      </c>
      <c r="I181" s="72">
        <f t="shared" si="74"/>
        <v>64.784709912324431</v>
      </c>
      <c r="J181" s="72">
        <f t="shared" si="75"/>
        <v>17.995752753423453</v>
      </c>
      <c r="K181" s="72">
        <f t="shared" si="53"/>
        <v>22.222222222222221</v>
      </c>
      <c r="L181" s="73">
        <f t="shared" si="76"/>
        <v>-0.39820488586523872</v>
      </c>
      <c r="M181" s="73">
        <f t="shared" si="77"/>
        <v>-0.39820488586523872</v>
      </c>
      <c r="N181" s="72">
        <f t="shared" si="68"/>
        <v>7</v>
      </c>
      <c r="O181" s="74">
        <f t="shared" si="55"/>
        <v>342000</v>
      </c>
      <c r="P181" s="74">
        <f t="shared" si="40"/>
        <v>19004.484262818016</v>
      </c>
      <c r="Q181" s="74">
        <f t="shared" si="78"/>
        <v>28000</v>
      </c>
      <c r="R181" s="74">
        <f t="shared" si="57"/>
        <v>6000</v>
      </c>
      <c r="S181" s="74">
        <f t="shared" si="79"/>
        <v>932.67969742756156</v>
      </c>
      <c r="T181" s="74">
        <f t="shared" si="80"/>
        <v>34932.679697427564</v>
      </c>
      <c r="U181" s="75">
        <f t="shared" si="81"/>
        <v>-15928.195434609548</v>
      </c>
      <c r="W181" s="76">
        <f>IF($I181&lt;='Forbikjøringsfelt i stigning'!$D$15-'Forbikjøringsfelt i stigning'!$D$18,IF($I180&gt;='Forbikjøringsfelt i stigning'!$D$15-'Forbikjøringsfelt i stigning'!$D$18,$G181,0),0)</f>
        <v>886.7934694654964</v>
      </c>
      <c r="X181" s="77">
        <f>IF($I181&gt;='Forbikjøringsfelt i stigning'!$D$15-('Forbikjøringsfelt i stigning'!$D$18-5),IF($I180&lt;='Forbikjøringsfelt i stigning'!$D$15-('Forbikjøringsfelt i stigning'!$D$18-5),$G181,0),0)</f>
        <v>0</v>
      </c>
    </row>
    <row r="182" spans="2:24" x14ac:dyDescent="0.2">
      <c r="B182" s="71">
        <v>126</v>
      </c>
      <c r="C182" s="72">
        <f t="shared" si="59"/>
        <v>42.000000000000021</v>
      </c>
      <c r="D182" s="72">
        <f t="shared" si="69"/>
        <v>0.3333333333333357</v>
      </c>
      <c r="E182" s="73">
        <f t="shared" si="70"/>
        <v>5.9764617574820127</v>
      </c>
      <c r="F182" s="73">
        <f t="shared" si="71"/>
        <v>0.41835232302374087</v>
      </c>
      <c r="G182" s="74">
        <f t="shared" si="72"/>
        <v>892.76993122297836</v>
      </c>
      <c r="H182" s="72">
        <f t="shared" si="73"/>
        <v>654.01329975141209</v>
      </c>
      <c r="I182" s="72">
        <f t="shared" si="74"/>
        <v>64.306864049286148</v>
      </c>
      <c r="J182" s="72">
        <f t="shared" si="75"/>
        <v>17.863017791468373</v>
      </c>
      <c r="K182" s="72">
        <f t="shared" si="53"/>
        <v>22.222222222222221</v>
      </c>
      <c r="L182" s="73">
        <f t="shared" si="76"/>
        <v>-0.39433176476401421</v>
      </c>
      <c r="M182" s="73">
        <f t="shared" si="77"/>
        <v>-0.39433176476401421</v>
      </c>
      <c r="N182" s="72">
        <f t="shared" si="68"/>
        <v>7</v>
      </c>
      <c r="O182" s="74">
        <f t="shared" si="55"/>
        <v>342000</v>
      </c>
      <c r="P182" s="74">
        <f t="shared" si="40"/>
        <v>19145.701134740179</v>
      </c>
      <c r="Q182" s="74">
        <f t="shared" si="78"/>
        <v>28000</v>
      </c>
      <c r="R182" s="74">
        <f t="shared" si="57"/>
        <v>6000</v>
      </c>
      <c r="S182" s="74">
        <f t="shared" si="79"/>
        <v>918.97172530074897</v>
      </c>
      <c r="T182" s="74">
        <f t="shared" si="80"/>
        <v>34918.971725300747</v>
      </c>
      <c r="U182" s="75">
        <f t="shared" si="81"/>
        <v>-15773.270590560569</v>
      </c>
      <c r="W182" s="76">
        <f>IF($I182&lt;='Forbikjøringsfelt i stigning'!$D$15-'Forbikjøringsfelt i stigning'!$D$18,IF($I181&gt;='Forbikjøringsfelt i stigning'!$D$15-'Forbikjøringsfelt i stigning'!$D$18,$G182,0),0)</f>
        <v>0</v>
      </c>
      <c r="X182" s="77">
        <f>IF($I182&gt;='Forbikjøringsfelt i stigning'!$D$15-('Forbikjøringsfelt i stigning'!$D$18-5),IF($I181&lt;='Forbikjøringsfelt i stigning'!$D$15-('Forbikjøringsfelt i stigning'!$D$18-5),$G182,0),0)</f>
        <v>0</v>
      </c>
    </row>
    <row r="183" spans="2:24" x14ac:dyDescent="0.2">
      <c r="B183" s="71">
        <v>127</v>
      </c>
      <c r="C183" s="72">
        <f t="shared" si="59"/>
        <v>42.333333333333357</v>
      </c>
      <c r="D183" s="72">
        <f t="shared" si="69"/>
        <v>0.3333333333333357</v>
      </c>
      <c r="E183" s="73">
        <f t="shared" si="70"/>
        <v>5.9324319435581652</v>
      </c>
      <c r="F183" s="73">
        <f t="shared" si="71"/>
        <v>0.41527023604907159</v>
      </c>
      <c r="G183" s="74">
        <f t="shared" si="72"/>
        <v>898.70236316653654</v>
      </c>
      <c r="H183" s="72">
        <f t="shared" si="73"/>
        <v>654.42856998746117</v>
      </c>
      <c r="I183" s="72">
        <f t="shared" si="74"/>
        <v>63.833665931569328</v>
      </c>
      <c r="J183" s="72">
        <f t="shared" si="75"/>
        <v>17.731573869880368</v>
      </c>
      <c r="K183" s="72">
        <f t="shared" si="53"/>
        <v>22.222222222222221</v>
      </c>
      <c r="L183" s="73">
        <f t="shared" si="76"/>
        <v>-0.39044672818301135</v>
      </c>
      <c r="M183" s="73">
        <f t="shared" si="77"/>
        <v>-0.39044672818301135</v>
      </c>
      <c r="N183" s="72">
        <f t="shared" si="68"/>
        <v>7</v>
      </c>
      <c r="O183" s="74">
        <f t="shared" si="55"/>
        <v>342000</v>
      </c>
      <c r="P183" s="74">
        <f t="shared" si="40"/>
        <v>19287.627962960258</v>
      </c>
      <c r="Q183" s="74">
        <f t="shared" si="78"/>
        <v>28000</v>
      </c>
      <c r="R183" s="74">
        <f t="shared" si="57"/>
        <v>6000</v>
      </c>
      <c r="S183" s="74">
        <f t="shared" si="79"/>
        <v>905.49709028070981</v>
      </c>
      <c r="T183" s="74">
        <f t="shared" si="80"/>
        <v>34905.497090280711</v>
      </c>
      <c r="U183" s="75">
        <f t="shared" si="81"/>
        <v>-15617.869127320453</v>
      </c>
      <c r="W183" s="76">
        <f>IF($I183&lt;='Forbikjøringsfelt i stigning'!$D$15-'Forbikjøringsfelt i stigning'!$D$18,IF($I182&gt;='Forbikjøringsfelt i stigning'!$D$15-'Forbikjøringsfelt i stigning'!$D$18,$G183,0),0)</f>
        <v>0</v>
      </c>
      <c r="X183" s="77">
        <f>IF($I183&gt;='Forbikjøringsfelt i stigning'!$D$15-('Forbikjøringsfelt i stigning'!$D$18-5),IF($I182&lt;='Forbikjøringsfelt i stigning'!$D$15-('Forbikjøringsfelt i stigning'!$D$18-5),$G183,0),0)</f>
        <v>0</v>
      </c>
    </row>
    <row r="184" spans="2:24" x14ac:dyDescent="0.2">
      <c r="B184" s="71">
        <v>128</v>
      </c>
      <c r="C184" s="72">
        <f t="shared" si="59"/>
        <v>42.666666666666693</v>
      </c>
      <c r="D184" s="72">
        <f t="shared" si="69"/>
        <v>0.3333333333333357</v>
      </c>
      <c r="E184" s="73">
        <f t="shared" si="70"/>
        <v>5.8888331383944417</v>
      </c>
      <c r="F184" s="73">
        <f t="shared" si="71"/>
        <v>0.41221831968761097</v>
      </c>
      <c r="G184" s="74">
        <f t="shared" si="72"/>
        <v>904.59119630493103</v>
      </c>
      <c r="H184" s="72">
        <f t="shared" si="73"/>
        <v>654.84078830714884</v>
      </c>
      <c r="I184" s="72">
        <f t="shared" si="74"/>
        <v>63.3651298577497</v>
      </c>
      <c r="J184" s="72">
        <f t="shared" si="75"/>
        <v>17.601424960486028</v>
      </c>
      <c r="K184" s="72">
        <f t="shared" si="53"/>
        <v>22.222222222222221</v>
      </c>
      <c r="L184" s="73">
        <f t="shared" si="76"/>
        <v>-0.38655020561635528</v>
      </c>
      <c r="M184" s="73">
        <f t="shared" si="77"/>
        <v>-0.38655020561635528</v>
      </c>
      <c r="N184" s="72">
        <f t="shared" si="68"/>
        <v>7</v>
      </c>
      <c r="O184" s="74">
        <f t="shared" si="55"/>
        <v>342000</v>
      </c>
      <c r="P184" s="74">
        <f t="shared" ref="P184:P247" si="82">+O184/J184</f>
        <v>19430.245037987897</v>
      </c>
      <c r="Q184" s="74">
        <f t="shared" si="78"/>
        <v>28000</v>
      </c>
      <c r="R184" s="74">
        <f t="shared" si="57"/>
        <v>6000</v>
      </c>
      <c r="S184" s="74">
        <f t="shared" si="79"/>
        <v>892.25326264210719</v>
      </c>
      <c r="T184" s="74">
        <f t="shared" si="80"/>
        <v>34892.253262642109</v>
      </c>
      <c r="U184" s="75">
        <f t="shared" si="81"/>
        <v>-15462.008224654212</v>
      </c>
      <c r="W184" s="76">
        <f>IF($I184&lt;='Forbikjøringsfelt i stigning'!$D$15-'Forbikjøringsfelt i stigning'!$D$18,IF($I183&gt;='Forbikjøringsfelt i stigning'!$D$15-'Forbikjøringsfelt i stigning'!$D$18,$G184,0),0)</f>
        <v>0</v>
      </c>
      <c r="X184" s="77">
        <f>IF($I184&gt;='Forbikjøringsfelt i stigning'!$D$15-('Forbikjøringsfelt i stigning'!$D$18-5),IF($I183&lt;='Forbikjøringsfelt i stigning'!$D$15-('Forbikjøringsfelt i stigning'!$D$18-5),$G184,0),0)</f>
        <v>0</v>
      </c>
    </row>
    <row r="185" spans="2:24" x14ac:dyDescent="0.2">
      <c r="B185" s="71">
        <v>129</v>
      </c>
      <c r="C185" s="72">
        <f t="shared" si="59"/>
        <v>43.000000000000028</v>
      </c>
      <c r="D185" s="72">
        <f t="shared" si="69"/>
        <v>0.3333333333333357</v>
      </c>
      <c r="E185" s="73">
        <f t="shared" si="70"/>
        <v>5.8456666420722527</v>
      </c>
      <c r="F185" s="73">
        <f t="shared" si="71"/>
        <v>0.40919666494505769</v>
      </c>
      <c r="G185" s="74">
        <f t="shared" si="72"/>
        <v>910.43686294700331</v>
      </c>
      <c r="H185" s="72">
        <f t="shared" si="73"/>
        <v>655.2499849720939</v>
      </c>
      <c r="I185" s="72">
        <f t="shared" si="74"/>
        <v>62.901269611010079</v>
      </c>
      <c r="J185" s="72">
        <f t="shared" si="75"/>
        <v>17.472574891947243</v>
      </c>
      <c r="K185" s="72">
        <f t="shared" si="53"/>
        <v>22.222222222222221</v>
      </c>
      <c r="L185" s="73">
        <f t="shared" si="76"/>
        <v>-0.38264264827560057</v>
      </c>
      <c r="M185" s="73">
        <f t="shared" si="77"/>
        <v>-0.38264264827560057</v>
      </c>
      <c r="N185" s="72">
        <f t="shared" si="68"/>
        <v>7</v>
      </c>
      <c r="O185" s="74">
        <f t="shared" si="55"/>
        <v>342000</v>
      </c>
      <c r="P185" s="74">
        <f t="shared" si="82"/>
        <v>19573.53178423753</v>
      </c>
      <c r="Q185" s="74">
        <f t="shared" si="78"/>
        <v>28000</v>
      </c>
      <c r="R185" s="74">
        <f t="shared" si="57"/>
        <v>6000</v>
      </c>
      <c r="S185" s="74">
        <f t="shared" si="79"/>
        <v>879.23771526155087</v>
      </c>
      <c r="T185" s="74">
        <f t="shared" si="80"/>
        <v>34879.237715261552</v>
      </c>
      <c r="U185" s="75">
        <f t="shared" si="81"/>
        <v>-15305.705931024022</v>
      </c>
      <c r="W185" s="76">
        <f>IF($I185&lt;='Forbikjøringsfelt i stigning'!$D$15-'Forbikjøringsfelt i stigning'!$D$18,IF($I184&gt;='Forbikjøringsfelt i stigning'!$D$15-'Forbikjøringsfelt i stigning'!$D$18,$G185,0),0)</f>
        <v>0</v>
      </c>
      <c r="X185" s="77">
        <f>IF($I185&gt;='Forbikjøringsfelt i stigning'!$D$15-('Forbikjøringsfelt i stigning'!$D$18-5),IF($I184&lt;='Forbikjøringsfelt i stigning'!$D$15-('Forbikjøringsfelt i stigning'!$D$18-5),$G185,0),0)</f>
        <v>0</v>
      </c>
    </row>
    <row r="186" spans="2:24" x14ac:dyDescent="0.2">
      <c r="B186" s="71">
        <v>130</v>
      </c>
      <c r="C186" s="72">
        <f t="shared" si="59"/>
        <v>43.333333333333364</v>
      </c>
      <c r="D186" s="72">
        <f t="shared" si="69"/>
        <v>0.3333333333333357</v>
      </c>
      <c r="E186" s="73">
        <f t="shared" si="70"/>
        <v>5.8029337057449215</v>
      </c>
      <c r="F186" s="73">
        <f t="shared" si="71"/>
        <v>0.40620535940214453</v>
      </c>
      <c r="G186" s="74">
        <f t="shared" si="72"/>
        <v>916.23979665274828</v>
      </c>
      <c r="H186" s="72">
        <f t="shared" si="73"/>
        <v>655.65619033149608</v>
      </c>
      <c r="I186" s="72">
        <f t="shared" si="74"/>
        <v>62.442098433079352</v>
      </c>
      <c r="J186" s="72">
        <f t="shared" si="75"/>
        <v>17.345027342522041</v>
      </c>
      <c r="K186" s="72">
        <f t="shared" si="53"/>
        <v>22.222222222222221</v>
      </c>
      <c r="L186" s="73">
        <f t="shared" si="76"/>
        <v>-0.37872452920458383</v>
      </c>
      <c r="M186" s="73">
        <f t="shared" si="77"/>
        <v>-0.37872452920458383</v>
      </c>
      <c r="N186" s="72">
        <f t="shared" si="68"/>
        <v>7</v>
      </c>
      <c r="O186" s="74">
        <f t="shared" si="55"/>
        <v>342000</v>
      </c>
      <c r="P186" s="74">
        <f t="shared" si="82"/>
        <v>19717.46675553362</v>
      </c>
      <c r="Q186" s="74">
        <f t="shared" si="78"/>
        <v>28000</v>
      </c>
      <c r="R186" s="74">
        <f t="shared" si="57"/>
        <v>6000</v>
      </c>
      <c r="S186" s="74">
        <f t="shared" si="79"/>
        <v>866.4479237169711</v>
      </c>
      <c r="T186" s="74">
        <f t="shared" si="80"/>
        <v>34866.447923716973</v>
      </c>
      <c r="U186" s="75">
        <f t="shared" si="81"/>
        <v>-15148.981168183353</v>
      </c>
      <c r="W186" s="76">
        <f>IF($I186&lt;='Forbikjøringsfelt i stigning'!$D$15-'Forbikjøringsfelt i stigning'!$D$18,IF($I185&gt;='Forbikjøringsfelt i stigning'!$D$15-'Forbikjøringsfelt i stigning'!$D$18,$G186,0),0)</f>
        <v>0</v>
      </c>
      <c r="X186" s="77">
        <f>IF($I186&gt;='Forbikjøringsfelt i stigning'!$D$15-('Forbikjøringsfelt i stigning'!$D$18-5),IF($I185&lt;='Forbikjøringsfelt i stigning'!$D$15-('Forbikjøringsfelt i stigning'!$D$18-5),$G186,0),0)</f>
        <v>0</v>
      </c>
    </row>
    <row r="187" spans="2:24" x14ac:dyDescent="0.2">
      <c r="B187" s="71">
        <v>131</v>
      </c>
      <c r="C187" s="72">
        <f t="shared" si="59"/>
        <v>43.6666666666667</v>
      </c>
      <c r="D187" s="72">
        <f t="shared" si="69"/>
        <v>0.3333333333333357</v>
      </c>
      <c r="E187" s="73">
        <f t="shared" si="70"/>
        <v>5.760635529218245</v>
      </c>
      <c r="F187" s="73">
        <f t="shared" si="71"/>
        <v>0.4032444870452771</v>
      </c>
      <c r="G187" s="74">
        <f t="shared" si="72"/>
        <v>922.00043218196652</v>
      </c>
      <c r="H187" s="72">
        <f t="shared" si="73"/>
        <v>656.05943481854138</v>
      </c>
      <c r="I187" s="72">
        <f t="shared" si="74"/>
        <v>61.987628998033848</v>
      </c>
      <c r="J187" s="72">
        <f t="shared" si="75"/>
        <v>17.21878583278718</v>
      </c>
      <c r="K187" s="72">
        <f t="shared" si="53"/>
        <v>22.222222222222221</v>
      </c>
      <c r="L187" s="73">
        <f t="shared" si="76"/>
        <v>-0.3747963433604371</v>
      </c>
      <c r="M187" s="73">
        <f t="shared" si="77"/>
        <v>-0.3747963433604371</v>
      </c>
      <c r="N187" s="72">
        <f t="shared" si="68"/>
        <v>7</v>
      </c>
      <c r="O187" s="74">
        <f t="shared" si="55"/>
        <v>342000</v>
      </c>
      <c r="P187" s="74">
        <f t="shared" si="82"/>
        <v>19862.027631982048</v>
      </c>
      <c r="Q187" s="74">
        <f t="shared" si="78"/>
        <v>28000</v>
      </c>
      <c r="R187" s="74">
        <f t="shared" si="57"/>
        <v>6000</v>
      </c>
      <c r="S187" s="74">
        <f t="shared" si="79"/>
        <v>853.88136639953029</v>
      </c>
      <c r="T187" s="74">
        <f t="shared" si="80"/>
        <v>34853.881366399532</v>
      </c>
      <c r="U187" s="75">
        <f t="shared" si="81"/>
        <v>-14991.853734417484</v>
      </c>
      <c r="W187" s="76">
        <f>IF($I187&lt;='Forbikjøringsfelt i stigning'!$D$15-'Forbikjøringsfelt i stigning'!$D$18,IF($I186&gt;='Forbikjøringsfelt i stigning'!$D$15-'Forbikjøringsfelt i stigning'!$D$18,$G187,0),0)</f>
        <v>0</v>
      </c>
      <c r="X187" s="77">
        <f>IF($I187&gt;='Forbikjøringsfelt i stigning'!$D$15-('Forbikjøringsfelt i stigning'!$D$18-5),IF($I186&lt;='Forbikjøringsfelt i stigning'!$D$15-('Forbikjøringsfelt i stigning'!$D$18-5),$G187,0),0)</f>
        <v>0</v>
      </c>
    </row>
    <row r="188" spans="2:24" x14ac:dyDescent="0.2">
      <c r="B188" s="71">
        <v>132</v>
      </c>
      <c r="C188" s="72">
        <f t="shared" si="59"/>
        <v>44.000000000000036</v>
      </c>
      <c r="D188" s="72">
        <f t="shared" si="69"/>
        <v>0.3333333333333357</v>
      </c>
      <c r="E188" s="73">
        <f t="shared" si="70"/>
        <v>5.7187732585201871</v>
      </c>
      <c r="F188" s="73">
        <f t="shared" si="71"/>
        <v>0.40031412809641309</v>
      </c>
      <c r="G188" s="74">
        <f t="shared" si="72"/>
        <v>927.71920544048669</v>
      </c>
      <c r="H188" s="72">
        <f t="shared" si="73"/>
        <v>656.45974894663777</v>
      </c>
      <c r="I188" s="72">
        <f t="shared" si="74"/>
        <v>61.537873386001323</v>
      </c>
      <c r="J188" s="72">
        <f t="shared" si="75"/>
        <v>17.093853718333701</v>
      </c>
      <c r="K188" s="72">
        <f t="shared" si="53"/>
        <v>22.222222222222221</v>
      </c>
      <c r="L188" s="73">
        <f t="shared" si="76"/>
        <v>-0.37085860765896594</v>
      </c>
      <c r="M188" s="73">
        <f t="shared" si="77"/>
        <v>-0.37085860765896594</v>
      </c>
      <c r="N188" s="72">
        <f t="shared" si="68"/>
        <v>7</v>
      </c>
      <c r="O188" s="74">
        <f t="shared" si="55"/>
        <v>342000</v>
      </c>
      <c r="P188" s="74">
        <f t="shared" si="82"/>
        <v>20007.191218279477</v>
      </c>
      <c r="Q188" s="74">
        <f t="shared" si="78"/>
        <v>28000</v>
      </c>
      <c r="R188" s="74">
        <f t="shared" si="57"/>
        <v>6000</v>
      </c>
      <c r="S188" s="74">
        <f t="shared" si="79"/>
        <v>841.53552463811775</v>
      </c>
      <c r="T188" s="74">
        <f t="shared" si="80"/>
        <v>34841.535524638115</v>
      </c>
      <c r="U188" s="75">
        <f t="shared" si="81"/>
        <v>-14834.344306358638</v>
      </c>
      <c r="W188" s="76">
        <f>IF($I188&lt;='Forbikjøringsfelt i stigning'!$D$15-'Forbikjøringsfelt i stigning'!$D$18,IF($I187&gt;='Forbikjøringsfelt i stigning'!$D$15-'Forbikjøringsfelt i stigning'!$D$18,$G188,0),0)</f>
        <v>0</v>
      </c>
      <c r="X188" s="77">
        <f>IF($I188&gt;='Forbikjøringsfelt i stigning'!$D$15-('Forbikjøringsfelt i stigning'!$D$18-5),IF($I187&lt;='Forbikjøringsfelt i stigning'!$D$15-('Forbikjøringsfelt i stigning'!$D$18-5),$G188,0),0)</f>
        <v>0</v>
      </c>
    </row>
    <row r="189" spans="2:24" x14ac:dyDescent="0.2">
      <c r="B189" s="71">
        <v>133</v>
      </c>
      <c r="C189" s="72">
        <f t="shared" si="59"/>
        <v>44.333333333333371</v>
      </c>
      <c r="D189" s="72">
        <f t="shared" si="69"/>
        <v>0.3333333333333357</v>
      </c>
      <c r="E189" s="73">
        <f t="shared" si="70"/>
        <v>5.6773479834635543</v>
      </c>
      <c r="F189" s="73">
        <f t="shared" si="71"/>
        <v>0.3974143588424488</v>
      </c>
      <c r="G189" s="74">
        <f t="shared" si="72"/>
        <v>933.39655342395019</v>
      </c>
      <c r="H189" s="72">
        <f t="shared" si="73"/>
        <v>656.85716330548019</v>
      </c>
      <c r="I189" s="72">
        <f t="shared" si="74"/>
        <v>61.092843056810558</v>
      </c>
      <c r="J189" s="72">
        <f t="shared" si="75"/>
        <v>16.970234182447378</v>
      </c>
      <c r="K189" s="72">
        <f t="shared" si="53"/>
        <v>22.222222222222221</v>
      </c>
      <c r="L189" s="73">
        <f t="shared" si="76"/>
        <v>-0.36691186098263179</v>
      </c>
      <c r="M189" s="73">
        <f t="shared" si="77"/>
        <v>-0.36691186098263179</v>
      </c>
      <c r="N189" s="72">
        <f t="shared" si="68"/>
        <v>7</v>
      </c>
      <c r="O189" s="74">
        <f t="shared" si="55"/>
        <v>342000</v>
      </c>
      <c r="P189" s="74">
        <f t="shared" si="82"/>
        <v>20152.933443531194</v>
      </c>
      <c r="Q189" s="74">
        <f t="shared" si="78"/>
        <v>28000</v>
      </c>
      <c r="R189" s="74">
        <f t="shared" si="57"/>
        <v>6000</v>
      </c>
      <c r="S189" s="74">
        <f t="shared" si="79"/>
        <v>829.40788283646361</v>
      </c>
      <c r="T189" s="74">
        <f t="shared" si="80"/>
        <v>34829.407882836465</v>
      </c>
      <c r="U189" s="75">
        <f t="shared" si="81"/>
        <v>-14676.474439305272</v>
      </c>
      <c r="W189" s="76">
        <f>IF($I189&lt;='Forbikjøringsfelt i stigning'!$D$15-'Forbikjøringsfelt i stigning'!$D$18,IF($I188&gt;='Forbikjøringsfelt i stigning'!$D$15-'Forbikjøringsfelt i stigning'!$D$18,$G189,0),0)</f>
        <v>0</v>
      </c>
      <c r="X189" s="77">
        <f>IF($I189&gt;='Forbikjøringsfelt i stigning'!$D$15-('Forbikjøringsfelt i stigning'!$D$18-5),IF($I188&lt;='Forbikjøringsfelt i stigning'!$D$15-('Forbikjøringsfelt i stigning'!$D$18-5),$G189,0),0)</f>
        <v>0</v>
      </c>
    </row>
    <row r="190" spans="2:24" x14ac:dyDescent="0.2">
      <c r="B190" s="71">
        <v>134</v>
      </c>
      <c r="C190" s="72">
        <f t="shared" si="59"/>
        <v>44.666666666666707</v>
      </c>
      <c r="D190" s="72">
        <f t="shared" si="69"/>
        <v>0.3333333333333357</v>
      </c>
      <c r="E190" s="73">
        <f t="shared" si="70"/>
        <v>5.6363607352056864</v>
      </c>
      <c r="F190" s="73">
        <f t="shared" si="71"/>
        <v>0.39454525146439806</v>
      </c>
      <c r="G190" s="74">
        <f t="shared" si="72"/>
        <v>939.03291415915589</v>
      </c>
      <c r="H190" s="72">
        <f t="shared" si="73"/>
        <v>657.25170855694455</v>
      </c>
      <c r="I190" s="72">
        <f t="shared" si="74"/>
        <v>60.652548823631399</v>
      </c>
      <c r="J190" s="72">
        <f t="shared" si="75"/>
        <v>16.847930228786499</v>
      </c>
      <c r="K190" s="72">
        <f t="shared" si="53"/>
        <v>22.222222222222221</v>
      </c>
      <c r="L190" s="73">
        <f t="shared" si="76"/>
        <v>-0.36295666414941324</v>
      </c>
      <c r="M190" s="73">
        <f t="shared" si="77"/>
        <v>-0.36295666414941324</v>
      </c>
      <c r="N190" s="72">
        <f t="shared" si="68"/>
        <v>7</v>
      </c>
      <c r="O190" s="74">
        <f t="shared" si="55"/>
        <v>342000</v>
      </c>
      <c r="P190" s="74">
        <f t="shared" si="82"/>
        <v>20299.229362646354</v>
      </c>
      <c r="Q190" s="74">
        <f t="shared" si="78"/>
        <v>28000</v>
      </c>
      <c r="R190" s="74">
        <f t="shared" si="57"/>
        <v>6000</v>
      </c>
      <c r="S190" s="74">
        <f t="shared" si="79"/>
        <v>817.49592862288671</v>
      </c>
      <c r="T190" s="74">
        <f t="shared" si="80"/>
        <v>34817.495928622884</v>
      </c>
      <c r="U190" s="75">
        <f t="shared" si="81"/>
        <v>-14518.26656597653</v>
      </c>
      <c r="W190" s="76">
        <f>IF($I190&lt;='Forbikjøringsfelt i stigning'!$D$15-'Forbikjøringsfelt i stigning'!$D$18,IF($I189&gt;='Forbikjøringsfelt i stigning'!$D$15-'Forbikjøringsfelt i stigning'!$D$18,$G190,0),0)</f>
        <v>0</v>
      </c>
      <c r="X190" s="77">
        <f>IF($I190&gt;='Forbikjøringsfelt i stigning'!$D$15-('Forbikjøringsfelt i stigning'!$D$18-5),IF($I189&lt;='Forbikjøringsfelt i stigning'!$D$15-('Forbikjøringsfelt i stigning'!$D$18-5),$G190,0),0)</f>
        <v>0</v>
      </c>
    </row>
    <row r="191" spans="2:24" x14ac:dyDescent="0.2">
      <c r="B191" s="71">
        <v>135</v>
      </c>
      <c r="C191" s="72">
        <f t="shared" si="59"/>
        <v>45.000000000000043</v>
      </c>
      <c r="D191" s="72">
        <f t="shared" si="69"/>
        <v>0.3333333333333357</v>
      </c>
      <c r="E191" s="73">
        <f t="shared" si="70"/>
        <v>5.5958124838094605</v>
      </c>
      <c r="F191" s="73">
        <f t="shared" si="71"/>
        <v>0.39170687386666225</v>
      </c>
      <c r="G191" s="74">
        <f t="shared" si="72"/>
        <v>944.62872664296538</v>
      </c>
      <c r="H191" s="72">
        <f t="shared" si="73"/>
        <v>657.64341543081116</v>
      </c>
      <c r="I191" s="72">
        <f t="shared" si="74"/>
        <v>60.217000826652097</v>
      </c>
      <c r="J191" s="72">
        <f t="shared" si="75"/>
        <v>16.726944674070026</v>
      </c>
      <c r="K191" s="72">
        <f t="shared" si="53"/>
        <v>22.222222222222221</v>
      </c>
      <c r="L191" s="73">
        <f t="shared" si="76"/>
        <v>-0.35899359984088253</v>
      </c>
      <c r="M191" s="73">
        <f t="shared" si="77"/>
        <v>-0.35899359984088253</v>
      </c>
      <c r="N191" s="72">
        <f t="shared" si="68"/>
        <v>7</v>
      </c>
      <c r="O191" s="74">
        <f t="shared" si="55"/>
        <v>342000</v>
      </c>
      <c r="P191" s="74">
        <f t="shared" si="82"/>
        <v>20446.053159377374</v>
      </c>
      <c r="Q191" s="74">
        <f t="shared" si="78"/>
        <v>28000</v>
      </c>
      <c r="R191" s="74">
        <f t="shared" si="57"/>
        <v>6000</v>
      </c>
      <c r="S191" s="74">
        <f t="shared" si="79"/>
        <v>805.79715301267083</v>
      </c>
      <c r="T191" s="74">
        <f t="shared" si="80"/>
        <v>34805.797153012674</v>
      </c>
      <c r="U191" s="75">
        <f t="shared" si="81"/>
        <v>-14359.7439936353</v>
      </c>
      <c r="W191" s="76">
        <f>IF($I191&lt;='Forbikjøringsfelt i stigning'!$D$15-'Forbikjøringsfelt i stigning'!$D$18,IF($I190&gt;='Forbikjøringsfelt i stigning'!$D$15-'Forbikjøringsfelt i stigning'!$D$18,$G191,0),0)</f>
        <v>0</v>
      </c>
      <c r="X191" s="77">
        <f>IF($I191&gt;='Forbikjøringsfelt i stigning'!$D$15-('Forbikjøringsfelt i stigning'!$D$18-5),IF($I190&lt;='Forbikjøringsfelt i stigning'!$D$15-('Forbikjøringsfelt i stigning'!$D$18-5),$G191,0),0)</f>
        <v>0</v>
      </c>
    </row>
    <row r="192" spans="2:24" x14ac:dyDescent="0.2">
      <c r="B192" s="71">
        <v>136</v>
      </c>
      <c r="C192" s="72">
        <f t="shared" si="59"/>
        <v>45.333333333333378</v>
      </c>
      <c r="D192" s="72">
        <f t="shared" si="69"/>
        <v>0.3333333333333357</v>
      </c>
      <c r="E192" s="73">
        <f t="shared" si="70"/>
        <v>5.5557041358099983</v>
      </c>
      <c r="F192" s="73">
        <f t="shared" si="71"/>
        <v>0.38889928950669989</v>
      </c>
      <c r="G192" s="74">
        <f t="shared" si="72"/>
        <v>950.18443077877532</v>
      </c>
      <c r="H192" s="72">
        <f t="shared" si="73"/>
        <v>658.03231472031791</v>
      </c>
      <c r="I192" s="72">
        <f t="shared" si="74"/>
        <v>59.786208506843025</v>
      </c>
      <c r="J192" s="72">
        <f t="shared" si="75"/>
        <v>16.607280140789729</v>
      </c>
      <c r="K192" s="72">
        <f t="shared" si="53"/>
        <v>22.222222222222221</v>
      </c>
      <c r="L192" s="73">
        <f t="shared" si="76"/>
        <v>-0.35502327248788335</v>
      </c>
      <c r="M192" s="73">
        <f t="shared" si="77"/>
        <v>-0.35502327248788335</v>
      </c>
      <c r="N192" s="72">
        <f t="shared" si="68"/>
        <v>7</v>
      </c>
      <c r="O192" s="74">
        <f t="shared" si="55"/>
        <v>342000</v>
      </c>
      <c r="P192" s="74">
        <f t="shared" si="82"/>
        <v>20593.378151067714</v>
      </c>
      <c r="Q192" s="74">
        <f t="shared" si="78"/>
        <v>28000</v>
      </c>
      <c r="R192" s="74">
        <f t="shared" si="57"/>
        <v>6000</v>
      </c>
      <c r="S192" s="74">
        <f t="shared" si="79"/>
        <v>794.30905058304654</v>
      </c>
      <c r="T192" s="74">
        <f t="shared" si="80"/>
        <v>34794.309050583048</v>
      </c>
      <c r="U192" s="75">
        <f t="shared" si="81"/>
        <v>-14200.930899515333</v>
      </c>
      <c r="W192" s="76">
        <f>IF($I192&lt;='Forbikjøringsfelt i stigning'!$D$15-'Forbikjøringsfelt i stigning'!$D$18,IF($I191&gt;='Forbikjøringsfelt i stigning'!$D$15-'Forbikjøringsfelt i stigning'!$D$18,$G192,0),0)</f>
        <v>0</v>
      </c>
      <c r="X192" s="77">
        <f>IF($I192&gt;='Forbikjøringsfelt i stigning'!$D$15-('Forbikjøringsfelt i stigning'!$D$18-5),IF($I191&lt;='Forbikjøringsfelt i stigning'!$D$15-('Forbikjøringsfelt i stigning'!$D$18-5),$G192,0),0)</f>
        <v>0</v>
      </c>
    </row>
    <row r="193" spans="2:24" x14ac:dyDescent="0.2">
      <c r="B193" s="71">
        <v>137</v>
      </c>
      <c r="C193" s="72">
        <f t="shared" si="59"/>
        <v>45.666666666666714</v>
      </c>
      <c r="D193" s="72">
        <f t="shared" si="69"/>
        <v>0.3333333333333357</v>
      </c>
      <c r="E193" s="73">
        <f t="shared" si="70"/>
        <v>5.516036531791733</v>
      </c>
      <c r="F193" s="73">
        <f t="shared" si="71"/>
        <v>0.38612255722542133</v>
      </c>
      <c r="G193" s="74">
        <f t="shared" si="72"/>
        <v>955.70046731056709</v>
      </c>
      <c r="H193" s="72">
        <f t="shared" si="73"/>
        <v>658.41843727754338</v>
      </c>
      <c r="I193" s="72">
        <f t="shared" si="74"/>
        <v>59.360180579857555</v>
      </c>
      <c r="J193" s="72">
        <f t="shared" si="75"/>
        <v>16.488939049960432</v>
      </c>
      <c r="K193" s="72">
        <f t="shared" si="53"/>
        <v>22.222222222222221</v>
      </c>
      <c r="L193" s="73">
        <f t="shared" si="76"/>
        <v>-0.35104630811228626</v>
      </c>
      <c r="M193" s="73">
        <f t="shared" si="77"/>
        <v>-0.35104630811228626</v>
      </c>
      <c r="N193" s="72">
        <f t="shared" si="68"/>
        <v>7</v>
      </c>
      <c r="O193" s="74">
        <f t="shared" si="55"/>
        <v>342000</v>
      </c>
      <c r="P193" s="74">
        <f t="shared" si="82"/>
        <v>20741.176795169285</v>
      </c>
      <c r="Q193" s="74">
        <f t="shared" si="78"/>
        <v>28000</v>
      </c>
      <c r="R193" s="74">
        <f t="shared" si="57"/>
        <v>6000</v>
      </c>
      <c r="S193" s="74">
        <f t="shared" si="79"/>
        <v>783.02911966073293</v>
      </c>
      <c r="T193" s="74">
        <f t="shared" si="80"/>
        <v>34783.029119660736</v>
      </c>
      <c r="U193" s="75">
        <f t="shared" si="81"/>
        <v>-14041.85232449145</v>
      </c>
      <c r="W193" s="76">
        <f>IF($I193&lt;='Forbikjøringsfelt i stigning'!$D$15-'Forbikjøringsfelt i stigning'!$D$18,IF($I192&gt;='Forbikjøringsfelt i stigning'!$D$15-'Forbikjøringsfelt i stigning'!$D$18,$G193,0),0)</f>
        <v>0</v>
      </c>
      <c r="X193" s="77">
        <f>IF($I193&gt;='Forbikjøringsfelt i stigning'!$D$15-('Forbikjøringsfelt i stigning'!$D$18-5),IF($I192&lt;='Forbikjøringsfelt i stigning'!$D$15-('Forbikjøringsfelt i stigning'!$D$18-5),$G193,0),0)</f>
        <v>0</v>
      </c>
    </row>
    <row r="194" spans="2:24" x14ac:dyDescent="0.2">
      <c r="B194" s="71">
        <v>138</v>
      </c>
      <c r="C194" s="72">
        <f t="shared" si="59"/>
        <v>46.00000000000005</v>
      </c>
      <c r="D194" s="72">
        <f t="shared" si="69"/>
        <v>0.3333333333333357</v>
      </c>
      <c r="E194" s="73">
        <f t="shared" si="70"/>
        <v>5.4768104439806118</v>
      </c>
      <c r="F194" s="73">
        <f t="shared" si="71"/>
        <v>0.38337673107864284</v>
      </c>
      <c r="G194" s="74">
        <f t="shared" si="72"/>
        <v>961.17727775454773</v>
      </c>
      <c r="H194" s="72">
        <f t="shared" si="73"/>
        <v>658.80181400862205</v>
      </c>
      <c r="I194" s="72">
        <f t="shared" si="74"/>
        <v>58.938925010122809</v>
      </c>
      <c r="J194" s="72">
        <f t="shared" si="75"/>
        <v>16.371923613923002</v>
      </c>
      <c r="K194" s="72">
        <f t="shared" si="53"/>
        <v>22.222222222222221</v>
      </c>
      <c r="L194" s="73">
        <f t="shared" si="76"/>
        <v>-0.34706335412336914</v>
      </c>
      <c r="M194" s="73">
        <f t="shared" si="77"/>
        <v>-0.34706335412336914</v>
      </c>
      <c r="N194" s="72">
        <f t="shared" si="68"/>
        <v>7</v>
      </c>
      <c r="O194" s="74">
        <f t="shared" si="55"/>
        <v>342000</v>
      </c>
      <c r="P194" s="74">
        <f t="shared" si="82"/>
        <v>20889.420697587211</v>
      </c>
      <c r="Q194" s="74">
        <f t="shared" si="78"/>
        <v>28000</v>
      </c>
      <c r="R194" s="74">
        <f t="shared" si="57"/>
        <v>6000</v>
      </c>
      <c r="S194" s="74">
        <f t="shared" si="79"/>
        <v>771.95486252197327</v>
      </c>
      <c r="T194" s="74">
        <f t="shared" si="80"/>
        <v>34771.954862521976</v>
      </c>
      <c r="U194" s="75">
        <f t="shared" si="81"/>
        <v>-13882.534164934765</v>
      </c>
      <c r="W194" s="76">
        <f>IF($I194&lt;='Forbikjøringsfelt i stigning'!$D$15-'Forbikjøringsfelt i stigning'!$D$18,IF($I193&gt;='Forbikjøringsfelt i stigning'!$D$15-'Forbikjøringsfelt i stigning'!$D$18,$G194,0),0)</f>
        <v>0</v>
      </c>
      <c r="X194" s="77">
        <f>IF($I194&gt;='Forbikjøringsfelt i stigning'!$D$15-('Forbikjøringsfelt i stigning'!$D$18-5),IF($I193&lt;='Forbikjøringsfelt i stigning'!$D$15-('Forbikjøringsfelt i stigning'!$D$18-5),$G194,0),0)</f>
        <v>0</v>
      </c>
    </row>
    <row r="195" spans="2:24" x14ac:dyDescent="0.2">
      <c r="B195" s="71">
        <v>139</v>
      </c>
      <c r="C195" s="72">
        <f t="shared" si="59"/>
        <v>46.333333333333385</v>
      </c>
      <c r="D195" s="72">
        <f t="shared" si="69"/>
        <v>0.3333333333333357</v>
      </c>
      <c r="E195" s="73">
        <f t="shared" si="70"/>
        <v>5.4380265738564075</v>
      </c>
      <c r="F195" s="73">
        <f t="shared" si="71"/>
        <v>0.38066186016994857</v>
      </c>
      <c r="G195" s="74">
        <f t="shared" si="72"/>
        <v>966.61530432840414</v>
      </c>
      <c r="H195" s="72">
        <f t="shared" si="73"/>
        <v>659.18247586879204</v>
      </c>
      <c r="I195" s="72">
        <f t="shared" si="74"/>
        <v>58.522448985174762</v>
      </c>
      <c r="J195" s="72">
        <f t="shared" si="75"/>
        <v>16.25623582921521</v>
      </c>
      <c r="K195" s="72">
        <f t="shared" si="53"/>
        <v>22.222222222222221</v>
      </c>
      <c r="L195" s="73">
        <f t="shared" si="76"/>
        <v>-0.34307507906747869</v>
      </c>
      <c r="M195" s="73">
        <f t="shared" si="77"/>
        <v>-0.34307507906747869</v>
      </c>
      <c r="N195" s="72">
        <f t="shared" si="68"/>
        <v>7</v>
      </c>
      <c r="O195" s="74">
        <f t="shared" si="55"/>
        <v>342000</v>
      </c>
      <c r="P195" s="74">
        <f t="shared" si="82"/>
        <v>21038.080622905829</v>
      </c>
      <c r="Q195" s="74">
        <f t="shared" si="78"/>
        <v>28000</v>
      </c>
      <c r="R195" s="74">
        <f t="shared" si="57"/>
        <v>6000</v>
      </c>
      <c r="S195" s="74">
        <f t="shared" si="79"/>
        <v>761.08378560497374</v>
      </c>
      <c r="T195" s="74">
        <f t="shared" si="80"/>
        <v>34761.083785604977</v>
      </c>
      <c r="U195" s="75">
        <f t="shared" si="81"/>
        <v>-13723.003162699148</v>
      </c>
      <c r="W195" s="76">
        <f>IF($I195&lt;='Forbikjøringsfelt i stigning'!$D$15-'Forbikjøringsfelt i stigning'!$D$18,IF($I194&gt;='Forbikjøringsfelt i stigning'!$D$15-'Forbikjøringsfelt i stigning'!$D$18,$G195,0),0)</f>
        <v>0</v>
      </c>
      <c r="X195" s="77">
        <f>IF($I195&gt;='Forbikjøringsfelt i stigning'!$D$15-('Forbikjøringsfelt i stigning'!$D$18-5),IF($I194&lt;='Forbikjøringsfelt i stigning'!$D$15-('Forbikjøringsfelt i stigning'!$D$18-5),$G195,0),0)</f>
        <v>0</v>
      </c>
    </row>
    <row r="196" spans="2:24" x14ac:dyDescent="0.2">
      <c r="B196" s="71">
        <v>140</v>
      </c>
      <c r="C196" s="72">
        <f t="shared" si="59"/>
        <v>46.666666666666721</v>
      </c>
      <c r="D196" s="72">
        <f t="shared" si="69"/>
        <v>0.3333333333333357</v>
      </c>
      <c r="E196" s="73">
        <f t="shared" si="70"/>
        <v>5.3996855497902487</v>
      </c>
      <c r="F196" s="73">
        <f t="shared" si="71"/>
        <v>0.37797798848531738</v>
      </c>
      <c r="G196" s="74">
        <f t="shared" si="72"/>
        <v>972.01498987819434</v>
      </c>
      <c r="H196" s="72">
        <f t="shared" si="73"/>
        <v>659.56045385727737</v>
      </c>
      <c r="I196" s="72">
        <f t="shared" si="74"/>
        <v>58.110758890293788</v>
      </c>
      <c r="J196" s="72">
        <f t="shared" si="75"/>
        <v>16.141877469526051</v>
      </c>
      <c r="K196" s="72">
        <f t="shared" si="53"/>
        <v>22.222222222222221</v>
      </c>
      <c r="L196" s="73">
        <f t="shared" si="76"/>
        <v>-0.33908217232973609</v>
      </c>
      <c r="M196" s="73">
        <f t="shared" si="77"/>
        <v>-0.33908217232973609</v>
      </c>
      <c r="N196" s="72">
        <f t="shared" si="68"/>
        <v>7</v>
      </c>
      <c r="O196" s="74">
        <f t="shared" si="55"/>
        <v>342000</v>
      </c>
      <c r="P196" s="74">
        <f t="shared" si="82"/>
        <v>21187.126506545192</v>
      </c>
      <c r="Q196" s="74">
        <f t="shared" si="78"/>
        <v>28000</v>
      </c>
      <c r="R196" s="74">
        <f t="shared" si="57"/>
        <v>6000</v>
      </c>
      <c r="S196" s="74">
        <f t="shared" si="79"/>
        <v>750.41339973463505</v>
      </c>
      <c r="T196" s="74">
        <f t="shared" si="80"/>
        <v>34750.413399734636</v>
      </c>
      <c r="U196" s="75">
        <f t="shared" si="81"/>
        <v>-13563.286893189445</v>
      </c>
      <c r="W196" s="76">
        <f>IF($I196&lt;='Forbikjøringsfelt i stigning'!$D$15-'Forbikjøringsfelt i stigning'!$D$18,IF($I195&gt;='Forbikjøringsfelt i stigning'!$D$15-'Forbikjøringsfelt i stigning'!$D$18,$G196,0),0)</f>
        <v>0</v>
      </c>
      <c r="X196" s="77">
        <f>IF($I196&gt;='Forbikjøringsfelt i stigning'!$D$15-('Forbikjøringsfelt i stigning'!$D$18-5),IF($I195&lt;='Forbikjøringsfelt i stigning'!$D$15-('Forbikjøringsfelt i stigning'!$D$18-5),$G196,0),0)</f>
        <v>0</v>
      </c>
    </row>
    <row r="197" spans="2:24" x14ac:dyDescent="0.2">
      <c r="B197" s="71">
        <v>141</v>
      </c>
      <c r="C197" s="72">
        <f t="shared" si="59"/>
        <v>47.000000000000057</v>
      </c>
      <c r="D197" s="72">
        <f t="shared" si="69"/>
        <v>0.3333333333333357</v>
      </c>
      <c r="E197" s="73">
        <f t="shared" si="70"/>
        <v>5.3617879247126252</v>
      </c>
      <c r="F197" s="73">
        <f t="shared" si="71"/>
        <v>0.37532515472988381</v>
      </c>
      <c r="G197" s="74">
        <f t="shared" si="72"/>
        <v>977.37677780290699</v>
      </c>
      <c r="H197" s="72">
        <f t="shared" si="73"/>
        <v>659.93577901200729</v>
      </c>
      <c r="I197" s="72">
        <f t="shared" si="74"/>
        <v>57.703860283498095</v>
      </c>
      <c r="J197" s="72">
        <f t="shared" si="75"/>
        <v>16.028850078749471</v>
      </c>
      <c r="K197" s="72">
        <f t="shared" si="53"/>
        <v>22.222222222222221</v>
      </c>
      <c r="L197" s="73">
        <f t="shared" si="76"/>
        <v>-0.3350853437866701</v>
      </c>
      <c r="M197" s="73">
        <f t="shared" si="77"/>
        <v>-0.3350853437866701</v>
      </c>
      <c r="N197" s="72">
        <f t="shared" si="68"/>
        <v>7</v>
      </c>
      <c r="O197" s="74">
        <f t="shared" si="55"/>
        <v>342000</v>
      </c>
      <c r="P197" s="74">
        <f t="shared" si="82"/>
        <v>21336.527468892637</v>
      </c>
      <c r="Q197" s="74">
        <f t="shared" si="78"/>
        <v>28000</v>
      </c>
      <c r="R197" s="74">
        <f t="shared" si="57"/>
        <v>6000</v>
      </c>
      <c r="S197" s="74">
        <f t="shared" si="79"/>
        <v>739.94122035943747</v>
      </c>
      <c r="T197" s="74">
        <f t="shared" si="80"/>
        <v>34739.94122035944</v>
      </c>
      <c r="U197" s="75">
        <f t="shared" si="81"/>
        <v>-13403.413751466804</v>
      </c>
      <c r="W197" s="76">
        <f>IF($I197&lt;='Forbikjøringsfelt i stigning'!$D$15-'Forbikjøringsfelt i stigning'!$D$18,IF($I196&gt;='Forbikjøringsfelt i stigning'!$D$15-'Forbikjøringsfelt i stigning'!$D$18,$G197,0),0)</f>
        <v>0</v>
      </c>
      <c r="X197" s="77">
        <f>IF($I197&gt;='Forbikjøringsfelt i stigning'!$D$15-('Forbikjøringsfelt i stigning'!$D$18-5),IF($I196&lt;='Forbikjøringsfelt i stigning'!$D$15-('Forbikjøringsfelt i stigning'!$D$18-5),$G197,0),0)</f>
        <v>0</v>
      </c>
    </row>
    <row r="198" spans="2:24" x14ac:dyDescent="0.2">
      <c r="B198" s="71">
        <v>142</v>
      </c>
      <c r="C198" s="72">
        <f t="shared" si="59"/>
        <v>47.333333333333393</v>
      </c>
      <c r="D198" s="72">
        <f t="shared" si="69"/>
        <v>0.3333333333333357</v>
      </c>
      <c r="E198" s="73">
        <f t="shared" si="70"/>
        <v>5.3243341738172685</v>
      </c>
      <c r="F198" s="73">
        <f t="shared" si="71"/>
        <v>0.37270339216720877</v>
      </c>
      <c r="G198" s="74">
        <f t="shared" si="72"/>
        <v>982.70111197672429</v>
      </c>
      <c r="H198" s="72">
        <f t="shared" si="73"/>
        <v>660.30848240417447</v>
      </c>
      <c r="I198" s="72">
        <f t="shared" si="74"/>
        <v>57.301757870954091</v>
      </c>
      <c r="J198" s="72">
        <f t="shared" si="75"/>
        <v>15.917154964153914</v>
      </c>
      <c r="K198" s="72">
        <f t="shared" si="53"/>
        <v>22.222222222222221</v>
      </c>
      <c r="L198" s="73">
        <f t="shared" si="76"/>
        <v>-0.33108532340879809</v>
      </c>
      <c r="M198" s="73">
        <f t="shared" si="77"/>
        <v>-0.33108532340879809</v>
      </c>
      <c r="N198" s="72">
        <f t="shared" si="68"/>
        <v>7</v>
      </c>
      <c r="O198" s="74">
        <f t="shared" si="55"/>
        <v>342000</v>
      </c>
      <c r="P198" s="74">
        <f t="shared" si="82"/>
        <v>21486.251831448397</v>
      </c>
      <c r="Q198" s="74">
        <f t="shared" si="78"/>
        <v>28000</v>
      </c>
      <c r="R198" s="74">
        <f t="shared" si="57"/>
        <v>6000</v>
      </c>
      <c r="S198" s="74">
        <f t="shared" si="79"/>
        <v>729.66476780032201</v>
      </c>
      <c r="T198" s="74">
        <f t="shared" si="80"/>
        <v>34729.664767800321</v>
      </c>
      <c r="U198" s="75">
        <f t="shared" si="81"/>
        <v>-13243.412936351924</v>
      </c>
      <c r="W198" s="76">
        <f>IF($I198&lt;='Forbikjøringsfelt i stigning'!$D$15-'Forbikjøringsfelt i stigning'!$D$18,IF($I197&gt;='Forbikjøringsfelt i stigning'!$D$15-'Forbikjøringsfelt i stigning'!$D$18,$G198,0),0)</f>
        <v>0</v>
      </c>
      <c r="X198" s="77">
        <f>IF($I198&gt;='Forbikjøringsfelt i stigning'!$D$15-('Forbikjøringsfelt i stigning'!$D$18-5),IF($I197&lt;='Forbikjøringsfelt i stigning'!$D$15-('Forbikjøringsfelt i stigning'!$D$18-5),$G198,0),0)</f>
        <v>0</v>
      </c>
    </row>
    <row r="199" spans="2:24" x14ac:dyDescent="0.2">
      <c r="B199" s="71">
        <v>143</v>
      </c>
      <c r="C199" s="72">
        <f t="shared" si="59"/>
        <v>47.666666666666728</v>
      </c>
      <c r="D199" s="72">
        <f t="shared" si="69"/>
        <v>0.3333333333333357</v>
      </c>
      <c r="E199" s="73">
        <f t="shared" si="70"/>
        <v>5.2873246923064094</v>
      </c>
      <c r="F199" s="73">
        <f t="shared" si="71"/>
        <v>0.3701127284614486</v>
      </c>
      <c r="G199" s="74">
        <f t="shared" si="72"/>
        <v>987.98843666903065</v>
      </c>
      <c r="H199" s="72">
        <f t="shared" si="73"/>
        <v>660.67859513263591</v>
      </c>
      <c r="I199" s="72">
        <f t="shared" si="74"/>
        <v>56.904455482863533</v>
      </c>
      <c r="J199" s="72">
        <f t="shared" si="75"/>
        <v>15.806793189684313</v>
      </c>
      <c r="K199" s="72">
        <f t="shared" si="53"/>
        <v>22.222222222222221</v>
      </c>
      <c r="L199" s="73">
        <f t="shared" si="76"/>
        <v>-0.32708286081232346</v>
      </c>
      <c r="M199" s="73">
        <f t="shared" si="77"/>
        <v>-0.32708286081232346</v>
      </c>
      <c r="N199" s="72">
        <f t="shared" si="68"/>
        <v>7</v>
      </c>
      <c r="O199" s="74">
        <f t="shared" si="55"/>
        <v>342000</v>
      </c>
      <c r="P199" s="74">
        <f t="shared" si="82"/>
        <v>21636.267135018439</v>
      </c>
      <c r="Q199" s="74">
        <f t="shared" si="78"/>
        <v>28000</v>
      </c>
      <c r="R199" s="74">
        <f t="shared" si="57"/>
        <v>6000</v>
      </c>
      <c r="S199" s="74">
        <f t="shared" si="79"/>
        <v>719.5815675113771</v>
      </c>
      <c r="T199" s="74">
        <f t="shared" si="80"/>
        <v>34719.581567511377</v>
      </c>
      <c r="U199" s="75">
        <f t="shared" si="81"/>
        <v>-13083.314432492938</v>
      </c>
      <c r="W199" s="76">
        <f>IF($I199&lt;='Forbikjøringsfelt i stigning'!$D$15-'Forbikjøringsfelt i stigning'!$D$18,IF($I198&gt;='Forbikjøringsfelt i stigning'!$D$15-'Forbikjøringsfelt i stigning'!$D$18,$G199,0),0)</f>
        <v>0</v>
      </c>
      <c r="X199" s="77">
        <f>IF($I199&gt;='Forbikjøringsfelt i stigning'!$D$15-('Forbikjøringsfelt i stigning'!$D$18-5),IF($I198&lt;='Forbikjøringsfelt i stigning'!$D$15-('Forbikjøringsfelt i stigning'!$D$18-5),$G199,0),0)</f>
        <v>0</v>
      </c>
    </row>
    <row r="200" spans="2:24" x14ac:dyDescent="0.2">
      <c r="B200" s="71">
        <v>144</v>
      </c>
      <c r="C200" s="72">
        <f t="shared" si="59"/>
        <v>48.000000000000064</v>
      </c>
      <c r="D200" s="72">
        <f t="shared" si="69"/>
        <v>0.3333333333333357</v>
      </c>
      <c r="E200" s="73">
        <f t="shared" si="70"/>
        <v>5.250759793183013</v>
      </c>
      <c r="F200" s="73">
        <f t="shared" si="71"/>
        <v>0.36755318552281091</v>
      </c>
      <c r="G200" s="74">
        <f t="shared" si="72"/>
        <v>993.23919646221361</v>
      </c>
      <c r="H200" s="72">
        <f t="shared" si="73"/>
        <v>661.04614831815877</v>
      </c>
      <c r="I200" s="72">
        <f t="shared" si="74"/>
        <v>56.511956049888738</v>
      </c>
      <c r="J200" s="72">
        <f t="shared" si="75"/>
        <v>15.697765569413539</v>
      </c>
      <c r="K200" s="72">
        <f t="shared" si="53"/>
        <v>22.222222222222221</v>
      </c>
      <c r="L200" s="73">
        <f t="shared" si="76"/>
        <v>-0.32307872475927035</v>
      </c>
      <c r="M200" s="73">
        <f t="shared" si="77"/>
        <v>-0.32307872475927035</v>
      </c>
      <c r="N200" s="72">
        <f t="shared" si="68"/>
        <v>7</v>
      </c>
      <c r="O200" s="74">
        <f t="shared" si="55"/>
        <v>342000</v>
      </c>
      <c r="P200" s="74">
        <f t="shared" si="82"/>
        <v>21786.540159981312</v>
      </c>
      <c r="Q200" s="74">
        <f t="shared" si="78"/>
        <v>28000</v>
      </c>
      <c r="R200" s="74">
        <f t="shared" si="57"/>
        <v>6000</v>
      </c>
      <c r="S200" s="74">
        <f t="shared" si="79"/>
        <v>709.68915035212365</v>
      </c>
      <c r="T200" s="74">
        <f t="shared" si="80"/>
        <v>34709.689150352126</v>
      </c>
      <c r="U200" s="75">
        <f t="shared" si="81"/>
        <v>-12923.148990370813</v>
      </c>
      <c r="W200" s="76">
        <f>IF($I200&lt;='Forbikjøringsfelt i stigning'!$D$15-'Forbikjøringsfelt i stigning'!$D$18,IF($I199&gt;='Forbikjøringsfelt i stigning'!$D$15-'Forbikjøringsfelt i stigning'!$D$18,$G200,0),0)</f>
        <v>0</v>
      </c>
      <c r="X200" s="77">
        <f>IF($I200&gt;='Forbikjøringsfelt i stigning'!$D$15-('Forbikjøringsfelt i stigning'!$D$18-5),IF($I199&lt;='Forbikjøringsfelt i stigning'!$D$15-('Forbikjøringsfelt i stigning'!$D$18-5),$G200,0),0)</f>
        <v>0</v>
      </c>
    </row>
    <row r="201" spans="2:24" x14ac:dyDescent="0.2">
      <c r="B201" s="71">
        <v>145</v>
      </c>
      <c r="C201" s="72">
        <f t="shared" si="59"/>
        <v>48.3333333333334</v>
      </c>
      <c r="D201" s="72">
        <f t="shared" si="69"/>
        <v>0.3333333333333357</v>
      </c>
      <c r="E201" s="73">
        <f t="shared" si="70"/>
        <v>5.2146397050957018</v>
      </c>
      <c r="F201" s="73">
        <f t="shared" si="71"/>
        <v>0.36502477935669914</v>
      </c>
      <c r="G201" s="74">
        <f t="shared" si="72"/>
        <v>998.4538361673093</v>
      </c>
      <c r="H201" s="72">
        <f t="shared" si="73"/>
        <v>661.41117309751542</v>
      </c>
      <c r="I201" s="72">
        <f t="shared" si="74"/>
        <v>56.124261580177617</v>
      </c>
      <c r="J201" s="72">
        <f t="shared" si="75"/>
        <v>15.590072661160448</v>
      </c>
      <c r="K201" s="72">
        <f t="shared" si="53"/>
        <v>22.222222222222221</v>
      </c>
      <c r="L201" s="73">
        <f t="shared" si="76"/>
        <v>-0.3190737026055529</v>
      </c>
      <c r="M201" s="73">
        <f t="shared" si="77"/>
        <v>-0.3190737026055529</v>
      </c>
      <c r="N201" s="72">
        <f t="shared" si="68"/>
        <v>7</v>
      </c>
      <c r="O201" s="74">
        <f t="shared" si="55"/>
        <v>342000</v>
      </c>
      <c r="P201" s="74">
        <f t="shared" si="82"/>
        <v>21937.036948649038</v>
      </c>
      <c r="Q201" s="74">
        <f t="shared" si="78"/>
        <v>28000</v>
      </c>
      <c r="R201" s="74">
        <f t="shared" si="57"/>
        <v>6000</v>
      </c>
      <c r="S201" s="74">
        <f t="shared" si="79"/>
        <v>699.98505287115574</v>
      </c>
      <c r="T201" s="74">
        <f t="shared" si="80"/>
        <v>34699.985052871154</v>
      </c>
      <c r="U201" s="75">
        <f t="shared" si="81"/>
        <v>-12762.948104222116</v>
      </c>
      <c r="W201" s="76">
        <f>IF($I201&lt;='Forbikjøringsfelt i stigning'!$D$15-'Forbikjøringsfelt i stigning'!$D$18,IF($I200&gt;='Forbikjøringsfelt i stigning'!$D$15-'Forbikjøringsfelt i stigning'!$D$18,$G201,0),0)</f>
        <v>0</v>
      </c>
      <c r="X201" s="77">
        <f>IF($I201&gt;='Forbikjøringsfelt i stigning'!$D$15-('Forbikjøringsfelt i stigning'!$D$18-5),IF($I200&lt;='Forbikjøringsfelt i stigning'!$D$15-('Forbikjøringsfelt i stigning'!$D$18-5),$G201,0),0)</f>
        <v>0</v>
      </c>
    </row>
    <row r="202" spans="2:24" x14ac:dyDescent="0.2">
      <c r="B202" s="71">
        <v>146</v>
      </c>
      <c r="C202" s="72">
        <f t="shared" si="59"/>
        <v>48.666666666666735</v>
      </c>
      <c r="D202" s="72">
        <f t="shared" si="69"/>
        <v>0.3333333333333357</v>
      </c>
      <c r="E202" s="73">
        <f t="shared" si="70"/>
        <v>5.1789645702421003</v>
      </c>
      <c r="F202" s="73">
        <f t="shared" si="71"/>
        <v>0.36252751991694704</v>
      </c>
      <c r="G202" s="74">
        <f t="shared" si="72"/>
        <v>1003.6328007375514</v>
      </c>
      <c r="H202" s="72">
        <f t="shared" si="73"/>
        <v>661.77370061743238</v>
      </c>
      <c r="I202" s="72">
        <f t="shared" si="74"/>
        <v>55.74137313705095</v>
      </c>
      <c r="J202" s="72">
        <f t="shared" si="75"/>
        <v>15.48371476029193</v>
      </c>
      <c r="K202" s="72">
        <f t="shared" si="53"/>
        <v>22.222222222222221</v>
      </c>
      <c r="L202" s="73">
        <f t="shared" si="76"/>
        <v>-0.31506859969665474</v>
      </c>
      <c r="M202" s="73">
        <f t="shared" si="77"/>
        <v>-0.31506859969665474</v>
      </c>
      <c r="N202" s="72">
        <f t="shared" si="68"/>
        <v>7</v>
      </c>
      <c r="O202" s="74">
        <f t="shared" si="55"/>
        <v>342000</v>
      </c>
      <c r="P202" s="74">
        <f t="shared" si="82"/>
        <v>22087.722829734688</v>
      </c>
      <c r="Q202" s="74">
        <f t="shared" si="78"/>
        <v>28000</v>
      </c>
      <c r="R202" s="74">
        <f t="shared" si="57"/>
        <v>6000</v>
      </c>
      <c r="S202" s="74">
        <f t="shared" si="79"/>
        <v>690.46681760087665</v>
      </c>
      <c r="T202" s="74">
        <f t="shared" si="80"/>
        <v>34690.466817600878</v>
      </c>
      <c r="U202" s="75">
        <f t="shared" si="81"/>
        <v>-12602.74398786619</v>
      </c>
      <c r="W202" s="76">
        <f>IF($I202&lt;='Forbikjøringsfelt i stigning'!$D$15-'Forbikjøringsfelt i stigning'!$D$18,IF($I201&gt;='Forbikjøringsfelt i stigning'!$D$15-'Forbikjøringsfelt i stigning'!$D$18,$G202,0),0)</f>
        <v>0</v>
      </c>
      <c r="X202" s="77">
        <f>IF($I202&gt;='Forbikjøringsfelt i stigning'!$D$15-('Forbikjøringsfelt i stigning'!$D$18-5),IF($I201&lt;='Forbikjøringsfelt i stigning'!$D$15-('Forbikjøringsfelt i stigning'!$D$18-5),$G202,0),0)</f>
        <v>0</v>
      </c>
    </row>
    <row r="203" spans="2:24" x14ac:dyDescent="0.2">
      <c r="B203" s="71">
        <v>147</v>
      </c>
      <c r="C203" s="72">
        <f t="shared" si="59"/>
        <v>49.000000000000071</v>
      </c>
      <c r="D203" s="72">
        <f t="shared" si="69"/>
        <v>0.3333333333333357</v>
      </c>
      <c r="E203" s="73">
        <f t="shared" si="70"/>
        <v>5.1437344423364211</v>
      </c>
      <c r="F203" s="73">
        <f t="shared" si="71"/>
        <v>0.36006141096354943</v>
      </c>
      <c r="G203" s="74">
        <f t="shared" si="72"/>
        <v>1008.7765351798878</v>
      </c>
      <c r="H203" s="72">
        <f t="shared" si="73"/>
        <v>662.13376202839595</v>
      </c>
      <c r="I203" s="72">
        <f t="shared" si="74"/>
        <v>55.363290817414963</v>
      </c>
      <c r="J203" s="72">
        <f t="shared" si="75"/>
        <v>15.378691893726378</v>
      </c>
      <c r="K203" s="72">
        <f t="shared" si="53"/>
        <v>22.222222222222221</v>
      </c>
      <c r="L203" s="73">
        <f t="shared" si="76"/>
        <v>-0.31106423871078176</v>
      </c>
      <c r="M203" s="73">
        <f t="shared" si="77"/>
        <v>-0.31106423871078176</v>
      </c>
      <c r="N203" s="72">
        <f t="shared" si="68"/>
        <v>7</v>
      </c>
      <c r="O203" s="74">
        <f t="shared" si="55"/>
        <v>342000</v>
      </c>
      <c r="P203" s="74">
        <f t="shared" si="82"/>
        <v>22238.562444931766</v>
      </c>
      <c r="Q203" s="74">
        <f t="shared" si="78"/>
        <v>28000</v>
      </c>
      <c r="R203" s="74">
        <f t="shared" si="57"/>
        <v>6000</v>
      </c>
      <c r="S203" s="74">
        <f t="shared" si="79"/>
        <v>681.13199336303637</v>
      </c>
      <c r="T203" s="74">
        <f t="shared" si="80"/>
        <v>34681.131993363037</v>
      </c>
      <c r="U203" s="75">
        <f t="shared" si="81"/>
        <v>-12442.569548431271</v>
      </c>
      <c r="W203" s="76">
        <f>IF($I203&lt;='Forbikjøringsfelt i stigning'!$D$15-'Forbikjøringsfelt i stigning'!$D$18,IF($I202&gt;='Forbikjøringsfelt i stigning'!$D$15-'Forbikjøringsfelt i stigning'!$D$18,$G203,0),0)</f>
        <v>0</v>
      </c>
      <c r="X203" s="77">
        <f>IF($I203&gt;='Forbikjøringsfelt i stigning'!$D$15-('Forbikjøringsfelt i stigning'!$D$18-5),IF($I202&lt;='Forbikjøringsfelt i stigning'!$D$15-('Forbikjøringsfelt i stigning'!$D$18-5),$G203,0),0)</f>
        <v>0</v>
      </c>
    </row>
    <row r="204" spans="2:24" x14ac:dyDescent="0.2">
      <c r="B204" s="71">
        <v>148</v>
      </c>
      <c r="C204" s="72">
        <f t="shared" si="59"/>
        <v>49.333333333333407</v>
      </c>
      <c r="D204" s="72">
        <f t="shared" si="69"/>
        <v>0.3333333333333357</v>
      </c>
      <c r="E204" s="73">
        <f t="shared" si="70"/>
        <v>5.1089492846471183</v>
      </c>
      <c r="F204" s="73">
        <f t="shared" si="71"/>
        <v>0.3576264499252983</v>
      </c>
      <c r="G204" s="74">
        <f t="shared" si="72"/>
        <v>1013.8854844645349</v>
      </c>
      <c r="H204" s="72">
        <f t="shared" si="73"/>
        <v>662.49138847832126</v>
      </c>
      <c r="I204" s="72">
        <f t="shared" si="74"/>
        <v>54.990013730962019</v>
      </c>
      <c r="J204" s="72">
        <f t="shared" si="75"/>
        <v>15.275003814156117</v>
      </c>
      <c r="K204" s="72">
        <f t="shared" si="53"/>
        <v>22.222222222222221</v>
      </c>
      <c r="L204" s="73">
        <f t="shared" si="76"/>
        <v>-0.30706145894955955</v>
      </c>
      <c r="M204" s="73">
        <f t="shared" si="77"/>
        <v>-0.30706145894955955</v>
      </c>
      <c r="N204" s="72">
        <f t="shared" si="68"/>
        <v>7</v>
      </c>
      <c r="O204" s="74">
        <f t="shared" si="55"/>
        <v>342000</v>
      </c>
      <c r="P204" s="74">
        <f t="shared" si="82"/>
        <v>22389.519777602371</v>
      </c>
      <c r="Q204" s="74">
        <f t="shared" si="78"/>
        <v>28000</v>
      </c>
      <c r="R204" s="74">
        <f t="shared" si="57"/>
        <v>6000</v>
      </c>
      <c r="S204" s="74">
        <f t="shared" si="79"/>
        <v>671.97813558475366</v>
      </c>
      <c r="T204" s="74">
        <f t="shared" si="80"/>
        <v>34671.978135584752</v>
      </c>
      <c r="U204" s="75">
        <f t="shared" si="81"/>
        <v>-12282.458357982381</v>
      </c>
      <c r="W204" s="76">
        <f>IF($I204&lt;='Forbikjøringsfelt i stigning'!$D$15-'Forbikjøringsfelt i stigning'!$D$18,IF($I203&gt;='Forbikjøringsfelt i stigning'!$D$15-'Forbikjøringsfelt i stigning'!$D$18,$G204,0),0)</f>
        <v>0</v>
      </c>
      <c r="X204" s="77">
        <f>IF($I204&gt;='Forbikjøringsfelt i stigning'!$D$15-('Forbikjøringsfelt i stigning'!$D$18-5),IF($I203&lt;='Forbikjøringsfelt i stigning'!$D$15-('Forbikjøringsfelt i stigning'!$D$18-5),$G204,0),0)</f>
        <v>0</v>
      </c>
    </row>
    <row r="205" spans="2:24" x14ac:dyDescent="0.2">
      <c r="B205" s="71">
        <v>149</v>
      </c>
      <c r="C205" s="72">
        <f t="shared" si="59"/>
        <v>49.666666666666742</v>
      </c>
      <c r="D205" s="72">
        <f t="shared" si="69"/>
        <v>0.3333333333333357</v>
      </c>
      <c r="E205" s="73">
        <f t="shared" si="70"/>
        <v>5.0746089681104332</v>
      </c>
      <c r="F205" s="73">
        <f t="shared" si="71"/>
        <v>0.35522262776773034</v>
      </c>
      <c r="G205" s="74">
        <f t="shared" si="72"/>
        <v>1018.9600934326453</v>
      </c>
      <c r="H205" s="72">
        <f t="shared" si="73"/>
        <v>662.84661110608897</v>
      </c>
      <c r="I205" s="72">
        <f t="shared" si="74"/>
        <v>54.621539980222543</v>
      </c>
      <c r="J205" s="72">
        <f t="shared" si="75"/>
        <v>15.172649994506262</v>
      </c>
      <c r="K205" s="72">
        <f t="shared" si="53"/>
        <v>22.222222222222221</v>
      </c>
      <c r="L205" s="73">
        <f t="shared" si="76"/>
        <v>-0.30306111557655047</v>
      </c>
      <c r="M205" s="73">
        <f t="shared" si="77"/>
        <v>-0.30306111557655047</v>
      </c>
      <c r="N205" s="72">
        <f t="shared" si="68"/>
        <v>7</v>
      </c>
      <c r="O205" s="74">
        <f t="shared" si="55"/>
        <v>342000</v>
      </c>
      <c r="P205" s="74">
        <f t="shared" si="82"/>
        <v>22540.558183562654</v>
      </c>
      <c r="Q205" s="74">
        <f t="shared" si="78"/>
        <v>28000</v>
      </c>
      <c r="R205" s="74">
        <f t="shared" si="57"/>
        <v>6000</v>
      </c>
      <c r="S205" s="74">
        <f t="shared" si="79"/>
        <v>663.00280662467776</v>
      </c>
      <c r="T205" s="74">
        <f t="shared" si="80"/>
        <v>34663.002806624674</v>
      </c>
      <c r="U205" s="75">
        <f t="shared" si="81"/>
        <v>-12122.44462306202</v>
      </c>
      <c r="W205" s="76">
        <f>IF($I205&lt;='Forbikjøringsfelt i stigning'!$D$15-'Forbikjøringsfelt i stigning'!$D$18,IF($I204&gt;='Forbikjøringsfelt i stigning'!$D$15-'Forbikjøringsfelt i stigning'!$D$18,$G205,0),0)</f>
        <v>0</v>
      </c>
      <c r="X205" s="77">
        <f>IF($I205&gt;='Forbikjøringsfelt i stigning'!$D$15-('Forbikjøringsfelt i stigning'!$D$18-5),IF($I204&lt;='Forbikjøringsfelt i stigning'!$D$15-('Forbikjøringsfelt i stigning'!$D$18-5),$G205,0),0)</f>
        <v>0</v>
      </c>
    </row>
    <row r="206" spans="2:24" x14ac:dyDescent="0.2">
      <c r="B206" s="71">
        <v>150</v>
      </c>
      <c r="C206" s="72">
        <f t="shared" si="59"/>
        <v>50.000000000000078</v>
      </c>
      <c r="D206" s="72">
        <f t="shared" si="69"/>
        <v>0.3333333333333357</v>
      </c>
      <c r="E206" s="73">
        <f t="shared" si="70"/>
        <v>5.0407132695256482</v>
      </c>
      <c r="F206" s="73">
        <f t="shared" si="71"/>
        <v>0.35284992886679539</v>
      </c>
      <c r="G206" s="74">
        <f t="shared" si="72"/>
        <v>1024.0008067021708</v>
      </c>
      <c r="H206" s="72">
        <f t="shared" si="73"/>
        <v>663.19946103495579</v>
      </c>
      <c r="I206" s="72">
        <f t="shared" si="74"/>
        <v>54.257866641530683</v>
      </c>
      <c r="J206" s="72">
        <f t="shared" si="75"/>
        <v>15.071629622647411</v>
      </c>
      <c r="K206" s="72">
        <f t="shared" si="53"/>
        <v>22.222222222222221</v>
      </c>
      <c r="L206" s="73">
        <f t="shared" si="76"/>
        <v>-0.29906407880408603</v>
      </c>
      <c r="M206" s="73">
        <f t="shared" si="77"/>
        <v>-0.29906407880408603</v>
      </c>
      <c r="N206" s="72">
        <f t="shared" si="68"/>
        <v>7</v>
      </c>
      <c r="O206" s="74">
        <f t="shared" si="55"/>
        <v>342000</v>
      </c>
      <c r="P206" s="74">
        <f t="shared" si="82"/>
        <v>22691.640423945471</v>
      </c>
      <c r="Q206" s="74">
        <f t="shared" si="78"/>
        <v>28000</v>
      </c>
      <c r="R206" s="74">
        <f t="shared" si="57"/>
        <v>6000</v>
      </c>
      <c r="S206" s="74">
        <f t="shared" si="79"/>
        <v>654.20357610891722</v>
      </c>
      <c r="T206" s="74">
        <f t="shared" si="80"/>
        <v>34654.203576108914</v>
      </c>
      <c r="U206" s="75">
        <f t="shared" si="81"/>
        <v>-11962.563152163442</v>
      </c>
      <c r="W206" s="76">
        <f>IF($I206&lt;='Forbikjøringsfelt i stigning'!$D$15-'Forbikjøringsfelt i stigning'!$D$18,IF($I205&gt;='Forbikjøringsfelt i stigning'!$D$15-'Forbikjøringsfelt i stigning'!$D$18,$G206,0),0)</f>
        <v>0</v>
      </c>
      <c r="X206" s="77">
        <f>IF($I206&gt;='Forbikjøringsfelt i stigning'!$D$15-('Forbikjøringsfelt i stigning'!$D$18-5),IF($I205&lt;='Forbikjøringsfelt i stigning'!$D$15-('Forbikjøringsfelt i stigning'!$D$18-5),$G206,0),0)</f>
        <v>0</v>
      </c>
    </row>
    <row r="207" spans="2:24" x14ac:dyDescent="0.2">
      <c r="B207" s="71">
        <v>151</v>
      </c>
      <c r="C207" s="72">
        <f t="shared" si="59"/>
        <v>50.333333333333414</v>
      </c>
      <c r="D207" s="72">
        <f t="shared" si="69"/>
        <v>0.3333333333333357</v>
      </c>
      <c r="E207" s="73">
        <f t="shared" si="70"/>
        <v>5.0072618698378344</v>
      </c>
      <c r="F207" s="73">
        <f t="shared" si="71"/>
        <v>0.35050833088864841</v>
      </c>
      <c r="G207" s="74">
        <f t="shared" si="72"/>
        <v>1029.0080685720086</v>
      </c>
      <c r="H207" s="72">
        <f t="shared" si="73"/>
        <v>663.54996936584439</v>
      </c>
      <c r="I207" s="72">
        <f t="shared" si="74"/>
        <v>53.898989746965775</v>
      </c>
      <c r="J207" s="72">
        <f t="shared" si="75"/>
        <v>14.971941596379381</v>
      </c>
      <c r="K207" s="72">
        <f t="shared" si="53"/>
        <v>22.222222222222221</v>
      </c>
      <c r="L207" s="73">
        <f t="shared" si="76"/>
        <v>-0.29507123302913496</v>
      </c>
      <c r="M207" s="73">
        <f t="shared" si="77"/>
        <v>-0.29507123302913496</v>
      </c>
      <c r="N207" s="72">
        <f t="shared" si="68"/>
        <v>7</v>
      </c>
      <c r="O207" s="74">
        <f t="shared" si="55"/>
        <v>342000</v>
      </c>
      <c r="P207" s="74">
        <f t="shared" si="82"/>
        <v>22842.728700110936</v>
      </c>
      <c r="Q207" s="74">
        <f t="shared" si="78"/>
        <v>28000</v>
      </c>
      <c r="R207" s="74">
        <f t="shared" si="57"/>
        <v>6000</v>
      </c>
      <c r="S207" s="74">
        <f t="shared" si="79"/>
        <v>645.57802127633806</v>
      </c>
      <c r="T207" s="74">
        <f t="shared" si="80"/>
        <v>34645.578021276335</v>
      </c>
      <c r="U207" s="75">
        <f t="shared" si="81"/>
        <v>-11802.849321165399</v>
      </c>
      <c r="W207" s="76">
        <f>IF($I207&lt;='Forbikjøringsfelt i stigning'!$D$15-'Forbikjøringsfelt i stigning'!$D$18,IF($I206&gt;='Forbikjøringsfelt i stigning'!$D$15-'Forbikjøringsfelt i stigning'!$D$18,$G207,0),0)</f>
        <v>0</v>
      </c>
      <c r="X207" s="77">
        <f>IF($I207&gt;='Forbikjøringsfelt i stigning'!$D$15-('Forbikjøringsfelt i stigning'!$D$18-5),IF($I206&lt;='Forbikjøringsfelt i stigning'!$D$15-('Forbikjøringsfelt i stigning'!$D$18-5),$G207,0),0)</f>
        <v>0</v>
      </c>
    </row>
    <row r="208" spans="2:24" x14ac:dyDescent="0.2">
      <c r="B208" s="71">
        <v>152</v>
      </c>
      <c r="C208" s="72">
        <f t="shared" si="59"/>
        <v>50.66666666666675</v>
      </c>
      <c r="D208" s="72">
        <f t="shared" si="69"/>
        <v>0.3333333333333357</v>
      </c>
      <c r="E208" s="73">
        <f t="shared" si="70"/>
        <v>4.9742543525137659</v>
      </c>
      <c r="F208" s="73">
        <f t="shared" si="71"/>
        <v>0.34819780467596362</v>
      </c>
      <c r="G208" s="74">
        <f t="shared" si="72"/>
        <v>1033.9823229245224</v>
      </c>
      <c r="H208" s="72">
        <f t="shared" si="73"/>
        <v>663.89816717052031</v>
      </c>
      <c r="I208" s="72">
        <f t="shared" si="74"/>
        <v>53.544904267330807</v>
      </c>
      <c r="J208" s="72">
        <f t="shared" si="75"/>
        <v>14.873584518703002</v>
      </c>
      <c r="K208" s="72">
        <f t="shared" si="53"/>
        <v>22.222222222222221</v>
      </c>
      <c r="L208" s="73">
        <f t="shared" si="76"/>
        <v>-0.29108347591915762</v>
      </c>
      <c r="M208" s="73">
        <f t="shared" si="77"/>
        <v>-0.29108347591915762</v>
      </c>
      <c r="N208" s="72">
        <f t="shared" si="68"/>
        <v>7</v>
      </c>
      <c r="O208" s="74">
        <f t="shared" si="55"/>
        <v>342000</v>
      </c>
      <c r="P208" s="74">
        <f t="shared" si="82"/>
        <v>22993.784690566503</v>
      </c>
      <c r="Q208" s="74">
        <f t="shared" si="78"/>
        <v>28000</v>
      </c>
      <c r="R208" s="74">
        <f t="shared" si="57"/>
        <v>6000</v>
      </c>
      <c r="S208" s="74">
        <f t="shared" si="79"/>
        <v>637.12372733280449</v>
      </c>
      <c r="T208" s="74">
        <f t="shared" si="80"/>
        <v>34637.123727332808</v>
      </c>
      <c r="U208" s="75">
        <f t="shared" si="81"/>
        <v>-11643.339036766305</v>
      </c>
      <c r="W208" s="76">
        <f>IF($I208&lt;='Forbikjøringsfelt i stigning'!$D$15-'Forbikjøringsfelt i stigning'!$D$18,IF($I207&gt;='Forbikjøringsfelt i stigning'!$D$15-'Forbikjøringsfelt i stigning'!$D$18,$G208,0),0)</f>
        <v>0</v>
      </c>
      <c r="X208" s="77">
        <f>IF($I208&gt;='Forbikjøringsfelt i stigning'!$D$15-('Forbikjøringsfelt i stigning'!$D$18-5),IF($I207&lt;='Forbikjøringsfelt i stigning'!$D$15-('Forbikjøringsfelt i stigning'!$D$18-5),$G208,0),0)</f>
        <v>0</v>
      </c>
    </row>
    <row r="209" spans="2:24" x14ac:dyDescent="0.2">
      <c r="B209" s="71">
        <v>153</v>
      </c>
      <c r="C209" s="72">
        <f t="shared" si="59"/>
        <v>51.000000000000085</v>
      </c>
      <c r="D209" s="72">
        <f t="shared" si="69"/>
        <v>0.3333333333333357</v>
      </c>
      <c r="E209" s="73">
        <f t="shared" si="70"/>
        <v>4.9416902020166384</v>
      </c>
      <c r="F209" s="73">
        <f t="shared" si="71"/>
        <v>0.3459183141411647</v>
      </c>
      <c r="G209" s="74">
        <f t="shared" si="72"/>
        <v>1038.924013126539</v>
      </c>
      <c r="H209" s="72">
        <f t="shared" si="73"/>
        <v>664.24408548466147</v>
      </c>
      <c r="I209" s="72">
        <f t="shared" si="74"/>
        <v>53.195604096227811</v>
      </c>
      <c r="J209" s="72">
        <f t="shared" si="75"/>
        <v>14.776556693396614</v>
      </c>
      <c r="K209" s="72">
        <f t="shared" si="53"/>
        <v>22.222222222222221</v>
      </c>
      <c r="L209" s="73">
        <f t="shared" si="76"/>
        <v>-0.28710171744913249</v>
      </c>
      <c r="M209" s="73">
        <f t="shared" si="77"/>
        <v>-0.28710171744913249</v>
      </c>
      <c r="N209" s="72">
        <f t="shared" si="68"/>
        <v>7</v>
      </c>
      <c r="O209" s="74">
        <f t="shared" si="55"/>
        <v>342000</v>
      </c>
      <c r="P209" s="74">
        <f t="shared" si="82"/>
        <v>23144.769589848616</v>
      </c>
      <c r="Q209" s="74">
        <f t="shared" si="78"/>
        <v>28000</v>
      </c>
      <c r="R209" s="74">
        <f t="shared" si="57"/>
        <v>6000</v>
      </c>
      <c r="S209" s="74">
        <f t="shared" si="79"/>
        <v>628.8382878139131</v>
      </c>
      <c r="T209" s="74">
        <f t="shared" si="80"/>
        <v>34628.838287813916</v>
      </c>
      <c r="U209" s="75">
        <f t="shared" si="81"/>
        <v>-11484.0686979653</v>
      </c>
      <c r="W209" s="76">
        <f>IF($I209&lt;='Forbikjøringsfelt i stigning'!$D$15-'Forbikjøringsfelt i stigning'!$D$18,IF($I208&gt;='Forbikjøringsfelt i stigning'!$D$15-'Forbikjøringsfelt i stigning'!$D$18,$G209,0),0)</f>
        <v>0</v>
      </c>
      <c r="X209" s="77">
        <f>IF($I209&gt;='Forbikjøringsfelt i stigning'!$D$15-('Forbikjøringsfelt i stigning'!$D$18-5),IF($I208&lt;='Forbikjøringsfelt i stigning'!$D$15-('Forbikjøringsfelt i stigning'!$D$18-5),$G209,0),0)</f>
        <v>0</v>
      </c>
    </row>
    <row r="210" spans="2:24" x14ac:dyDescent="0.2">
      <c r="B210" s="71">
        <v>154</v>
      </c>
      <c r="C210" s="72">
        <f t="shared" si="59"/>
        <v>51.333333333333421</v>
      </c>
      <c r="D210" s="72">
        <f t="shared" si="69"/>
        <v>0.3333333333333357</v>
      </c>
      <c r="E210" s="73">
        <f t="shared" si="70"/>
        <v>4.9095688023850661</v>
      </c>
      <c r="F210" s="73">
        <f t="shared" si="71"/>
        <v>0.34366981616695463</v>
      </c>
      <c r="G210" s="74">
        <f t="shared" si="72"/>
        <v>1043.8335819289241</v>
      </c>
      <c r="H210" s="72">
        <f t="shared" si="73"/>
        <v>664.58775530082846</v>
      </c>
      <c r="I210" s="72">
        <f t="shared" si="74"/>
        <v>52.851082035288847</v>
      </c>
      <c r="J210" s="72">
        <f t="shared" si="75"/>
        <v>14.680856120913569</v>
      </c>
      <c r="K210" s="72">
        <f t="shared" si="53"/>
        <v>22.222222222222221</v>
      </c>
      <c r="L210" s="73">
        <f t="shared" si="76"/>
        <v>-0.28312687889118104</v>
      </c>
      <c r="M210" s="73">
        <f t="shared" si="77"/>
        <v>-0.28312687889118104</v>
      </c>
      <c r="N210" s="72">
        <f t="shared" si="68"/>
        <v>7</v>
      </c>
      <c r="O210" s="74">
        <f t="shared" si="55"/>
        <v>342000</v>
      </c>
      <c r="P210" s="74">
        <f t="shared" si="82"/>
        <v>23295.644149308497</v>
      </c>
      <c r="Q210" s="74">
        <f t="shared" si="78"/>
        <v>28000</v>
      </c>
      <c r="R210" s="74">
        <f t="shared" si="57"/>
        <v>6000</v>
      </c>
      <c r="S210" s="74">
        <f t="shared" si="79"/>
        <v>620.71930495574031</v>
      </c>
      <c r="T210" s="74">
        <f t="shared" si="80"/>
        <v>34620.719304955739</v>
      </c>
      <c r="U210" s="75">
        <f t="shared" si="81"/>
        <v>-11325.075155647242</v>
      </c>
      <c r="W210" s="76">
        <f>IF($I210&lt;='Forbikjøringsfelt i stigning'!$D$15-'Forbikjøringsfelt i stigning'!$D$18,IF($I209&gt;='Forbikjøringsfelt i stigning'!$D$15-'Forbikjøringsfelt i stigning'!$D$18,$G210,0),0)</f>
        <v>0</v>
      </c>
      <c r="X210" s="77">
        <f>IF($I210&gt;='Forbikjøringsfelt i stigning'!$D$15-('Forbikjøringsfelt i stigning'!$D$18-5),IF($I209&lt;='Forbikjøringsfelt i stigning'!$D$15-('Forbikjøringsfelt i stigning'!$D$18-5),$G210,0),0)</f>
        <v>0</v>
      </c>
    </row>
    <row r="211" spans="2:24" x14ac:dyDescent="0.2">
      <c r="B211" s="71">
        <v>155</v>
      </c>
      <c r="C211" s="72">
        <f t="shared" si="59"/>
        <v>51.666666666666757</v>
      </c>
      <c r="D211" s="72">
        <f t="shared" si="69"/>
        <v>0.3333333333333357</v>
      </c>
      <c r="E211" s="73">
        <f t="shared" si="70"/>
        <v>4.8778894359217144</v>
      </c>
      <c r="F211" s="73">
        <f t="shared" si="71"/>
        <v>0.34145226051451999</v>
      </c>
      <c r="G211" s="74">
        <f t="shared" si="72"/>
        <v>1048.7114713648459</v>
      </c>
      <c r="H211" s="72">
        <f t="shared" si="73"/>
        <v>664.92920756134299</v>
      </c>
      <c r="I211" s="72">
        <f t="shared" si="74"/>
        <v>52.511329780619427</v>
      </c>
      <c r="J211" s="72">
        <f t="shared" si="75"/>
        <v>14.586480494616508</v>
      </c>
      <c r="K211" s="72">
        <f t="shared" si="53"/>
        <v>22.222222222222221</v>
      </c>
      <c r="L211" s="73">
        <f t="shared" si="76"/>
        <v>-0.27915989175845468</v>
      </c>
      <c r="M211" s="73">
        <f t="shared" si="77"/>
        <v>-0.27915989175845468</v>
      </c>
      <c r="N211" s="72">
        <f t="shared" si="68"/>
        <v>7</v>
      </c>
      <c r="O211" s="74">
        <f t="shared" si="55"/>
        <v>342000</v>
      </c>
      <c r="P211" s="74">
        <f t="shared" si="82"/>
        <v>23446.368719734917</v>
      </c>
      <c r="Q211" s="74">
        <f t="shared" si="78"/>
        <v>28000</v>
      </c>
      <c r="R211" s="74">
        <f t="shared" si="57"/>
        <v>6000</v>
      </c>
      <c r="S211" s="74">
        <f t="shared" si="79"/>
        <v>612.76439007310421</v>
      </c>
      <c r="T211" s="74">
        <f t="shared" si="80"/>
        <v>34612.764390073105</v>
      </c>
      <c r="U211" s="75">
        <f t="shared" si="81"/>
        <v>-11166.395670338188</v>
      </c>
      <c r="W211" s="76">
        <f>IF($I211&lt;='Forbikjøringsfelt i stigning'!$D$15-'Forbikjøringsfelt i stigning'!$D$18,IF($I210&gt;='Forbikjøringsfelt i stigning'!$D$15-'Forbikjøringsfelt i stigning'!$D$18,$G211,0),0)</f>
        <v>0</v>
      </c>
      <c r="X211" s="77">
        <f>IF($I211&gt;='Forbikjøringsfelt i stigning'!$D$15-('Forbikjøringsfelt i stigning'!$D$18-5),IF($I210&lt;='Forbikjøringsfelt i stigning'!$D$15-('Forbikjøringsfelt i stigning'!$D$18-5),$G211,0),0)</f>
        <v>0</v>
      </c>
    </row>
    <row r="212" spans="2:24" x14ac:dyDescent="0.2">
      <c r="B212" s="71">
        <v>156</v>
      </c>
      <c r="C212" s="72">
        <f t="shared" si="59"/>
        <v>52.000000000000092</v>
      </c>
      <c r="D212" s="72">
        <f t="shared" si="69"/>
        <v>0.3333333333333357</v>
      </c>
      <c r="E212" s="73">
        <f t="shared" si="70"/>
        <v>4.846651281996734</v>
      </c>
      <c r="F212" s="73">
        <f t="shared" si="71"/>
        <v>0.33926558973977139</v>
      </c>
      <c r="G212" s="74">
        <f t="shared" si="72"/>
        <v>1053.5581226468425</v>
      </c>
      <c r="H212" s="72">
        <f t="shared" si="73"/>
        <v>665.26847315108273</v>
      </c>
      <c r="I212" s="72">
        <f t="shared" si="74"/>
        <v>52.176337910509282</v>
      </c>
      <c r="J212" s="72">
        <f t="shared" si="75"/>
        <v>14.493427197363689</v>
      </c>
      <c r="K212" s="72">
        <f t="shared" si="53"/>
        <v>22.222222222222221</v>
      </c>
      <c r="L212" s="73">
        <f t="shared" si="76"/>
        <v>-0.27520169670518763</v>
      </c>
      <c r="M212" s="73">
        <f t="shared" si="77"/>
        <v>-0.27520169670518763</v>
      </c>
      <c r="N212" s="72">
        <f t="shared" si="68"/>
        <v>7</v>
      </c>
      <c r="O212" s="74">
        <f t="shared" si="55"/>
        <v>342000</v>
      </c>
      <c r="P212" s="74">
        <f t="shared" si="82"/>
        <v>23596.903295737309</v>
      </c>
      <c r="Q212" s="74">
        <f t="shared" si="78"/>
        <v>28000</v>
      </c>
      <c r="R212" s="74">
        <f t="shared" si="57"/>
        <v>6000</v>
      </c>
      <c r="S212" s="74">
        <f t="shared" si="79"/>
        <v>604.97116394481066</v>
      </c>
      <c r="T212" s="74">
        <f t="shared" si="80"/>
        <v>34604.971163944814</v>
      </c>
      <c r="U212" s="75">
        <f t="shared" si="81"/>
        <v>-11008.067868207505</v>
      </c>
      <c r="W212" s="76">
        <f>IF($I212&lt;='Forbikjøringsfelt i stigning'!$D$15-'Forbikjøringsfelt i stigning'!$D$18,IF($I211&gt;='Forbikjøringsfelt i stigning'!$D$15-'Forbikjøringsfelt i stigning'!$D$18,$G212,0),0)</f>
        <v>0</v>
      </c>
      <c r="X212" s="77">
        <f>IF($I212&gt;='Forbikjøringsfelt i stigning'!$D$15-('Forbikjøringsfelt i stigning'!$D$18-5),IF($I211&lt;='Forbikjøringsfelt i stigning'!$D$15-('Forbikjøringsfelt i stigning'!$D$18-5),$G212,0),0)</f>
        <v>0</v>
      </c>
    </row>
    <row r="213" spans="2:24" x14ac:dyDescent="0.2">
      <c r="B213" s="71">
        <v>157</v>
      </c>
      <c r="C213" s="72">
        <f t="shared" si="59"/>
        <v>52.333333333333428</v>
      </c>
      <c r="D213" s="72">
        <f t="shared" si="69"/>
        <v>0.3333333333333357</v>
      </c>
      <c r="E213" s="73">
        <f t="shared" si="70"/>
        <v>4.8158534159709756</v>
      </c>
      <c r="F213" s="73">
        <f t="shared" si="71"/>
        <v>0.33710973911796827</v>
      </c>
      <c r="G213" s="74">
        <f t="shared" si="72"/>
        <v>1058.3739760628134</v>
      </c>
      <c r="H213" s="72">
        <f t="shared" si="73"/>
        <v>665.60558289020071</v>
      </c>
      <c r="I213" s="72">
        <f t="shared" si="74"/>
        <v>51.846095874463053</v>
      </c>
      <c r="J213" s="72">
        <f t="shared" si="75"/>
        <v>14.401693298461959</v>
      </c>
      <c r="K213" s="72">
        <f t="shared" si="53"/>
        <v>22.222222222222221</v>
      </c>
      <c r="L213" s="73">
        <f t="shared" si="76"/>
        <v>-0.27125324238506426</v>
      </c>
      <c r="M213" s="73">
        <f t="shared" si="77"/>
        <v>-0.27125324238506426</v>
      </c>
      <c r="N213" s="72">
        <f t="shared" si="68"/>
        <v>7</v>
      </c>
      <c r="O213" s="74">
        <f t="shared" si="55"/>
        <v>342000</v>
      </c>
      <c r="P213" s="74">
        <f t="shared" si="82"/>
        <v>23747.207561802763</v>
      </c>
      <c r="Q213" s="74">
        <f t="shared" si="78"/>
        <v>28000</v>
      </c>
      <c r="R213" s="74">
        <f t="shared" si="57"/>
        <v>6000</v>
      </c>
      <c r="S213" s="74">
        <f t="shared" si="79"/>
        <v>597.33725720533664</v>
      </c>
      <c r="T213" s="74">
        <f t="shared" si="80"/>
        <v>34597.337257205334</v>
      </c>
      <c r="U213" s="75">
        <f t="shared" si="81"/>
        <v>-10850.129695402571</v>
      </c>
      <c r="W213" s="76">
        <f>IF($I213&lt;='Forbikjøringsfelt i stigning'!$D$15-'Forbikjøringsfelt i stigning'!$D$18,IF($I212&gt;='Forbikjøringsfelt i stigning'!$D$15-'Forbikjøringsfelt i stigning'!$D$18,$G213,0),0)</f>
        <v>0</v>
      </c>
      <c r="X213" s="77">
        <f>IF($I213&gt;='Forbikjøringsfelt i stigning'!$D$15-('Forbikjøringsfelt i stigning'!$D$18-5),IF($I212&lt;='Forbikjøringsfelt i stigning'!$D$15-('Forbikjøringsfelt i stigning'!$D$18-5),$G213,0),0)</f>
        <v>0</v>
      </c>
    </row>
    <row r="214" spans="2:24" x14ac:dyDescent="0.2">
      <c r="B214" s="71">
        <v>158</v>
      </c>
      <c r="C214" s="72">
        <f t="shared" si="59"/>
        <v>52.666666666666764</v>
      </c>
      <c r="D214" s="72">
        <f t="shared" si="69"/>
        <v>0.3333333333333357</v>
      </c>
      <c r="E214" s="73">
        <f t="shared" si="70"/>
        <v>4.7854948082437394</v>
      </c>
      <c r="F214" s="73">
        <f t="shared" si="71"/>
        <v>0.33498463657706173</v>
      </c>
      <c r="G214" s="74">
        <f t="shared" si="72"/>
        <v>1063.1594708710572</v>
      </c>
      <c r="H214" s="72">
        <f t="shared" si="73"/>
        <v>665.94056752677773</v>
      </c>
      <c r="I214" s="72">
        <f t="shared" si="74"/>
        <v>51.520591983600973</v>
      </c>
      <c r="J214" s="72">
        <f t="shared" si="75"/>
        <v>14.31127555100027</v>
      </c>
      <c r="K214" s="72">
        <f t="shared" si="53"/>
        <v>22.222222222222221</v>
      </c>
      <c r="L214" s="73">
        <f t="shared" si="76"/>
        <v>-0.26731548427027957</v>
      </c>
      <c r="M214" s="73">
        <f t="shared" si="77"/>
        <v>-0.26731548427027957</v>
      </c>
      <c r="N214" s="72">
        <f t="shared" si="68"/>
        <v>7</v>
      </c>
      <c r="O214" s="74">
        <f t="shared" si="55"/>
        <v>342000</v>
      </c>
      <c r="P214" s="74">
        <f t="shared" si="82"/>
        <v>23897.240939931195</v>
      </c>
      <c r="Q214" s="74">
        <f t="shared" si="78"/>
        <v>28000</v>
      </c>
      <c r="R214" s="74">
        <f t="shared" si="57"/>
        <v>6000</v>
      </c>
      <c r="S214" s="74">
        <f t="shared" si="79"/>
        <v>589.86031074237519</v>
      </c>
      <c r="T214" s="74">
        <f t="shared" si="80"/>
        <v>34589.860310742377</v>
      </c>
      <c r="U214" s="75">
        <f t="shared" si="81"/>
        <v>-10692.619370811182</v>
      </c>
      <c r="W214" s="76">
        <f>IF($I214&lt;='Forbikjøringsfelt i stigning'!$D$15-'Forbikjøringsfelt i stigning'!$D$18,IF($I213&gt;='Forbikjøringsfelt i stigning'!$D$15-'Forbikjøringsfelt i stigning'!$D$18,$G214,0),0)</f>
        <v>0</v>
      </c>
      <c r="X214" s="77">
        <f>IF($I214&gt;='Forbikjøringsfelt i stigning'!$D$15-('Forbikjøringsfelt i stigning'!$D$18-5),IF($I213&lt;='Forbikjøringsfelt i stigning'!$D$15-('Forbikjøringsfelt i stigning'!$D$18-5),$G214,0),0)</f>
        <v>0</v>
      </c>
    </row>
    <row r="215" spans="2:24" x14ac:dyDescent="0.2">
      <c r="B215" s="71">
        <v>159</v>
      </c>
      <c r="C215" s="72">
        <f t="shared" si="59"/>
        <v>53.000000000000099</v>
      </c>
      <c r="D215" s="72">
        <f t="shared" si="69"/>
        <v>0.3333333333333357</v>
      </c>
      <c r="E215" s="73">
        <f t="shared" si="70"/>
        <v>4.7555743234295527</v>
      </c>
      <c r="F215" s="73">
        <f t="shared" si="71"/>
        <v>0.33289020264006863</v>
      </c>
      <c r="G215" s="74">
        <f t="shared" si="72"/>
        <v>1067.9150451944868</v>
      </c>
      <c r="H215" s="72">
        <f t="shared" si="73"/>
        <v>666.27345772941783</v>
      </c>
      <c r="I215" s="72">
        <f t="shared" si="74"/>
        <v>51.199813402476636</v>
      </c>
      <c r="J215" s="72">
        <f t="shared" si="75"/>
        <v>14.222170389576842</v>
      </c>
      <c r="K215" s="72">
        <f t="shared" si="53"/>
        <v>22.222222222222221</v>
      </c>
      <c r="L215" s="73">
        <f t="shared" si="76"/>
        <v>-0.263389383433901</v>
      </c>
      <c r="M215" s="73">
        <f t="shared" si="77"/>
        <v>-0.263389383433901</v>
      </c>
      <c r="N215" s="72">
        <f t="shared" si="68"/>
        <v>7</v>
      </c>
      <c r="O215" s="74">
        <f t="shared" si="55"/>
        <v>342000</v>
      </c>
      <c r="P215" s="74">
        <f t="shared" si="82"/>
        <v>24046.962638743611</v>
      </c>
      <c r="Q215" s="74">
        <f t="shared" si="78"/>
        <v>28000</v>
      </c>
      <c r="R215" s="74">
        <f t="shared" si="57"/>
        <v>6000</v>
      </c>
      <c r="S215" s="74">
        <f t="shared" si="79"/>
        <v>582.53797609965011</v>
      </c>
      <c r="T215" s="74">
        <f t="shared" si="80"/>
        <v>34582.537976099651</v>
      </c>
      <c r="U215" s="75">
        <f t="shared" si="81"/>
        <v>-10535.57533735604</v>
      </c>
      <c r="W215" s="76">
        <f>IF($I215&lt;='Forbikjøringsfelt i stigning'!$D$15-'Forbikjøringsfelt i stigning'!$D$18,IF($I214&gt;='Forbikjøringsfelt i stigning'!$D$15-'Forbikjøringsfelt i stigning'!$D$18,$G215,0),0)</f>
        <v>0</v>
      </c>
      <c r="X215" s="77">
        <f>IF($I215&gt;='Forbikjøringsfelt i stigning'!$D$15-('Forbikjøringsfelt i stigning'!$D$18-5),IF($I214&lt;='Forbikjøringsfelt i stigning'!$D$15-('Forbikjøringsfelt i stigning'!$D$18-5),$G215,0),0)</f>
        <v>0</v>
      </c>
    </row>
    <row r="216" spans="2:24" x14ac:dyDescent="0.2">
      <c r="B216" s="71">
        <v>160</v>
      </c>
      <c r="C216" s="72">
        <f t="shared" si="59"/>
        <v>53.333333333333435</v>
      </c>
      <c r="D216" s="72">
        <f t="shared" si="69"/>
        <v>0.3333333333333357</v>
      </c>
      <c r="E216" s="73">
        <f t="shared" si="70"/>
        <v>4.7260907196682087</v>
      </c>
      <c r="F216" s="73">
        <f t="shared" si="71"/>
        <v>0.3308263503767746</v>
      </c>
      <c r="G216" s="74">
        <f t="shared" si="72"/>
        <v>1072.641135914155</v>
      </c>
      <c r="H216" s="72">
        <f t="shared" si="73"/>
        <v>666.60428407979464</v>
      </c>
      <c r="I216" s="72">
        <f t="shared" si="74"/>
        <v>50.883746142355946</v>
      </c>
      <c r="J216" s="72">
        <f t="shared" si="75"/>
        <v>14.134373928432208</v>
      </c>
      <c r="K216" s="72">
        <f t="shared" ref="K216:K279" si="83">+$E$19/3.6</f>
        <v>22.222222222222221</v>
      </c>
      <c r="L216" s="73">
        <f t="shared" si="76"/>
        <v>-0.25947590529837461</v>
      </c>
      <c r="M216" s="73">
        <f t="shared" si="77"/>
        <v>-0.25947590529837461</v>
      </c>
      <c r="N216" s="72">
        <f t="shared" si="68"/>
        <v>7</v>
      </c>
      <c r="O216" s="74">
        <f t="shared" ref="O216:O279" si="84">IF($G216&gt;=$F$44,$J$44,IF($G216&gt;=$F$43,$J$43,IF($G216&gt;=$F$42,$J$42,IF($G216&gt;=$F$41,$J$41,$J$40))))</f>
        <v>342000</v>
      </c>
      <c r="P216" s="74">
        <f t="shared" si="82"/>
        <v>24196.331703949396</v>
      </c>
      <c r="Q216" s="74">
        <f t="shared" si="78"/>
        <v>28000</v>
      </c>
      <c r="R216" s="74">
        <f t="shared" ref="R216:R279" si="85">10*$E$22*$E$12</f>
        <v>6000</v>
      </c>
      <c r="S216" s="74">
        <f t="shared" si="79"/>
        <v>575.36791588438302</v>
      </c>
      <c r="T216" s="74">
        <f t="shared" si="80"/>
        <v>34575.367915884381</v>
      </c>
      <c r="U216" s="75">
        <f t="shared" si="81"/>
        <v>-10379.036211934985</v>
      </c>
      <c r="W216" s="76">
        <f>IF($I216&lt;='Forbikjøringsfelt i stigning'!$D$15-'Forbikjøringsfelt i stigning'!$D$18,IF($I215&gt;='Forbikjøringsfelt i stigning'!$D$15-'Forbikjøringsfelt i stigning'!$D$18,$G216,0),0)</f>
        <v>0</v>
      </c>
      <c r="X216" s="77">
        <f>IF($I216&gt;='Forbikjøringsfelt i stigning'!$D$15-('Forbikjøringsfelt i stigning'!$D$18-5),IF($I215&lt;='Forbikjøringsfelt i stigning'!$D$15-('Forbikjøringsfelt i stigning'!$D$18-5),$G216,0),0)</f>
        <v>0</v>
      </c>
    </row>
    <row r="217" spans="2:24" x14ac:dyDescent="0.2">
      <c r="B217" s="71">
        <v>161</v>
      </c>
      <c r="C217" s="72">
        <f t="shared" ref="C217:C280" si="86">+C216+$E$7</f>
        <v>53.666666666666771</v>
      </c>
      <c r="D217" s="72">
        <f t="shared" si="69"/>
        <v>0.3333333333333357</v>
      </c>
      <c r="E217" s="73">
        <f t="shared" si="70"/>
        <v>4.6970426480719709</v>
      </c>
      <c r="F217" s="73">
        <f t="shared" si="71"/>
        <v>0.32879298536503798</v>
      </c>
      <c r="G217" s="74">
        <f t="shared" si="72"/>
        <v>1077.3381785622271</v>
      </c>
      <c r="H217" s="72">
        <f t="shared" si="73"/>
        <v>666.93307706515964</v>
      </c>
      <c r="I217" s="72">
        <f t="shared" si="74"/>
        <v>50.572375055997895</v>
      </c>
      <c r="J217" s="72">
        <f t="shared" si="75"/>
        <v>14.047881959999415</v>
      </c>
      <c r="K217" s="72">
        <f t="shared" si="83"/>
        <v>22.222222222222221</v>
      </c>
      <c r="L217" s="73">
        <f t="shared" si="76"/>
        <v>-0.25557601835322241</v>
      </c>
      <c r="M217" s="73">
        <f t="shared" si="77"/>
        <v>-0.25557601835322241</v>
      </c>
      <c r="N217" s="72">
        <f t="shared" si="68"/>
        <v>7</v>
      </c>
      <c r="O217" s="74">
        <f t="shared" si="84"/>
        <v>342000</v>
      </c>
      <c r="P217" s="74">
        <f t="shared" si="82"/>
        <v>24345.307070049887</v>
      </c>
      <c r="Q217" s="74">
        <f t="shared" si="78"/>
        <v>28000</v>
      </c>
      <c r="R217" s="74">
        <f t="shared" si="85"/>
        <v>6000</v>
      </c>
      <c r="S217" s="74">
        <f t="shared" si="79"/>
        <v>568.34780417878176</v>
      </c>
      <c r="T217" s="74">
        <f t="shared" si="80"/>
        <v>34568.347804178782</v>
      </c>
      <c r="U217" s="75">
        <f t="shared" si="81"/>
        <v>-10223.040734128896</v>
      </c>
      <c r="W217" s="76">
        <f>IF($I217&lt;='Forbikjøringsfelt i stigning'!$D$15-'Forbikjøringsfelt i stigning'!$D$18,IF($I216&gt;='Forbikjøringsfelt i stigning'!$D$15-'Forbikjøringsfelt i stigning'!$D$18,$G217,0),0)</f>
        <v>0</v>
      </c>
      <c r="X217" s="77">
        <f>IF($I217&gt;='Forbikjøringsfelt i stigning'!$D$15-('Forbikjøringsfelt i stigning'!$D$18-5),IF($I216&lt;='Forbikjøringsfelt i stigning'!$D$15-('Forbikjøringsfelt i stigning'!$D$18-5),$G217,0),0)</f>
        <v>0</v>
      </c>
    </row>
    <row r="218" spans="2:24" x14ac:dyDescent="0.2">
      <c r="B218" s="71">
        <v>162</v>
      </c>
      <c r="C218" s="72">
        <f t="shared" si="86"/>
        <v>54.000000000000107</v>
      </c>
      <c r="D218" s="72">
        <f t="shared" si="69"/>
        <v>0.3333333333333357</v>
      </c>
      <c r="E218" s="73">
        <f t="shared" si="70"/>
        <v>4.6684286523135476</v>
      </c>
      <c r="F218" s="73">
        <f t="shared" si="71"/>
        <v>0.32679000566194832</v>
      </c>
      <c r="G218" s="74">
        <f t="shared" si="72"/>
        <v>1082.0066072145407</v>
      </c>
      <c r="H218" s="72">
        <f t="shared" si="73"/>
        <v>667.25986707082154</v>
      </c>
      <c r="I218" s="72">
        <f t="shared" si="74"/>
        <v>50.265683833974023</v>
      </c>
      <c r="J218" s="72">
        <f t="shared" si="75"/>
        <v>13.962689953881673</v>
      </c>
      <c r="K218" s="72">
        <f t="shared" si="83"/>
        <v>22.222222222222221</v>
      </c>
      <c r="L218" s="73">
        <f t="shared" si="76"/>
        <v>-0.25169069284519063</v>
      </c>
      <c r="M218" s="73">
        <f t="shared" si="77"/>
        <v>-0.25169069284519063</v>
      </c>
      <c r="N218" s="72">
        <f t="shared" si="68"/>
        <v>7</v>
      </c>
      <c r="O218" s="74">
        <f t="shared" si="84"/>
        <v>342000</v>
      </c>
      <c r="P218" s="74">
        <f t="shared" si="82"/>
        <v>24493.847613147271</v>
      </c>
      <c r="Q218" s="74">
        <f t="shared" si="78"/>
        <v>28000</v>
      </c>
      <c r="R218" s="74">
        <f t="shared" si="85"/>
        <v>6000</v>
      </c>
      <c r="S218" s="74">
        <f t="shared" si="79"/>
        <v>561.47532695489724</v>
      </c>
      <c r="T218" s="74">
        <f t="shared" si="80"/>
        <v>34561.475326954896</v>
      </c>
      <c r="U218" s="75">
        <f t="shared" si="81"/>
        <v>-10067.627713807626</v>
      </c>
      <c r="W218" s="76">
        <f>IF($I218&lt;='Forbikjøringsfelt i stigning'!$D$15-'Forbikjøringsfelt i stigning'!$D$18,IF($I217&gt;='Forbikjøringsfelt i stigning'!$D$15-'Forbikjøringsfelt i stigning'!$D$18,$G218,0),0)</f>
        <v>0</v>
      </c>
      <c r="X218" s="77">
        <f>IF($I218&gt;='Forbikjøringsfelt i stigning'!$D$15-('Forbikjøringsfelt i stigning'!$D$18-5),IF($I217&lt;='Forbikjøringsfelt i stigning'!$D$15-('Forbikjøringsfelt i stigning'!$D$18-5),$G218,0),0)</f>
        <v>0</v>
      </c>
    </row>
    <row r="219" spans="2:24" x14ac:dyDescent="0.2">
      <c r="B219" s="71">
        <v>163</v>
      </c>
      <c r="C219" s="72">
        <f t="shared" si="86"/>
        <v>54.333333333333442</v>
      </c>
      <c r="D219" s="72">
        <f t="shared" si="69"/>
        <v>0.3333333333333357</v>
      </c>
      <c r="E219" s="73">
        <f t="shared" si="70"/>
        <v>4.6402471683580808</v>
      </c>
      <c r="F219" s="73">
        <f t="shared" si="71"/>
        <v>0.32481730178506568</v>
      </c>
      <c r="G219" s="74">
        <f t="shared" si="72"/>
        <v>1086.6468543828987</v>
      </c>
      <c r="H219" s="72">
        <f t="shared" si="73"/>
        <v>667.5846843726066</v>
      </c>
      <c r="I219" s="72">
        <f t="shared" si="74"/>
        <v>49.963655002559797</v>
      </c>
      <c r="J219" s="72">
        <f t="shared" si="75"/>
        <v>13.878793056266609</v>
      </c>
      <c r="K219" s="72">
        <f t="shared" si="83"/>
        <v>22.222222222222221</v>
      </c>
      <c r="L219" s="73">
        <f t="shared" si="76"/>
        <v>-0.24782089944430344</v>
      </c>
      <c r="M219" s="73">
        <f t="shared" si="77"/>
        <v>-0.24782089944430344</v>
      </c>
      <c r="N219" s="72">
        <f t="shared" si="68"/>
        <v>7</v>
      </c>
      <c r="O219" s="74">
        <f t="shared" si="84"/>
        <v>342000</v>
      </c>
      <c r="P219" s="74">
        <f t="shared" si="82"/>
        <v>24641.912204720047</v>
      </c>
      <c r="Q219" s="74">
        <f t="shared" si="78"/>
        <v>28000</v>
      </c>
      <c r="R219" s="74">
        <f t="shared" si="85"/>
        <v>6000</v>
      </c>
      <c r="S219" s="74">
        <f t="shared" si="79"/>
        <v>554.74818249218185</v>
      </c>
      <c r="T219" s="74">
        <f t="shared" si="80"/>
        <v>34554.748182492185</v>
      </c>
      <c r="U219" s="75">
        <f t="shared" si="81"/>
        <v>-9912.835977772138</v>
      </c>
      <c r="W219" s="76">
        <f>IF($I219&lt;='Forbikjøringsfelt i stigning'!$D$15-'Forbikjøringsfelt i stigning'!$D$18,IF($I218&gt;='Forbikjøringsfelt i stigning'!$D$15-'Forbikjøringsfelt i stigning'!$D$18,$G219,0),0)</f>
        <v>0</v>
      </c>
      <c r="X219" s="77">
        <f>IF($I219&gt;='Forbikjøringsfelt i stigning'!$D$15-('Forbikjøringsfelt i stigning'!$D$18-5),IF($I218&lt;='Forbikjøringsfelt i stigning'!$D$15-('Forbikjøringsfelt i stigning'!$D$18-5),$G219,0),0)</f>
        <v>0</v>
      </c>
    </row>
    <row r="220" spans="2:24" x14ac:dyDescent="0.2">
      <c r="B220" s="71">
        <v>164</v>
      </c>
      <c r="C220" s="72">
        <f t="shared" si="86"/>
        <v>54.666666666666778</v>
      </c>
      <c r="D220" s="72">
        <f t="shared" si="69"/>
        <v>0.3333333333333357</v>
      </c>
      <c r="E220" s="73">
        <f t="shared" si="70"/>
        <v>4.6124965243419966</v>
      </c>
      <c r="F220" s="73">
        <f t="shared" si="71"/>
        <v>0.32287475670393972</v>
      </c>
      <c r="G220" s="74">
        <f t="shared" si="72"/>
        <v>1091.2593509072408</v>
      </c>
      <c r="H220" s="72">
        <f t="shared" si="73"/>
        <v>667.90755912931058</v>
      </c>
      <c r="I220" s="72">
        <f t="shared" si="74"/>
        <v>49.666269923226629</v>
      </c>
      <c r="J220" s="72">
        <f t="shared" si="75"/>
        <v>13.796186089785174</v>
      </c>
      <c r="K220" s="72">
        <f t="shared" si="83"/>
        <v>22.222222222222221</v>
      </c>
      <c r="L220" s="73">
        <f t="shared" si="76"/>
        <v>-0.2439676078894514</v>
      </c>
      <c r="M220" s="73">
        <f t="shared" si="77"/>
        <v>-0.2439676078894514</v>
      </c>
      <c r="N220" s="72">
        <f t="shared" si="68"/>
        <v>7</v>
      </c>
      <c r="O220" s="74">
        <f t="shared" si="84"/>
        <v>342000</v>
      </c>
      <c r="P220" s="74">
        <f t="shared" si="82"/>
        <v>24789.459766219014</v>
      </c>
      <c r="Q220" s="74">
        <f t="shared" si="78"/>
        <v>28000</v>
      </c>
      <c r="R220" s="74">
        <f t="shared" si="85"/>
        <v>6000</v>
      </c>
      <c r="S220" s="74">
        <f t="shared" si="79"/>
        <v>548.16408179706787</v>
      </c>
      <c r="T220" s="74">
        <f t="shared" si="80"/>
        <v>34548.164081797069</v>
      </c>
      <c r="U220" s="75">
        <f t="shared" si="81"/>
        <v>-9758.7043155780557</v>
      </c>
      <c r="W220" s="76">
        <f>IF($I220&lt;='Forbikjøringsfelt i stigning'!$D$15-'Forbikjøringsfelt i stigning'!$D$18,IF($I219&gt;='Forbikjøringsfelt i stigning'!$D$15-'Forbikjøringsfelt i stigning'!$D$18,$G220,0),0)</f>
        <v>0</v>
      </c>
      <c r="X220" s="77">
        <f>IF($I220&gt;='Forbikjøringsfelt i stigning'!$D$15-('Forbikjøringsfelt i stigning'!$D$18-5),IF($I219&lt;='Forbikjøringsfelt i stigning'!$D$15-('Forbikjøringsfelt i stigning'!$D$18-5),$G220,0),0)</f>
        <v>0</v>
      </c>
    </row>
    <row r="221" spans="2:24" x14ac:dyDescent="0.2">
      <c r="B221" s="71">
        <v>165</v>
      </c>
      <c r="C221" s="72">
        <f t="shared" si="86"/>
        <v>55.000000000000114</v>
      </c>
      <c r="D221" s="72">
        <f t="shared" si="69"/>
        <v>0.3333333333333357</v>
      </c>
      <c r="E221" s="73">
        <f t="shared" si="70"/>
        <v>4.5851749406012319</v>
      </c>
      <c r="F221" s="73">
        <f t="shared" si="71"/>
        <v>0.32096224584208621</v>
      </c>
      <c r="G221" s="74">
        <f t="shared" si="72"/>
        <v>1095.8445258478421</v>
      </c>
      <c r="H221" s="72">
        <f t="shared" si="73"/>
        <v>668.2285213751527</v>
      </c>
      <c r="I221" s="72">
        <f t="shared" si="74"/>
        <v>49.373508793759278</v>
      </c>
      <c r="J221" s="72">
        <f t="shared" si="75"/>
        <v>13.714863553822022</v>
      </c>
      <c r="K221" s="72">
        <f t="shared" si="83"/>
        <v>22.222222222222221</v>
      </c>
      <c r="L221" s="73">
        <f t="shared" si="76"/>
        <v>-0.24013178561731638</v>
      </c>
      <c r="M221" s="73">
        <f t="shared" si="77"/>
        <v>-0.24013178561731638</v>
      </c>
      <c r="N221" s="72">
        <f t="shared" si="68"/>
        <v>7</v>
      </c>
      <c r="O221" s="74">
        <f t="shared" si="84"/>
        <v>342000</v>
      </c>
      <c r="P221" s="74">
        <f t="shared" si="82"/>
        <v>24936.449324331217</v>
      </c>
      <c r="Q221" s="74">
        <f t="shared" si="78"/>
        <v>28000</v>
      </c>
      <c r="R221" s="74">
        <f t="shared" si="85"/>
        <v>6000</v>
      </c>
      <c r="S221" s="74">
        <f t="shared" si="79"/>
        <v>541.72074902387214</v>
      </c>
      <c r="T221" s="74">
        <f t="shared" si="80"/>
        <v>34541.720749023872</v>
      </c>
      <c r="U221" s="75">
        <f t="shared" si="81"/>
        <v>-9605.2714246926553</v>
      </c>
      <c r="W221" s="76">
        <f>IF($I221&lt;='Forbikjøringsfelt i stigning'!$D$15-'Forbikjøringsfelt i stigning'!$D$18,IF($I220&gt;='Forbikjøringsfelt i stigning'!$D$15-'Forbikjøringsfelt i stigning'!$D$18,$G221,0),0)</f>
        <v>0</v>
      </c>
      <c r="X221" s="77">
        <f>IF($I221&gt;='Forbikjøringsfelt i stigning'!$D$15-('Forbikjøringsfelt i stigning'!$D$18-5),IF($I220&lt;='Forbikjøringsfelt i stigning'!$D$15-('Forbikjøringsfelt i stigning'!$D$18-5),$G221,0),0)</f>
        <v>0</v>
      </c>
    </row>
    <row r="222" spans="2:24" x14ac:dyDescent="0.2">
      <c r="B222" s="71">
        <v>166</v>
      </c>
      <c r="C222" s="72">
        <f t="shared" si="86"/>
        <v>55.333333333333449</v>
      </c>
      <c r="D222" s="72">
        <f t="shared" si="69"/>
        <v>0.3333333333333357</v>
      </c>
      <c r="E222" s="73">
        <f t="shared" si="70"/>
        <v>4.5582805298508555</v>
      </c>
      <c r="F222" s="73">
        <f t="shared" si="71"/>
        <v>0.31907963708955989</v>
      </c>
      <c r="G222" s="74">
        <f t="shared" si="72"/>
        <v>1100.402806377693</v>
      </c>
      <c r="H222" s="72">
        <f t="shared" si="73"/>
        <v>668.54760101224224</v>
      </c>
      <c r="I222" s="72">
        <f t="shared" si="74"/>
        <v>49.085350651018494</v>
      </c>
      <c r="J222" s="72">
        <f t="shared" si="75"/>
        <v>13.634819625282915</v>
      </c>
      <c r="K222" s="72">
        <f t="shared" si="83"/>
        <v>22.222222222222221</v>
      </c>
      <c r="L222" s="73">
        <f t="shared" si="76"/>
        <v>-0.23631439637857637</v>
      </c>
      <c r="M222" s="73">
        <f t="shared" si="77"/>
        <v>-0.23631439637857637</v>
      </c>
      <c r="N222" s="72">
        <f t="shared" si="68"/>
        <v>7</v>
      </c>
      <c r="O222" s="74">
        <f t="shared" si="84"/>
        <v>342000</v>
      </c>
      <c r="P222" s="74">
        <f t="shared" si="82"/>
        <v>25082.840066753262</v>
      </c>
      <c r="Q222" s="74">
        <f t="shared" si="78"/>
        <v>28000</v>
      </c>
      <c r="R222" s="74">
        <f t="shared" si="85"/>
        <v>6000</v>
      </c>
      <c r="S222" s="74">
        <f t="shared" si="79"/>
        <v>535.41592189632036</v>
      </c>
      <c r="T222" s="74">
        <f t="shared" si="80"/>
        <v>34535.415921896318</v>
      </c>
      <c r="U222" s="75">
        <f t="shared" si="81"/>
        <v>-9452.5758551430554</v>
      </c>
      <c r="W222" s="76">
        <f>IF($I222&lt;='Forbikjøringsfelt i stigning'!$D$15-'Forbikjøringsfelt i stigning'!$D$18,IF($I221&gt;='Forbikjøringsfelt i stigning'!$D$15-'Forbikjøringsfelt i stigning'!$D$18,$G222,0),0)</f>
        <v>0</v>
      </c>
      <c r="X222" s="77">
        <f>IF($I222&gt;='Forbikjøringsfelt i stigning'!$D$15-('Forbikjøringsfelt i stigning'!$D$18-5),IF($I221&lt;='Forbikjøringsfelt i stigning'!$D$15-('Forbikjøringsfelt i stigning'!$D$18-5),$G222,0),0)</f>
        <v>0</v>
      </c>
    </row>
    <row r="223" spans="2:24" x14ac:dyDescent="0.2">
      <c r="B223" s="71">
        <v>167</v>
      </c>
      <c r="C223" s="72">
        <f t="shared" si="86"/>
        <v>55.666666666666785</v>
      </c>
      <c r="D223" s="72">
        <f t="shared" si="69"/>
        <v>0.3333333333333357</v>
      </c>
      <c r="E223" s="73">
        <f t="shared" si="70"/>
        <v>4.5318112975177502</v>
      </c>
      <c r="F223" s="73">
        <f t="shared" si="71"/>
        <v>0.31722679082624256</v>
      </c>
      <c r="G223" s="74">
        <f t="shared" si="72"/>
        <v>1104.9346176752108</v>
      </c>
      <c r="H223" s="72">
        <f t="shared" si="73"/>
        <v>668.86482780306847</v>
      </c>
      <c r="I223" s="72">
        <f t="shared" si="74"/>
        <v>48.801773375364199</v>
      </c>
      <c r="J223" s="72">
        <f t="shared" si="75"/>
        <v>13.556048159823389</v>
      </c>
      <c r="K223" s="72">
        <f t="shared" si="83"/>
        <v>22.222222222222221</v>
      </c>
      <c r="L223" s="73">
        <f t="shared" si="76"/>
        <v>-0.23251639884546793</v>
      </c>
      <c r="M223" s="73">
        <f t="shared" si="77"/>
        <v>-0.23251639884546793</v>
      </c>
      <c r="N223" s="72">
        <f t="shared" si="68"/>
        <v>7</v>
      </c>
      <c r="O223" s="74">
        <f t="shared" si="84"/>
        <v>342000</v>
      </c>
      <c r="P223" s="74">
        <f t="shared" si="82"/>
        <v>25228.591398310262</v>
      </c>
      <c r="Q223" s="74">
        <f t="shared" si="78"/>
        <v>28000</v>
      </c>
      <c r="R223" s="74">
        <f t="shared" si="85"/>
        <v>6000</v>
      </c>
      <c r="S223" s="74">
        <f t="shared" si="79"/>
        <v>529.24735212897906</v>
      </c>
      <c r="T223" s="74">
        <f t="shared" si="80"/>
        <v>34529.247352128979</v>
      </c>
      <c r="U223" s="75">
        <f t="shared" si="81"/>
        <v>-9300.6559538187175</v>
      </c>
      <c r="W223" s="76">
        <f>IF($I223&lt;='Forbikjøringsfelt i stigning'!$D$15-'Forbikjøringsfelt i stigning'!$D$18,IF($I222&gt;='Forbikjøringsfelt i stigning'!$D$15-'Forbikjøringsfelt i stigning'!$D$18,$G223,0),0)</f>
        <v>0</v>
      </c>
      <c r="X223" s="77">
        <f>IF($I223&gt;='Forbikjøringsfelt i stigning'!$D$15-('Forbikjøringsfelt i stigning'!$D$18-5),IF($I222&lt;='Forbikjøringsfelt i stigning'!$D$15-('Forbikjøringsfelt i stigning'!$D$18-5),$G223,0),0)</f>
        <v>0</v>
      </c>
    </row>
    <row r="224" spans="2:24" x14ac:dyDescent="0.2">
      <c r="B224" s="71">
        <v>168</v>
      </c>
      <c r="C224" s="72">
        <f t="shared" si="86"/>
        <v>56.000000000000121</v>
      </c>
      <c r="D224" s="72">
        <f t="shared" si="69"/>
        <v>0.3333333333333357</v>
      </c>
      <c r="E224" s="73">
        <f t="shared" si="70"/>
        <v>4.5057651422275242</v>
      </c>
      <c r="F224" s="73">
        <f t="shared" si="71"/>
        <v>0.31540355995592667</v>
      </c>
      <c r="G224" s="74">
        <f t="shared" si="72"/>
        <v>1109.4403828174384</v>
      </c>
      <c r="H224" s="72">
        <f t="shared" si="73"/>
        <v>669.1802313630244</v>
      </c>
      <c r="I224" s="72">
        <f t="shared" si="74"/>
        <v>48.522753696749639</v>
      </c>
      <c r="J224" s="72">
        <f t="shared" si="75"/>
        <v>13.478542693541566</v>
      </c>
      <c r="K224" s="72">
        <f t="shared" si="83"/>
        <v>22.222222222222221</v>
      </c>
      <c r="L224" s="73">
        <f t="shared" si="76"/>
        <v>-0.22873874521489107</v>
      </c>
      <c r="M224" s="73">
        <f t="shared" si="77"/>
        <v>-0.22873874521489107</v>
      </c>
      <c r="N224" s="72">
        <f t="shared" si="68"/>
        <v>7</v>
      </c>
      <c r="O224" s="74">
        <f t="shared" si="84"/>
        <v>342000</v>
      </c>
      <c r="P224" s="74">
        <f t="shared" si="82"/>
        <v>25373.662997252228</v>
      </c>
      <c r="Q224" s="74">
        <f t="shared" si="78"/>
        <v>28000</v>
      </c>
      <c r="R224" s="74">
        <f t="shared" si="85"/>
        <v>6000</v>
      </c>
      <c r="S224" s="74">
        <f t="shared" si="79"/>
        <v>523.21280584787348</v>
      </c>
      <c r="T224" s="74">
        <f t="shared" si="80"/>
        <v>34523.21280584787</v>
      </c>
      <c r="U224" s="75">
        <f t="shared" si="81"/>
        <v>-9149.5498085956424</v>
      </c>
      <c r="W224" s="76">
        <f>IF($I224&lt;='Forbikjøringsfelt i stigning'!$D$15-'Forbikjøringsfelt i stigning'!$D$18,IF($I223&gt;='Forbikjøringsfelt i stigning'!$D$15-'Forbikjøringsfelt i stigning'!$D$18,$G224,0),0)</f>
        <v>0</v>
      </c>
      <c r="X224" s="77">
        <f>IF($I224&gt;='Forbikjøringsfelt i stigning'!$D$15-('Forbikjøringsfelt i stigning'!$D$18-5),IF($I223&lt;='Forbikjøringsfelt i stigning'!$D$15-('Forbikjøringsfelt i stigning'!$D$18-5),$G224,0),0)</f>
        <v>0</v>
      </c>
    </row>
    <row r="225" spans="2:24" x14ac:dyDescent="0.2">
      <c r="B225" s="71">
        <v>169</v>
      </c>
      <c r="C225" s="72">
        <f t="shared" si="86"/>
        <v>56.333333333333456</v>
      </c>
      <c r="D225" s="72">
        <f t="shared" si="69"/>
        <v>0.3333333333333357</v>
      </c>
      <c r="E225" s="73">
        <f t="shared" si="70"/>
        <v>4.4801398564463932</v>
      </c>
      <c r="F225" s="73">
        <f t="shared" si="71"/>
        <v>0.31360978995124755</v>
      </c>
      <c r="G225" s="74">
        <f t="shared" si="72"/>
        <v>1113.9205226738848</v>
      </c>
      <c r="H225" s="72">
        <f t="shared" si="73"/>
        <v>669.49384115297562</v>
      </c>
      <c r="I225" s="72">
        <f t="shared" si="74"/>
        <v>48.248267202491775</v>
      </c>
      <c r="J225" s="72">
        <f t="shared" si="75"/>
        <v>13.402296445136603</v>
      </c>
      <c r="K225" s="72">
        <f t="shared" si="83"/>
        <v>22.222222222222221</v>
      </c>
      <c r="L225" s="73">
        <f t="shared" si="76"/>
        <v>-0.22498237981133534</v>
      </c>
      <c r="M225" s="73">
        <f t="shared" si="77"/>
        <v>-0.22498237981133534</v>
      </c>
      <c r="N225" s="72">
        <f t="shared" si="68"/>
        <v>7</v>
      </c>
      <c r="O225" s="74">
        <f t="shared" si="84"/>
        <v>342000</v>
      </c>
      <c r="P225" s="74">
        <f t="shared" si="82"/>
        <v>25518.014871556152</v>
      </c>
      <c r="Q225" s="74">
        <f t="shared" si="78"/>
        <v>28000</v>
      </c>
      <c r="R225" s="74">
        <f t="shared" si="85"/>
        <v>6000</v>
      </c>
      <c r="S225" s="74">
        <f t="shared" si="79"/>
        <v>517.31006400956517</v>
      </c>
      <c r="T225" s="74">
        <f t="shared" si="80"/>
        <v>34517.310064009565</v>
      </c>
      <c r="U225" s="75">
        <f t="shared" si="81"/>
        <v>-8999.2951924534136</v>
      </c>
      <c r="W225" s="76">
        <f>IF($I225&lt;='Forbikjøringsfelt i stigning'!$D$15-'Forbikjøringsfelt i stigning'!$D$18,IF($I224&gt;='Forbikjøringsfelt i stigning'!$D$15-'Forbikjøringsfelt i stigning'!$D$18,$G225,0),0)</f>
        <v>0</v>
      </c>
      <c r="X225" s="77">
        <f>IF($I225&gt;='Forbikjøringsfelt i stigning'!$D$15-('Forbikjøringsfelt i stigning'!$D$18-5),IF($I224&lt;='Forbikjøringsfelt i stigning'!$D$15-('Forbikjøringsfelt i stigning'!$D$18-5),$G225,0),0)</f>
        <v>0</v>
      </c>
    </row>
    <row r="226" spans="2:24" x14ac:dyDescent="0.2">
      <c r="B226" s="71">
        <v>170</v>
      </c>
      <c r="C226" s="72">
        <f t="shared" si="86"/>
        <v>56.666666666666792</v>
      </c>
      <c r="D226" s="72">
        <f t="shared" si="69"/>
        <v>0.3333333333333357</v>
      </c>
      <c r="E226" s="73">
        <f t="shared" si="70"/>
        <v>4.4549331272782693</v>
      </c>
      <c r="F226" s="73">
        <f t="shared" si="71"/>
        <v>0.31184531890947886</v>
      </c>
      <c r="G226" s="74">
        <f t="shared" si="72"/>
        <v>1118.3754558011631</v>
      </c>
      <c r="H226" s="72">
        <f t="shared" si="73"/>
        <v>669.80568647188511</v>
      </c>
      <c r="I226" s="72">
        <f t="shared" si="74"/>
        <v>47.978288346718166</v>
      </c>
      <c r="J226" s="72">
        <f t="shared" si="75"/>
        <v>13.327302318532825</v>
      </c>
      <c r="K226" s="72">
        <f t="shared" si="83"/>
        <v>22.222222222222221</v>
      </c>
      <c r="L226" s="73">
        <f t="shared" si="76"/>
        <v>-0.22124823769396454</v>
      </c>
      <c r="M226" s="73">
        <f t="shared" si="77"/>
        <v>-0.22124823769396454</v>
      </c>
      <c r="N226" s="72">
        <f t="shared" si="68"/>
        <v>7</v>
      </c>
      <c r="O226" s="74">
        <f t="shared" si="84"/>
        <v>342000</v>
      </c>
      <c r="P226" s="74">
        <f t="shared" si="82"/>
        <v>25661.607415059381</v>
      </c>
      <c r="Q226" s="74">
        <f t="shared" si="78"/>
        <v>28000</v>
      </c>
      <c r="R226" s="74">
        <f t="shared" si="85"/>
        <v>6000</v>
      </c>
      <c r="S226" s="74">
        <f t="shared" si="79"/>
        <v>511.5369228179627</v>
      </c>
      <c r="T226" s="74">
        <f t="shared" si="80"/>
        <v>34511.536922817962</v>
      </c>
      <c r="U226" s="75">
        <f t="shared" si="81"/>
        <v>-8849.9295077585812</v>
      </c>
      <c r="W226" s="76">
        <f>IF($I226&lt;='Forbikjøringsfelt i stigning'!$D$15-'Forbikjøringsfelt i stigning'!$D$18,IF($I225&gt;='Forbikjøringsfelt i stigning'!$D$15-'Forbikjøringsfelt i stigning'!$D$18,$G226,0),0)</f>
        <v>0</v>
      </c>
      <c r="X226" s="77">
        <f>IF($I226&gt;='Forbikjøringsfelt i stigning'!$D$15-('Forbikjøringsfelt i stigning'!$D$18-5),IF($I225&lt;='Forbikjøringsfelt i stigning'!$D$15-('Forbikjøringsfelt i stigning'!$D$18-5),$G226,0),0)</f>
        <v>0</v>
      </c>
    </row>
    <row r="227" spans="2:24" x14ac:dyDescent="0.2">
      <c r="B227" s="71">
        <v>171</v>
      </c>
      <c r="C227" s="72">
        <f t="shared" si="86"/>
        <v>57.000000000000128</v>
      </c>
      <c r="D227" s="72">
        <f t="shared" si="69"/>
        <v>0.3333333333333357</v>
      </c>
      <c r="E227" s="73">
        <f t="shared" si="70"/>
        <v>4.4301425374168639</v>
      </c>
      <c r="F227" s="73">
        <f t="shared" si="71"/>
        <v>0.31010997761918047</v>
      </c>
      <c r="G227" s="74">
        <f t="shared" si="72"/>
        <v>1122.80559833858</v>
      </c>
      <c r="H227" s="72">
        <f t="shared" si="73"/>
        <v>670.11579644950427</v>
      </c>
      <c r="I227" s="72">
        <f t="shared" si="74"/>
        <v>47.712790461485412</v>
      </c>
      <c r="J227" s="72">
        <f t="shared" si="75"/>
        <v>13.253552905968169</v>
      </c>
      <c r="K227" s="72">
        <f t="shared" si="83"/>
        <v>22.222222222222221</v>
      </c>
      <c r="L227" s="73">
        <f t="shared" si="76"/>
        <v>-0.2175372432722531</v>
      </c>
      <c r="M227" s="73">
        <f t="shared" si="77"/>
        <v>-0.2175372432722531</v>
      </c>
      <c r="N227" s="72">
        <f t="shared" si="68"/>
        <v>7</v>
      </c>
      <c r="O227" s="74">
        <f t="shared" si="84"/>
        <v>342000</v>
      </c>
      <c r="P227" s="74">
        <f t="shared" si="82"/>
        <v>25804.401463248014</v>
      </c>
      <c r="Q227" s="74">
        <f t="shared" si="78"/>
        <v>28000</v>
      </c>
      <c r="R227" s="74">
        <f t="shared" si="85"/>
        <v>6000</v>
      </c>
      <c r="S227" s="74">
        <f t="shared" si="79"/>
        <v>505.8911941381362</v>
      </c>
      <c r="T227" s="74">
        <f t="shared" si="80"/>
        <v>34505.891194138138</v>
      </c>
      <c r="U227" s="75">
        <f t="shared" si="81"/>
        <v>-8701.4897308901236</v>
      </c>
      <c r="W227" s="76">
        <f>IF($I227&lt;='Forbikjøringsfelt i stigning'!$D$15-'Forbikjøringsfelt i stigning'!$D$18,IF($I226&gt;='Forbikjøringsfelt i stigning'!$D$15-'Forbikjøringsfelt i stigning'!$D$18,$G227,0),0)</f>
        <v>0</v>
      </c>
      <c r="X227" s="77">
        <f>IF($I227&gt;='Forbikjøringsfelt i stigning'!$D$15-('Forbikjøringsfelt i stigning'!$D$18-5),IF($I226&lt;='Forbikjøringsfelt i stigning'!$D$15-('Forbikjøringsfelt i stigning'!$D$18-5),$G227,0),0)</f>
        <v>0</v>
      </c>
    </row>
    <row r="228" spans="2:24" x14ac:dyDescent="0.2">
      <c r="B228" s="71">
        <v>172</v>
      </c>
      <c r="C228" s="72">
        <f t="shared" si="86"/>
        <v>57.333333333333464</v>
      </c>
      <c r="D228" s="72">
        <f t="shared" si="69"/>
        <v>0.3333333333333357</v>
      </c>
      <c r="E228" s="73">
        <f t="shared" si="70"/>
        <v>4.4057655662520734</v>
      </c>
      <c r="F228" s="73">
        <f t="shared" si="71"/>
        <v>0.30840358963764514</v>
      </c>
      <c r="G228" s="74">
        <f t="shared" si="72"/>
        <v>1127.2113639048321</v>
      </c>
      <c r="H228" s="72">
        <f t="shared" si="73"/>
        <v>670.42420003914197</v>
      </c>
      <c r="I228" s="72">
        <f t="shared" si="74"/>
        <v>47.451745769558705</v>
      </c>
      <c r="J228" s="72">
        <f t="shared" si="75"/>
        <v>13.181040491544085</v>
      </c>
      <c r="K228" s="72">
        <f t="shared" si="83"/>
        <v>22.222222222222221</v>
      </c>
      <c r="L228" s="73">
        <f t="shared" si="76"/>
        <v>-0.2138503089345748</v>
      </c>
      <c r="M228" s="73">
        <f t="shared" si="77"/>
        <v>-0.2138503089345748</v>
      </c>
      <c r="N228" s="72">
        <f t="shared" si="68"/>
        <v>7</v>
      </c>
      <c r="O228" s="74">
        <f t="shared" si="84"/>
        <v>342000</v>
      </c>
      <c r="P228" s="74">
        <f t="shared" si="82"/>
        <v>25946.358348523412</v>
      </c>
      <c r="Q228" s="74">
        <f t="shared" si="78"/>
        <v>28000</v>
      </c>
      <c r="R228" s="74">
        <f t="shared" si="85"/>
        <v>6000</v>
      </c>
      <c r="S228" s="74">
        <f t="shared" si="79"/>
        <v>500.37070590640724</v>
      </c>
      <c r="T228" s="74">
        <f t="shared" si="80"/>
        <v>34500.370705906404</v>
      </c>
      <c r="U228" s="75">
        <f t="shared" si="81"/>
        <v>-8554.0123573829915</v>
      </c>
      <c r="W228" s="76">
        <f>IF($I228&lt;='Forbikjøringsfelt i stigning'!$D$15-'Forbikjøringsfelt i stigning'!$D$18,IF($I227&gt;='Forbikjøringsfelt i stigning'!$D$15-'Forbikjøringsfelt i stigning'!$D$18,$G228,0),0)</f>
        <v>0</v>
      </c>
      <c r="X228" s="77">
        <f>IF($I228&gt;='Forbikjøringsfelt i stigning'!$D$15-('Forbikjøringsfelt i stigning'!$D$18-5),IF($I227&lt;='Forbikjøringsfelt i stigning'!$D$15-('Forbikjøringsfelt i stigning'!$D$18-5),$G228,0),0)</f>
        <v>0</v>
      </c>
    </row>
    <row r="229" spans="2:24" x14ac:dyDescent="0.2">
      <c r="B229" s="71">
        <v>173</v>
      </c>
      <c r="C229" s="72">
        <f t="shared" si="86"/>
        <v>57.666666666666799</v>
      </c>
      <c r="D229" s="72">
        <f t="shared" si="69"/>
        <v>0.3333333333333357</v>
      </c>
      <c r="E229" s="73">
        <f t="shared" si="70"/>
        <v>4.3817995911294716</v>
      </c>
      <c r="F229" s="73">
        <f t="shared" si="71"/>
        <v>0.30672597137906299</v>
      </c>
      <c r="G229" s="74">
        <f t="shared" si="72"/>
        <v>1131.5931634959616</v>
      </c>
      <c r="H229" s="72">
        <f t="shared" si="73"/>
        <v>670.73092601052099</v>
      </c>
      <c r="I229" s="72">
        <f t="shared" si="74"/>
        <v>47.19512539883722</v>
      </c>
      <c r="J229" s="72">
        <f t="shared" si="75"/>
        <v>13.10975705523256</v>
      </c>
      <c r="K229" s="72">
        <f t="shared" si="83"/>
        <v>22.222222222222221</v>
      </c>
      <c r="L229" s="73">
        <f t="shared" si="76"/>
        <v>-0.21018833369415332</v>
      </c>
      <c r="M229" s="73">
        <f t="shared" si="77"/>
        <v>-0.21018833369415332</v>
      </c>
      <c r="N229" s="72">
        <f t="shared" si="68"/>
        <v>7</v>
      </c>
      <c r="O229" s="74">
        <f t="shared" si="84"/>
        <v>342000</v>
      </c>
      <c r="P229" s="74">
        <f t="shared" si="82"/>
        <v>26087.439954769863</v>
      </c>
      <c r="Q229" s="74">
        <f t="shared" si="78"/>
        <v>28000</v>
      </c>
      <c r="R229" s="74">
        <f t="shared" si="85"/>
        <v>6000</v>
      </c>
      <c r="S229" s="74">
        <f t="shared" si="79"/>
        <v>494.97330253599318</v>
      </c>
      <c r="T229" s="74">
        <f t="shared" si="80"/>
        <v>34494.973302535996</v>
      </c>
      <c r="U229" s="75">
        <f t="shared" si="81"/>
        <v>-8407.5333477661334</v>
      </c>
      <c r="W229" s="76">
        <f>IF($I229&lt;='Forbikjøringsfelt i stigning'!$D$15-'Forbikjøringsfelt i stigning'!$D$18,IF($I228&gt;='Forbikjøringsfelt i stigning'!$D$15-'Forbikjøringsfelt i stigning'!$D$18,$G229,0),0)</f>
        <v>0</v>
      </c>
      <c r="X229" s="77">
        <f>IF($I229&gt;='Forbikjøringsfelt i stigning'!$D$15-('Forbikjøringsfelt i stigning'!$D$18-5),IF($I228&lt;='Forbikjøringsfelt i stigning'!$D$15-('Forbikjøringsfelt i stigning'!$D$18-5),$G229,0),0)</f>
        <v>0</v>
      </c>
    </row>
    <row r="230" spans="2:24" x14ac:dyDescent="0.2">
      <c r="B230" s="71">
        <v>174</v>
      </c>
      <c r="C230" s="72">
        <f t="shared" si="86"/>
        <v>58.000000000000135</v>
      </c>
      <c r="D230" s="72">
        <f t="shared" si="69"/>
        <v>0.3333333333333357</v>
      </c>
      <c r="E230" s="73">
        <f t="shared" si="70"/>
        <v>4.3582418887612091</v>
      </c>
      <c r="F230" s="73">
        <f t="shared" si="71"/>
        <v>0.30507693221328464</v>
      </c>
      <c r="G230" s="74">
        <f t="shared" si="72"/>
        <v>1135.9514053847229</v>
      </c>
      <c r="H230" s="72">
        <f t="shared" si="73"/>
        <v>671.03600294273429</v>
      </c>
      <c r="I230" s="72">
        <f t="shared" si="74"/>
        <v>46.942899398404229</v>
      </c>
      <c r="J230" s="72">
        <f t="shared" si="75"/>
        <v>13.039694277334508</v>
      </c>
      <c r="K230" s="72">
        <f t="shared" si="83"/>
        <v>22.222222222222221</v>
      </c>
      <c r="L230" s="73">
        <f t="shared" si="76"/>
        <v>-0.20655220185674297</v>
      </c>
      <c r="M230" s="73">
        <f t="shared" si="77"/>
        <v>-0.20655220185674297</v>
      </c>
      <c r="N230" s="72">
        <f t="shared" si="68"/>
        <v>7</v>
      </c>
      <c r="O230" s="74">
        <f t="shared" si="84"/>
        <v>342000</v>
      </c>
      <c r="P230" s="74">
        <f t="shared" si="82"/>
        <v>26227.608771047773</v>
      </c>
      <c r="Q230" s="74">
        <f t="shared" si="78"/>
        <v>28000</v>
      </c>
      <c r="R230" s="74">
        <f t="shared" si="85"/>
        <v>6000</v>
      </c>
      <c r="S230" s="74">
        <f t="shared" si="79"/>
        <v>489.69684531748891</v>
      </c>
      <c r="T230" s="74">
        <f t="shared" si="80"/>
        <v>34489.696845317492</v>
      </c>
      <c r="U230" s="75">
        <f t="shared" si="81"/>
        <v>-8262.0880742697191</v>
      </c>
      <c r="W230" s="76">
        <f>IF($I230&lt;='Forbikjøringsfelt i stigning'!$D$15-'Forbikjøringsfelt i stigning'!$D$18,IF($I229&gt;='Forbikjøringsfelt i stigning'!$D$15-'Forbikjøringsfelt i stigning'!$D$18,$G230,0),0)</f>
        <v>0</v>
      </c>
      <c r="X230" s="77">
        <f>IF($I230&gt;='Forbikjøringsfelt i stigning'!$D$15-('Forbikjøringsfelt i stigning'!$D$18-5),IF($I229&lt;='Forbikjøringsfelt i stigning'!$D$15-('Forbikjøringsfelt i stigning'!$D$18-5),$G230,0),0)</f>
        <v>0</v>
      </c>
    </row>
    <row r="231" spans="2:24" x14ac:dyDescent="0.2">
      <c r="B231" s="71">
        <v>175</v>
      </c>
      <c r="C231" s="72">
        <f t="shared" si="86"/>
        <v>58.333333333333471</v>
      </c>
      <c r="D231" s="72">
        <f t="shared" si="69"/>
        <v>0.3333333333333357</v>
      </c>
      <c r="E231" s="73">
        <f t="shared" si="70"/>
        <v>4.3350896367861589</v>
      </c>
      <c r="F231" s="73">
        <f t="shared" si="71"/>
        <v>0.3034562745750311</v>
      </c>
      <c r="G231" s="74">
        <f t="shared" si="72"/>
        <v>1140.2864950215089</v>
      </c>
      <c r="H231" s="72">
        <f t="shared" si="73"/>
        <v>671.33945921730935</v>
      </c>
      <c r="I231" s="72">
        <f t="shared" si="74"/>
        <v>46.695036756176137</v>
      </c>
      <c r="J231" s="72">
        <f t="shared" si="75"/>
        <v>12.97084354338226</v>
      </c>
      <c r="K231" s="72">
        <f t="shared" si="83"/>
        <v>22.222222222222221</v>
      </c>
      <c r="L231" s="73">
        <f t="shared" si="76"/>
        <v>-0.20294278171436844</v>
      </c>
      <c r="M231" s="73">
        <f t="shared" si="77"/>
        <v>-0.20294278171436844</v>
      </c>
      <c r="N231" s="72">
        <f t="shared" si="68"/>
        <v>7</v>
      </c>
      <c r="O231" s="74">
        <f t="shared" si="84"/>
        <v>342000</v>
      </c>
      <c r="P231" s="74">
        <f t="shared" si="82"/>
        <v>26366.827944238739</v>
      </c>
      <c r="Q231" s="74">
        <f t="shared" si="78"/>
        <v>28000</v>
      </c>
      <c r="R231" s="74">
        <f t="shared" si="85"/>
        <v>6000</v>
      </c>
      <c r="S231" s="74">
        <f t="shared" si="79"/>
        <v>484.53921281347567</v>
      </c>
      <c r="T231" s="74">
        <f t="shared" si="80"/>
        <v>34484.539212813477</v>
      </c>
      <c r="U231" s="75">
        <f t="shared" si="81"/>
        <v>-8117.7112685747379</v>
      </c>
      <c r="W231" s="76">
        <f>IF($I231&lt;='Forbikjøringsfelt i stigning'!$D$15-'Forbikjøringsfelt i stigning'!$D$18,IF($I230&gt;='Forbikjøringsfelt i stigning'!$D$15-'Forbikjøringsfelt i stigning'!$D$18,$G231,0),0)</f>
        <v>0</v>
      </c>
      <c r="X231" s="77">
        <f>IF($I231&gt;='Forbikjøringsfelt i stigning'!$D$15-('Forbikjøringsfelt i stigning'!$D$18-5),IF($I230&lt;='Forbikjøringsfelt i stigning'!$D$15-('Forbikjøringsfelt i stigning'!$D$18-5),$G231,0),0)</f>
        <v>0</v>
      </c>
    </row>
    <row r="232" spans="2:24" x14ac:dyDescent="0.2">
      <c r="B232" s="71">
        <v>176</v>
      </c>
      <c r="C232" s="72">
        <f t="shared" si="86"/>
        <v>58.666666666666806</v>
      </c>
      <c r="D232" s="72">
        <f t="shared" si="69"/>
        <v>0.3333333333333357</v>
      </c>
      <c r="E232" s="73">
        <f t="shared" si="70"/>
        <v>4.3123399154766524</v>
      </c>
      <c r="F232" s="73">
        <f t="shared" si="71"/>
        <v>0.30186379408336567</v>
      </c>
      <c r="G232" s="74">
        <f t="shared" si="72"/>
        <v>1144.5988349369857</v>
      </c>
      <c r="H232" s="72">
        <f t="shared" si="73"/>
        <v>671.64132301139273</v>
      </c>
      <c r="I232" s="72">
        <f t="shared" si="74"/>
        <v>46.451505418118899</v>
      </c>
      <c r="J232" s="72">
        <f t="shared" si="75"/>
        <v>12.903195949477471</v>
      </c>
      <c r="K232" s="72">
        <f t="shared" si="83"/>
        <v>22.222222222222221</v>
      </c>
      <c r="L232" s="73">
        <f t="shared" si="76"/>
        <v>-0.19936092426936067</v>
      </c>
      <c r="M232" s="73">
        <f t="shared" si="77"/>
        <v>-0.19936092426936067</v>
      </c>
      <c r="N232" s="72">
        <f t="shared" si="68"/>
        <v>7</v>
      </c>
      <c r="O232" s="74">
        <f t="shared" si="84"/>
        <v>342000</v>
      </c>
      <c r="P232" s="74">
        <f t="shared" si="82"/>
        <v>26505.061330472134</v>
      </c>
      <c r="Q232" s="74">
        <f t="shared" si="78"/>
        <v>28000</v>
      </c>
      <c r="R232" s="74">
        <f t="shared" si="85"/>
        <v>6000</v>
      </c>
      <c r="S232" s="74">
        <f t="shared" si="79"/>
        <v>479.49830124656199</v>
      </c>
      <c r="T232" s="74">
        <f t="shared" si="80"/>
        <v>34479.49830124656</v>
      </c>
      <c r="U232" s="75">
        <f t="shared" si="81"/>
        <v>-7974.4369707744263</v>
      </c>
      <c r="W232" s="76">
        <f>IF($I232&lt;='Forbikjøringsfelt i stigning'!$D$15-'Forbikjøringsfelt i stigning'!$D$18,IF($I231&gt;='Forbikjøringsfelt i stigning'!$D$15-'Forbikjøringsfelt i stigning'!$D$18,$G232,0),0)</f>
        <v>0</v>
      </c>
      <c r="X232" s="77">
        <f>IF($I232&gt;='Forbikjøringsfelt i stigning'!$D$15-('Forbikjøringsfelt i stigning'!$D$18-5),IF($I231&lt;='Forbikjøringsfelt i stigning'!$D$15-('Forbikjøringsfelt i stigning'!$D$18-5),$G232,0),0)</f>
        <v>0</v>
      </c>
    </row>
    <row r="233" spans="2:24" x14ac:dyDescent="0.2">
      <c r="B233" s="71">
        <v>177</v>
      </c>
      <c r="C233" s="72">
        <f t="shared" si="86"/>
        <v>59.000000000000142</v>
      </c>
      <c r="D233" s="72">
        <f t="shared" si="69"/>
        <v>0.3333333333333357</v>
      </c>
      <c r="E233" s="73">
        <f t="shared" si="70"/>
        <v>4.2899897095886672</v>
      </c>
      <c r="F233" s="73">
        <f t="shared" si="71"/>
        <v>0.30029927967120673</v>
      </c>
      <c r="G233" s="74">
        <f t="shared" si="72"/>
        <v>1148.8888246465744</v>
      </c>
      <c r="H233" s="72">
        <f t="shared" si="73"/>
        <v>671.94162229106394</v>
      </c>
      <c r="I233" s="72">
        <f t="shared" si="74"/>
        <v>46.212272308995665</v>
      </c>
      <c r="J233" s="72">
        <f t="shared" si="75"/>
        <v>12.836742308054351</v>
      </c>
      <c r="K233" s="72">
        <f t="shared" si="83"/>
        <v>22.222222222222221</v>
      </c>
      <c r="L233" s="73">
        <f t="shared" si="76"/>
        <v>-0.19580746199283403</v>
      </c>
      <c r="M233" s="73">
        <f t="shared" si="77"/>
        <v>-0.19580746199283403</v>
      </c>
      <c r="N233" s="72">
        <f t="shared" si="68"/>
        <v>7</v>
      </c>
      <c r="O233" s="74">
        <f t="shared" si="84"/>
        <v>342000</v>
      </c>
      <c r="P233" s="74">
        <f t="shared" si="82"/>
        <v>26642.273545166812</v>
      </c>
      <c r="Q233" s="74">
        <f t="shared" si="78"/>
        <v>28000</v>
      </c>
      <c r="R233" s="74">
        <f t="shared" si="85"/>
        <v>6000</v>
      </c>
      <c r="S233" s="74">
        <f t="shared" si="79"/>
        <v>474.57202488017055</v>
      </c>
      <c r="T233" s="74">
        <f t="shared" si="80"/>
        <v>34474.572024880174</v>
      </c>
      <c r="U233" s="75">
        <f t="shared" si="81"/>
        <v>-7832.2984797133613</v>
      </c>
      <c r="W233" s="76">
        <f>IF($I233&lt;='Forbikjøringsfelt i stigning'!$D$15-'Forbikjøringsfelt i stigning'!$D$18,IF($I232&gt;='Forbikjøringsfelt i stigning'!$D$15-'Forbikjøringsfelt i stigning'!$D$18,$G233,0),0)</f>
        <v>0</v>
      </c>
      <c r="X233" s="77">
        <f>IF($I233&gt;='Forbikjøringsfelt i stigning'!$D$15-('Forbikjøringsfelt i stigning'!$D$18-5),IF($I232&lt;='Forbikjøringsfelt i stigning'!$D$15-('Forbikjøringsfelt i stigning'!$D$18-5),$G233,0),0)</f>
        <v>0</v>
      </c>
    </row>
    <row r="234" spans="2:24" x14ac:dyDescent="0.2">
      <c r="B234" s="71">
        <v>178</v>
      </c>
      <c r="C234" s="72">
        <f t="shared" si="86"/>
        <v>59.333333333333478</v>
      </c>
      <c r="D234" s="72">
        <f t="shared" si="69"/>
        <v>0.3333333333333357</v>
      </c>
      <c r="E234" s="73">
        <f t="shared" si="70"/>
        <v>4.2680359103518786</v>
      </c>
      <c r="F234" s="73">
        <f t="shared" si="71"/>
        <v>0.29876251372463153</v>
      </c>
      <c r="G234" s="74">
        <f t="shared" si="72"/>
        <v>1153.1568605569264</v>
      </c>
      <c r="H234" s="72">
        <f t="shared" si="73"/>
        <v>672.24038480478862</v>
      </c>
      <c r="I234" s="72">
        <f t="shared" si="74"/>
        <v>45.97730335460426</v>
      </c>
      <c r="J234" s="72">
        <f t="shared" si="75"/>
        <v>12.771473154056739</v>
      </c>
      <c r="K234" s="72">
        <f t="shared" si="83"/>
        <v>22.222222222222221</v>
      </c>
      <c r="L234" s="73">
        <f t="shared" si="76"/>
        <v>-0.19228320762161866</v>
      </c>
      <c r="M234" s="73">
        <f t="shared" si="77"/>
        <v>-0.19228320762161866</v>
      </c>
      <c r="N234" s="72">
        <f t="shared" si="68"/>
        <v>7</v>
      </c>
      <c r="O234" s="74">
        <f t="shared" si="84"/>
        <v>342000</v>
      </c>
      <c r="P234" s="74">
        <f t="shared" si="82"/>
        <v>26778.430011526656</v>
      </c>
      <c r="Q234" s="74">
        <f t="shared" si="78"/>
        <v>28000</v>
      </c>
      <c r="R234" s="74">
        <f t="shared" si="85"/>
        <v>6000</v>
      </c>
      <c r="S234" s="74">
        <f t="shared" si="79"/>
        <v>469.75831639140091</v>
      </c>
      <c r="T234" s="74">
        <f t="shared" si="80"/>
        <v>34469.758316391402</v>
      </c>
      <c r="U234" s="75">
        <f t="shared" si="81"/>
        <v>-7691.3283048647463</v>
      </c>
      <c r="W234" s="76">
        <f>IF($I234&lt;='Forbikjøringsfelt i stigning'!$D$15-'Forbikjøringsfelt i stigning'!$D$18,IF($I233&gt;='Forbikjøringsfelt i stigning'!$D$15-'Forbikjøringsfelt i stigning'!$D$18,$G234,0),0)</f>
        <v>0</v>
      </c>
      <c r="X234" s="77">
        <f>IF($I234&gt;='Forbikjøringsfelt i stigning'!$D$15-('Forbikjøringsfelt i stigning'!$D$18-5),IF($I233&lt;='Forbikjøringsfelt i stigning'!$D$15-('Forbikjøringsfelt i stigning'!$D$18-5),$G234,0),0)</f>
        <v>0</v>
      </c>
    </row>
    <row r="235" spans="2:24" x14ac:dyDescent="0.2">
      <c r="B235" s="71">
        <v>179</v>
      </c>
      <c r="C235" s="72">
        <f t="shared" si="86"/>
        <v>59.666666666666814</v>
      </c>
      <c r="D235" s="72">
        <f t="shared" si="69"/>
        <v>0.3333333333333357</v>
      </c>
      <c r="E235" s="73">
        <f t="shared" si="70"/>
        <v>4.2464753175955199</v>
      </c>
      <c r="F235" s="73">
        <f t="shared" si="71"/>
        <v>0.29725327223168641</v>
      </c>
      <c r="G235" s="74">
        <f t="shared" si="72"/>
        <v>1157.4033358745219</v>
      </c>
      <c r="H235" s="72">
        <f t="shared" si="73"/>
        <v>672.53763807702035</v>
      </c>
      <c r="I235" s="72">
        <f t="shared" si="74"/>
        <v>45.746563505458319</v>
      </c>
      <c r="J235" s="72">
        <f t="shared" si="75"/>
        <v>12.707378751516199</v>
      </c>
      <c r="K235" s="72">
        <f t="shared" si="83"/>
        <v>22.222222222222221</v>
      </c>
      <c r="L235" s="73">
        <f t="shared" si="76"/>
        <v>-0.18878895299751502</v>
      </c>
      <c r="M235" s="73">
        <f t="shared" si="77"/>
        <v>-0.18878895299751502</v>
      </c>
      <c r="N235" s="72">
        <f t="shared" si="68"/>
        <v>7</v>
      </c>
      <c r="O235" s="74">
        <f t="shared" si="84"/>
        <v>342000</v>
      </c>
      <c r="P235" s="74">
        <f t="shared" si="82"/>
        <v>26913.497007334718</v>
      </c>
      <c r="Q235" s="74">
        <f t="shared" si="78"/>
        <v>28000</v>
      </c>
      <c r="R235" s="74">
        <f t="shared" si="85"/>
        <v>6000</v>
      </c>
      <c r="S235" s="74">
        <f t="shared" si="79"/>
        <v>465.05512723531791</v>
      </c>
      <c r="T235" s="74">
        <f t="shared" si="80"/>
        <v>34465.055127235319</v>
      </c>
      <c r="U235" s="75">
        <f t="shared" si="81"/>
        <v>-7551.558119900601</v>
      </c>
      <c r="W235" s="76">
        <f>IF($I235&lt;='Forbikjøringsfelt i stigning'!$D$15-'Forbikjøringsfelt i stigning'!$D$18,IF($I234&gt;='Forbikjøringsfelt i stigning'!$D$15-'Forbikjøringsfelt i stigning'!$D$18,$G235,0),0)</f>
        <v>0</v>
      </c>
      <c r="X235" s="77">
        <f>IF($I235&gt;='Forbikjøringsfelt i stigning'!$D$15-('Forbikjøringsfelt i stigning'!$D$18-5),IF($I234&lt;='Forbikjøringsfelt i stigning'!$D$15-('Forbikjøringsfelt i stigning'!$D$18-5),$G235,0),0)</f>
        <v>0</v>
      </c>
    </row>
    <row r="236" spans="2:24" x14ac:dyDescent="0.2">
      <c r="B236" s="71">
        <v>180</v>
      </c>
      <c r="C236" s="72">
        <f t="shared" si="86"/>
        <v>60.000000000000149</v>
      </c>
      <c r="D236" s="72">
        <f t="shared" si="69"/>
        <v>0.3333333333333357</v>
      </c>
      <c r="E236" s="73">
        <f t="shared" si="70"/>
        <v>4.2253046420055673</v>
      </c>
      <c r="F236" s="73">
        <f t="shared" si="71"/>
        <v>0.29577132494038971</v>
      </c>
      <c r="G236" s="74">
        <f t="shared" si="72"/>
        <v>1161.6286405165274</v>
      </c>
      <c r="H236" s="72">
        <f t="shared" si="73"/>
        <v>672.83340940196069</v>
      </c>
      <c r="I236" s="72">
        <f t="shared" si="74"/>
        <v>45.520016761861299</v>
      </c>
      <c r="J236" s="72">
        <f t="shared" si="75"/>
        <v>12.644449100517027</v>
      </c>
      <c r="K236" s="72">
        <f t="shared" si="83"/>
        <v>22.222222222222221</v>
      </c>
      <c r="L236" s="73">
        <f t="shared" si="76"/>
        <v>-0.18532546795256358</v>
      </c>
      <c r="M236" s="73">
        <f t="shared" si="77"/>
        <v>-0.18532546795256358</v>
      </c>
      <c r="N236" s="72">
        <f t="shared" si="68"/>
        <v>7</v>
      </c>
      <c r="O236" s="74">
        <f t="shared" si="84"/>
        <v>342000</v>
      </c>
      <c r="P236" s="74">
        <f t="shared" si="82"/>
        <v>27047.441709897485</v>
      </c>
      <c r="Q236" s="74">
        <f t="shared" si="78"/>
        <v>28000</v>
      </c>
      <c r="R236" s="74">
        <f t="shared" si="85"/>
        <v>6000</v>
      </c>
      <c r="S236" s="74">
        <f t="shared" si="79"/>
        <v>460.46042800002965</v>
      </c>
      <c r="T236" s="74">
        <f t="shared" si="80"/>
        <v>34460.460428000028</v>
      </c>
      <c r="U236" s="75">
        <f t="shared" si="81"/>
        <v>-7413.0187181025431</v>
      </c>
      <c r="W236" s="76">
        <f>IF($I236&lt;='Forbikjøringsfelt i stigning'!$D$15-'Forbikjøringsfelt i stigning'!$D$18,IF($I235&gt;='Forbikjøringsfelt i stigning'!$D$15-'Forbikjøringsfelt i stigning'!$D$18,$G236,0),0)</f>
        <v>0</v>
      </c>
      <c r="X236" s="77">
        <f>IF($I236&gt;='Forbikjøringsfelt i stigning'!$D$15-('Forbikjøringsfelt i stigning'!$D$18-5),IF($I235&lt;='Forbikjøringsfelt i stigning'!$D$15-('Forbikjøringsfelt i stigning'!$D$18-5),$G236,0),0)</f>
        <v>0</v>
      </c>
    </row>
    <row r="237" spans="2:24" x14ac:dyDescent="0.2">
      <c r="B237" s="71">
        <v>181</v>
      </c>
      <c r="C237" s="72">
        <f t="shared" si="86"/>
        <v>60.333333333333485</v>
      </c>
      <c r="D237" s="72">
        <f t="shared" si="69"/>
        <v>0.3333333333333357</v>
      </c>
      <c r="E237" s="73">
        <f t="shared" si="70"/>
        <v>4.2045205075083407</v>
      </c>
      <c r="F237" s="73">
        <f t="shared" si="71"/>
        <v>0.29431643552558384</v>
      </c>
      <c r="G237" s="74">
        <f t="shared" si="72"/>
        <v>1165.8331610240357</v>
      </c>
      <c r="H237" s="72">
        <f t="shared" si="73"/>
        <v>673.12772583748631</v>
      </c>
      <c r="I237" s="72">
        <f t="shared" si="74"/>
        <v>45.29762620031822</v>
      </c>
      <c r="J237" s="72">
        <f t="shared" si="75"/>
        <v>12.582673944532839</v>
      </c>
      <c r="K237" s="72">
        <f t="shared" si="83"/>
        <v>22.222222222222221</v>
      </c>
      <c r="L237" s="73">
        <f t="shared" si="76"/>
        <v>-0.18189349924383205</v>
      </c>
      <c r="M237" s="73">
        <f t="shared" si="77"/>
        <v>-0.18189349924383205</v>
      </c>
      <c r="N237" s="72">
        <f t="shared" si="68"/>
        <v>7</v>
      </c>
      <c r="O237" s="74">
        <f t="shared" si="84"/>
        <v>342000</v>
      </c>
      <c r="P237" s="74">
        <f t="shared" si="82"/>
        <v>27180.232238998666</v>
      </c>
      <c r="Q237" s="74">
        <f t="shared" si="78"/>
        <v>28000</v>
      </c>
      <c r="R237" s="74">
        <f t="shared" si="85"/>
        <v>6000</v>
      </c>
      <c r="S237" s="74">
        <f t="shared" si="79"/>
        <v>455.97220875194574</v>
      </c>
      <c r="T237" s="74">
        <f t="shared" si="80"/>
        <v>34455.972208751948</v>
      </c>
      <c r="U237" s="75">
        <f t="shared" si="81"/>
        <v>-7275.7399697532819</v>
      </c>
      <c r="W237" s="76">
        <f>IF($I237&lt;='Forbikjøringsfelt i stigning'!$D$15-'Forbikjøringsfelt i stigning'!$D$18,IF($I236&gt;='Forbikjøringsfelt i stigning'!$D$15-'Forbikjøringsfelt i stigning'!$D$18,$G237,0),0)</f>
        <v>0</v>
      </c>
      <c r="X237" s="77">
        <f>IF($I237&gt;='Forbikjøringsfelt i stigning'!$D$15-('Forbikjøringsfelt i stigning'!$D$18-5),IF($I236&lt;='Forbikjøringsfelt i stigning'!$D$15-('Forbikjøringsfelt i stigning'!$D$18-5),$G237,0),0)</f>
        <v>0</v>
      </c>
    </row>
    <row r="238" spans="2:24" x14ac:dyDescent="0.2">
      <c r="B238" s="71">
        <v>182</v>
      </c>
      <c r="C238" s="72">
        <f t="shared" si="86"/>
        <v>60.666666666666821</v>
      </c>
      <c r="D238" s="72">
        <f t="shared" si="69"/>
        <v>0.3333333333333357</v>
      </c>
      <c r="E238" s="73">
        <f t="shared" si="70"/>
        <v>4.1841194537752084</v>
      </c>
      <c r="F238" s="73">
        <f t="shared" si="71"/>
        <v>0.29288836176426458</v>
      </c>
      <c r="G238" s="74">
        <f t="shared" si="72"/>
        <v>1170.0172804778108</v>
      </c>
      <c r="H238" s="72">
        <f t="shared" si="73"/>
        <v>673.42061419925062</v>
      </c>
      <c r="I238" s="72">
        <f t="shared" si="74"/>
        <v>45.079354001225624</v>
      </c>
      <c r="J238" s="72">
        <f t="shared" si="75"/>
        <v>12.522042778118228</v>
      </c>
      <c r="K238" s="72">
        <f t="shared" si="83"/>
        <v>22.222222222222221</v>
      </c>
      <c r="L238" s="73">
        <f t="shared" si="76"/>
        <v>-0.17849376954100998</v>
      </c>
      <c r="M238" s="73">
        <f t="shared" si="77"/>
        <v>-0.17849376954100998</v>
      </c>
      <c r="N238" s="72">
        <f t="shared" si="68"/>
        <v>7</v>
      </c>
      <c r="O238" s="74">
        <f t="shared" si="84"/>
        <v>342000</v>
      </c>
      <c r="P238" s="74">
        <f t="shared" si="82"/>
        <v>27311.837697730229</v>
      </c>
      <c r="Q238" s="74">
        <f t="shared" si="78"/>
        <v>28000</v>
      </c>
      <c r="R238" s="74">
        <f t="shared" si="85"/>
        <v>6000</v>
      </c>
      <c r="S238" s="74">
        <f t="shared" si="79"/>
        <v>451.58847937062586</v>
      </c>
      <c r="T238" s="74">
        <f t="shared" si="80"/>
        <v>34451.588479370628</v>
      </c>
      <c r="U238" s="75">
        <f t="shared" si="81"/>
        <v>-7139.7507816403995</v>
      </c>
      <c r="W238" s="76">
        <f>IF($I238&lt;='Forbikjøringsfelt i stigning'!$D$15-'Forbikjøringsfelt i stigning'!$D$18,IF($I237&gt;='Forbikjøringsfelt i stigning'!$D$15-'Forbikjøringsfelt i stigning'!$D$18,$G238,0),0)</f>
        <v>0</v>
      </c>
      <c r="X238" s="77">
        <f>IF($I238&gt;='Forbikjøringsfelt i stigning'!$D$15-('Forbikjøringsfelt i stigning'!$D$18-5),IF($I237&lt;='Forbikjøringsfelt i stigning'!$D$15-('Forbikjøringsfelt i stigning'!$D$18-5),$G238,0),0)</f>
        <v>0</v>
      </c>
    </row>
    <row r="239" spans="2:24" x14ac:dyDescent="0.2">
      <c r="B239" s="71">
        <v>183</v>
      </c>
      <c r="C239" s="72">
        <f t="shared" si="86"/>
        <v>61.000000000000156</v>
      </c>
      <c r="D239" s="72">
        <f t="shared" si="69"/>
        <v>0.3333333333333357</v>
      </c>
      <c r="E239" s="73">
        <f t="shared" si="70"/>
        <v>4.1640979388427164</v>
      </c>
      <c r="F239" s="73">
        <f t="shared" si="71"/>
        <v>0.29148685571899013</v>
      </c>
      <c r="G239" s="74">
        <f t="shared" si="72"/>
        <v>1174.1813784166536</v>
      </c>
      <c r="H239" s="72">
        <f t="shared" si="73"/>
        <v>673.71210105496959</v>
      </c>
      <c r="I239" s="72">
        <f t="shared" si="74"/>
        <v>44.865161477776404</v>
      </c>
      <c r="J239" s="72">
        <f t="shared" si="75"/>
        <v>12.462544854937891</v>
      </c>
      <c r="K239" s="72">
        <f t="shared" si="83"/>
        <v>22.222222222222221</v>
      </c>
      <c r="L239" s="73">
        <f t="shared" si="76"/>
        <v>-0.17512697646986944</v>
      </c>
      <c r="M239" s="73">
        <f t="shared" si="77"/>
        <v>-0.17512697646986944</v>
      </c>
      <c r="N239" s="72">
        <f t="shared" si="68"/>
        <v>7</v>
      </c>
      <c r="O239" s="74">
        <f t="shared" si="84"/>
        <v>342000</v>
      </c>
      <c r="P239" s="74">
        <f t="shared" si="82"/>
        <v>27442.228211077876</v>
      </c>
      <c r="Q239" s="74">
        <f t="shared" si="78"/>
        <v>28000</v>
      </c>
      <c r="R239" s="74">
        <f t="shared" si="85"/>
        <v>6000</v>
      </c>
      <c r="S239" s="74">
        <f t="shared" si="79"/>
        <v>447.30726987265598</v>
      </c>
      <c r="T239" s="74">
        <f t="shared" si="80"/>
        <v>34447.307269872654</v>
      </c>
      <c r="U239" s="75">
        <f t="shared" si="81"/>
        <v>-7005.0790587947777</v>
      </c>
      <c r="W239" s="76">
        <f>IF($I239&lt;='Forbikjøringsfelt i stigning'!$D$15-'Forbikjøringsfelt i stigning'!$D$18,IF($I238&gt;='Forbikjøringsfelt i stigning'!$D$15-'Forbikjøringsfelt i stigning'!$D$18,$G239,0),0)</f>
        <v>0</v>
      </c>
      <c r="X239" s="77">
        <f>IF($I239&gt;='Forbikjøringsfelt i stigning'!$D$15-('Forbikjøringsfelt i stigning'!$D$18-5),IF($I238&lt;='Forbikjøringsfelt i stigning'!$D$15-('Forbikjøringsfelt i stigning'!$D$18-5),$G239,0),0)</f>
        <v>0</v>
      </c>
    </row>
    <row r="240" spans="2:24" x14ac:dyDescent="0.2">
      <c r="B240" s="71">
        <v>184</v>
      </c>
      <c r="C240" s="72">
        <f t="shared" si="86"/>
        <v>61.333333333333492</v>
      </c>
      <c r="D240" s="72">
        <f t="shared" si="69"/>
        <v>0.3333333333333357</v>
      </c>
      <c r="E240" s="73">
        <f t="shared" si="70"/>
        <v>4.1444523418421113</v>
      </c>
      <c r="F240" s="73">
        <f t="shared" si="71"/>
        <v>0.29011166392894777</v>
      </c>
      <c r="G240" s="74">
        <f t="shared" si="72"/>
        <v>1178.3258307584956</v>
      </c>
      <c r="H240" s="72">
        <f t="shared" si="73"/>
        <v>674.00221271889859</v>
      </c>
      <c r="I240" s="72">
        <f t="shared" si="74"/>
        <v>44.655009106012557</v>
      </c>
      <c r="J240" s="72">
        <f t="shared" si="75"/>
        <v>12.4041691961146</v>
      </c>
      <c r="K240" s="72">
        <f t="shared" si="83"/>
        <v>22.222222222222221</v>
      </c>
      <c r="L240" s="73">
        <f t="shared" si="76"/>
        <v>-0.17179379171440351</v>
      </c>
      <c r="M240" s="73">
        <f t="shared" si="77"/>
        <v>-0.17179379171440351</v>
      </c>
      <c r="N240" s="72">
        <f t="shared" si="68"/>
        <v>7</v>
      </c>
      <c r="O240" s="74">
        <f t="shared" si="84"/>
        <v>342000</v>
      </c>
      <c r="P240" s="74">
        <f t="shared" si="82"/>
        <v>27571.374962147875</v>
      </c>
      <c r="Q240" s="74">
        <f t="shared" si="78"/>
        <v>28000</v>
      </c>
      <c r="R240" s="74">
        <f t="shared" si="85"/>
        <v>6000</v>
      </c>
      <c r="S240" s="74">
        <f t="shared" si="79"/>
        <v>443.12663072401432</v>
      </c>
      <c r="T240" s="74">
        <f t="shared" si="80"/>
        <v>34443.126630724015</v>
      </c>
      <c r="U240" s="75">
        <f t="shared" si="81"/>
        <v>-6871.7516685761402</v>
      </c>
      <c r="W240" s="76">
        <f>IF($I240&lt;='Forbikjøringsfelt i stigning'!$D$15-'Forbikjøringsfelt i stigning'!$D$18,IF($I239&gt;='Forbikjøringsfelt i stigning'!$D$15-'Forbikjøringsfelt i stigning'!$D$18,$G240,0),0)</f>
        <v>0</v>
      </c>
      <c r="X240" s="77">
        <f>IF($I240&gt;='Forbikjøringsfelt i stigning'!$D$15-('Forbikjøringsfelt i stigning'!$D$18-5),IF($I239&lt;='Forbikjøringsfelt i stigning'!$D$15-('Forbikjøringsfelt i stigning'!$D$18-5),$G240,0),0)</f>
        <v>0</v>
      </c>
    </row>
    <row r="241" spans="2:24" x14ac:dyDescent="0.2">
      <c r="B241" s="71">
        <v>185</v>
      </c>
      <c r="C241" s="72">
        <f t="shared" si="86"/>
        <v>61.666666666666828</v>
      </c>
      <c r="D241" s="72">
        <f t="shared" si="69"/>
        <v>0.3333333333333357</v>
      </c>
      <c r="E241" s="73">
        <f t="shared" si="70"/>
        <v>4.1251789658318732</v>
      </c>
      <c r="F241" s="73">
        <f t="shared" si="71"/>
        <v>0.28876252760823112</v>
      </c>
      <c r="G241" s="74">
        <f t="shared" si="72"/>
        <v>1182.4510097243274</v>
      </c>
      <c r="H241" s="72">
        <f t="shared" si="73"/>
        <v>674.29097524650683</v>
      </c>
      <c r="I241" s="72">
        <f t="shared" si="74"/>
        <v>44.448856555955274</v>
      </c>
      <c r="J241" s="72">
        <f t="shared" si="75"/>
        <v>12.346904598876465</v>
      </c>
      <c r="K241" s="72">
        <f t="shared" si="83"/>
        <v>22.222222222222221</v>
      </c>
      <c r="L241" s="73">
        <f t="shared" si="76"/>
        <v>-0.16849486018018969</v>
      </c>
      <c r="M241" s="73">
        <f t="shared" si="77"/>
        <v>-0.16849486018018969</v>
      </c>
      <c r="N241" s="72">
        <f t="shared" ref="N241:N304" si="87">IF($G241&gt;=$F$48,$D$48,(IF($G241&gt;=$F$47,$D$47,(IF($G241&gt;=$F$46,$D$46,(IF($G241&gt;=$F$45,$D$45,(IF($G241&gt;=$F$44,$D$44,IF($G241&gt;=$F$43,$D$43,IF($G241&gt;=$F$42,$D$42,IF($G241&gt;=$F$41,$D$41,$D$40))))))))))))</f>
        <v>7</v>
      </c>
      <c r="O241" s="74">
        <f t="shared" si="84"/>
        <v>342000</v>
      </c>
      <c r="P241" s="74">
        <f t="shared" si="82"/>
        <v>27699.250225932828</v>
      </c>
      <c r="Q241" s="74">
        <f t="shared" si="78"/>
        <v>28000</v>
      </c>
      <c r="R241" s="74">
        <f t="shared" si="85"/>
        <v>6000</v>
      </c>
      <c r="S241" s="74">
        <f t="shared" si="79"/>
        <v>439.04463314041959</v>
      </c>
      <c r="T241" s="74">
        <f t="shared" si="80"/>
        <v>34439.044633140416</v>
      </c>
      <c r="U241" s="75">
        <f t="shared" si="81"/>
        <v>-6739.7944072075879</v>
      </c>
      <c r="W241" s="76">
        <f>IF($I241&lt;='Forbikjøringsfelt i stigning'!$D$15-'Forbikjøringsfelt i stigning'!$D$18,IF($I240&gt;='Forbikjøringsfelt i stigning'!$D$15-'Forbikjøringsfelt i stigning'!$D$18,$G241,0),0)</f>
        <v>0</v>
      </c>
      <c r="X241" s="77">
        <f>IF($I241&gt;='Forbikjøringsfelt i stigning'!$D$15-('Forbikjøringsfelt i stigning'!$D$18-5),IF($I240&lt;='Forbikjøringsfelt i stigning'!$D$15-('Forbikjøringsfelt i stigning'!$D$18-5),$G241,0),0)</f>
        <v>0</v>
      </c>
    </row>
    <row r="242" spans="2:24" x14ac:dyDescent="0.2">
      <c r="B242" s="71">
        <v>186</v>
      </c>
      <c r="C242" s="72">
        <f t="shared" si="86"/>
        <v>62.000000000000163</v>
      </c>
      <c r="D242" s="72">
        <f t="shared" si="69"/>
        <v>0.3333333333333357</v>
      </c>
      <c r="E242" s="73">
        <f t="shared" si="70"/>
        <v>4.1062740407266185</v>
      </c>
      <c r="F242" s="73">
        <f t="shared" si="71"/>
        <v>0.28743918285086328</v>
      </c>
      <c r="G242" s="74">
        <f t="shared" si="72"/>
        <v>1186.5572837650541</v>
      </c>
      <c r="H242" s="72">
        <f t="shared" si="73"/>
        <v>674.57841442935774</v>
      </c>
      <c r="I242" s="72">
        <f t="shared" si="74"/>
        <v>44.24666272373905</v>
      </c>
      <c r="J242" s="72">
        <f t="shared" si="75"/>
        <v>12.290739645483068</v>
      </c>
      <c r="K242" s="72">
        <f t="shared" si="83"/>
        <v>22.222222222222221</v>
      </c>
      <c r="L242" s="73">
        <f t="shared" si="76"/>
        <v>-0.16523079922125788</v>
      </c>
      <c r="M242" s="73">
        <f t="shared" si="77"/>
        <v>-0.16523079922125788</v>
      </c>
      <c r="N242" s="72">
        <f t="shared" si="87"/>
        <v>7</v>
      </c>
      <c r="O242" s="74">
        <f t="shared" si="84"/>
        <v>342000</v>
      </c>
      <c r="P242" s="74">
        <f t="shared" si="82"/>
        <v>27825.827400524864</v>
      </c>
      <c r="Q242" s="74">
        <f t="shared" si="78"/>
        <v>28000</v>
      </c>
      <c r="R242" s="74">
        <f t="shared" si="85"/>
        <v>6000</v>
      </c>
      <c r="S242" s="74">
        <f t="shared" si="79"/>
        <v>435.05936937518186</v>
      </c>
      <c r="T242" s="74">
        <f t="shared" si="80"/>
        <v>34435.05936937518</v>
      </c>
      <c r="U242" s="75">
        <f t="shared" si="81"/>
        <v>-6609.2319688503158</v>
      </c>
      <c r="W242" s="76">
        <f>IF($I242&lt;='Forbikjøringsfelt i stigning'!$D$15-'Forbikjøringsfelt i stigning'!$D$18,IF($I241&gt;='Forbikjøringsfelt i stigning'!$D$15-'Forbikjøringsfelt i stigning'!$D$18,$G242,0),0)</f>
        <v>0</v>
      </c>
      <c r="X242" s="77">
        <f>IF($I242&gt;='Forbikjøringsfelt i stigning'!$D$15-('Forbikjøringsfelt i stigning'!$D$18-5),IF($I241&lt;='Forbikjøringsfelt i stigning'!$D$15-('Forbikjøringsfelt i stigning'!$D$18-5),$G242,0),0)</f>
        <v>0</v>
      </c>
    </row>
    <row r="243" spans="2:24" x14ac:dyDescent="0.2">
      <c r="B243" s="71">
        <v>187</v>
      </c>
      <c r="C243" s="72">
        <f t="shared" si="86"/>
        <v>62.333333333333499</v>
      </c>
      <c r="D243" s="72">
        <f t="shared" ref="D243:D306" si="88">+C243-C242</f>
        <v>0.3333333333333357</v>
      </c>
      <c r="E243" s="73">
        <f t="shared" ref="E243:E306" si="89">+J242*D243+0.5*M242*D243*D243</f>
        <v>4.0877337263154256</v>
      </c>
      <c r="F243" s="73">
        <f t="shared" ref="F243:F306" si="90">+E243*N243/100</f>
        <v>0.28614136084207975</v>
      </c>
      <c r="G243" s="74">
        <f t="shared" ref="G243:G306" si="91">+G242+E243</f>
        <v>1190.6450174913696</v>
      </c>
      <c r="H243" s="72">
        <f t="shared" ref="H243:H306" si="92">+H242+F243</f>
        <v>674.8645557901998</v>
      </c>
      <c r="I243" s="72">
        <f t="shared" ref="I243:I306" si="93">+J243*3.6</f>
        <v>44.048385764673533</v>
      </c>
      <c r="J243" s="72">
        <f t="shared" ref="J243:J306" si="94">+J242+M242*D243</f>
        <v>12.235662712409315</v>
      </c>
      <c r="K243" s="72">
        <f t="shared" si="83"/>
        <v>22.222222222222221</v>
      </c>
      <c r="L243" s="73">
        <f t="shared" ref="L243:L306" si="95">+U243/$E$22</f>
        <v>-0.16200219793244586</v>
      </c>
      <c r="M243" s="73">
        <f t="shared" ref="M243:M306" si="96">MIN(IF((J243+L243*D244)&gt;K243,+(K243-J243)/D244,L243),$E$20)</f>
        <v>-0.16200219793244586</v>
      </c>
      <c r="N243" s="72">
        <f t="shared" si="87"/>
        <v>7</v>
      </c>
      <c r="O243" s="74">
        <f t="shared" si="84"/>
        <v>342000</v>
      </c>
      <c r="P243" s="74">
        <f t="shared" si="82"/>
        <v>27951.081035696272</v>
      </c>
      <c r="Q243" s="74">
        <f t="shared" ref="Q243:Q306" si="97">0.1*$E$22*N243</f>
        <v>28000</v>
      </c>
      <c r="R243" s="74">
        <f t="shared" si="85"/>
        <v>6000</v>
      </c>
      <c r="S243" s="74">
        <f t="shared" ref="S243:S306" si="98">0.5*$E$9*$E$13*$E$14*(J243+$E$10)^2</f>
        <v>431.16895299410976</v>
      </c>
      <c r="T243" s="74">
        <f t="shared" ref="T243:T306" si="99">+Q243+R243+S243</f>
        <v>34431.168952994107</v>
      </c>
      <c r="U243" s="75">
        <f t="shared" ref="U243:U306" si="100">+P243-T243</f>
        <v>-6480.0879172978348</v>
      </c>
      <c r="W243" s="76">
        <f>IF($I243&lt;='Forbikjøringsfelt i stigning'!$D$15-'Forbikjøringsfelt i stigning'!$D$18,IF($I242&gt;='Forbikjøringsfelt i stigning'!$D$15-'Forbikjøringsfelt i stigning'!$D$18,$G243,0),0)</f>
        <v>0</v>
      </c>
      <c r="X243" s="77">
        <f>IF($I243&gt;='Forbikjøringsfelt i stigning'!$D$15-('Forbikjøringsfelt i stigning'!$D$18-5),IF($I242&lt;='Forbikjøringsfelt i stigning'!$D$15-('Forbikjøringsfelt i stigning'!$D$18-5),$G243,0),0)</f>
        <v>0</v>
      </c>
    </row>
    <row r="244" spans="2:24" x14ac:dyDescent="0.2">
      <c r="B244" s="71">
        <v>188</v>
      </c>
      <c r="C244" s="72">
        <f t="shared" si="86"/>
        <v>62.666666666666835</v>
      </c>
      <c r="D244" s="72">
        <f t="shared" si="88"/>
        <v>0.3333333333333357</v>
      </c>
      <c r="E244" s="73">
        <f t="shared" si="89"/>
        <v>4.0695541153624424</v>
      </c>
      <c r="F244" s="73">
        <f t="shared" si="90"/>
        <v>0.28486878807537097</v>
      </c>
      <c r="G244" s="74">
        <f t="shared" si="91"/>
        <v>1194.7145716067321</v>
      </c>
      <c r="H244" s="72">
        <f t="shared" si="92"/>
        <v>675.14942457827522</v>
      </c>
      <c r="I244" s="72">
        <f t="shared" si="93"/>
        <v>43.853983127154599</v>
      </c>
      <c r="J244" s="72">
        <f t="shared" si="94"/>
        <v>12.181661979765167</v>
      </c>
      <c r="K244" s="72">
        <f t="shared" si="83"/>
        <v>22.222222222222221</v>
      </c>
      <c r="L244" s="73">
        <f t="shared" si="95"/>
        <v>-0.15880961650894088</v>
      </c>
      <c r="M244" s="73">
        <f t="shared" si="96"/>
        <v>-0.15880961650894088</v>
      </c>
      <c r="N244" s="72">
        <f t="shared" si="87"/>
        <v>7</v>
      </c>
      <c r="O244" s="74">
        <f t="shared" si="84"/>
        <v>342000</v>
      </c>
      <c r="P244" s="74">
        <f t="shared" si="82"/>
        <v>28074.986858779423</v>
      </c>
      <c r="Q244" s="74">
        <f t="shared" si="97"/>
        <v>28000</v>
      </c>
      <c r="R244" s="74">
        <f t="shared" si="85"/>
        <v>6000</v>
      </c>
      <c r="S244" s="74">
        <f t="shared" si="98"/>
        <v>427.37151913705787</v>
      </c>
      <c r="T244" s="74">
        <f t="shared" si="99"/>
        <v>34427.371519137057</v>
      </c>
      <c r="U244" s="75">
        <f t="shared" si="100"/>
        <v>-6352.3846603576349</v>
      </c>
      <c r="W244" s="76">
        <f>IF($I244&lt;='Forbikjøringsfelt i stigning'!$D$15-'Forbikjøringsfelt i stigning'!$D$18,IF($I243&gt;='Forbikjøringsfelt i stigning'!$D$15-'Forbikjøringsfelt i stigning'!$D$18,$G244,0),0)</f>
        <v>0</v>
      </c>
      <c r="X244" s="77">
        <f>IF($I244&gt;='Forbikjøringsfelt i stigning'!$D$15-('Forbikjøringsfelt i stigning'!$D$18-5),IF($I243&lt;='Forbikjøringsfelt i stigning'!$D$15-('Forbikjøringsfelt i stigning'!$D$18-5),$G244,0),0)</f>
        <v>0</v>
      </c>
    </row>
    <row r="245" spans="2:24" x14ac:dyDescent="0.2">
      <c r="B245" s="71">
        <v>189</v>
      </c>
      <c r="C245" s="72">
        <f t="shared" si="86"/>
        <v>63.000000000000171</v>
      </c>
      <c r="D245" s="72">
        <f t="shared" si="88"/>
        <v>0.3333333333333357</v>
      </c>
      <c r="E245" s="73">
        <f t="shared" si="89"/>
        <v>4.0517312367823646</v>
      </c>
      <c r="F245" s="73">
        <f t="shared" si="90"/>
        <v>0.28362118657476548</v>
      </c>
      <c r="G245" s="74">
        <f t="shared" si="91"/>
        <v>1198.7663028435145</v>
      </c>
      <c r="H245" s="72">
        <f t="shared" si="92"/>
        <v>675.43304576485002</v>
      </c>
      <c r="I245" s="72">
        <f t="shared" si="93"/>
        <v>43.663411587343873</v>
      </c>
      <c r="J245" s="72">
        <f t="shared" si="94"/>
        <v>12.128725440928854</v>
      </c>
      <c r="K245" s="72">
        <f t="shared" si="83"/>
        <v>22.222222222222221</v>
      </c>
      <c r="L245" s="73">
        <f t="shared" si="95"/>
        <v>-0.15565358567439636</v>
      </c>
      <c r="M245" s="73">
        <f t="shared" si="96"/>
        <v>-0.15565358567439636</v>
      </c>
      <c r="N245" s="72">
        <f t="shared" si="87"/>
        <v>7</v>
      </c>
      <c r="O245" s="74">
        <f t="shared" si="84"/>
        <v>342000</v>
      </c>
      <c r="P245" s="74">
        <f t="shared" si="82"/>
        <v>28197.521797789879</v>
      </c>
      <c r="Q245" s="74">
        <f t="shared" si="97"/>
        <v>28000</v>
      </c>
      <c r="R245" s="74">
        <f t="shared" si="85"/>
        <v>6000</v>
      </c>
      <c r="S245" s="74">
        <f t="shared" si="98"/>
        <v>423.66522476573226</v>
      </c>
      <c r="T245" s="74">
        <f t="shared" si="99"/>
        <v>34423.665224765733</v>
      </c>
      <c r="U245" s="75">
        <f t="shared" si="100"/>
        <v>-6226.1434269758538</v>
      </c>
      <c r="W245" s="76">
        <f>IF($I245&lt;='Forbikjøringsfelt i stigning'!$D$15-'Forbikjøringsfelt i stigning'!$D$18,IF($I244&gt;='Forbikjøringsfelt i stigning'!$D$15-'Forbikjøringsfelt i stigning'!$D$18,$G245,0),0)</f>
        <v>0</v>
      </c>
      <c r="X245" s="77">
        <f>IF($I245&gt;='Forbikjøringsfelt i stigning'!$D$15-('Forbikjøringsfelt i stigning'!$D$18-5),IF($I244&lt;='Forbikjøringsfelt i stigning'!$D$15-('Forbikjøringsfelt i stigning'!$D$18-5),$G245,0),0)</f>
        <v>0</v>
      </c>
    </row>
    <row r="246" spans="2:24" x14ac:dyDescent="0.2">
      <c r="B246" s="71">
        <v>190</v>
      </c>
      <c r="C246" s="72">
        <f t="shared" si="86"/>
        <v>63.333333333333506</v>
      </c>
      <c r="D246" s="72">
        <f t="shared" si="88"/>
        <v>0.3333333333333357</v>
      </c>
      <c r="E246" s="73">
        <f t="shared" si="89"/>
        <v>4.034261058883291</v>
      </c>
      <c r="F246" s="73">
        <f t="shared" si="90"/>
        <v>0.28239827412183038</v>
      </c>
      <c r="G246" s="74">
        <f t="shared" si="91"/>
        <v>1202.8005639023977</v>
      </c>
      <c r="H246" s="72">
        <f t="shared" si="92"/>
        <v>675.7154440389719</v>
      </c>
      <c r="I246" s="72">
        <f t="shared" si="93"/>
        <v>43.476627284534601</v>
      </c>
      <c r="J246" s="72">
        <f t="shared" si="94"/>
        <v>12.076840912370722</v>
      </c>
      <c r="K246" s="72">
        <f t="shared" si="83"/>
        <v>22.222222222222221</v>
      </c>
      <c r="L246" s="73">
        <f t="shared" si="95"/>
        <v>-0.15253460617871498</v>
      </c>
      <c r="M246" s="73">
        <f t="shared" si="96"/>
        <v>-0.15253460617871498</v>
      </c>
      <c r="N246" s="72">
        <f t="shared" si="87"/>
        <v>7</v>
      </c>
      <c r="O246" s="74">
        <f t="shared" si="84"/>
        <v>342000</v>
      </c>
      <c r="P246" s="74">
        <f t="shared" si="82"/>
        <v>28318.66400174881</v>
      </c>
      <c r="Q246" s="74">
        <f t="shared" si="97"/>
        <v>28000</v>
      </c>
      <c r="R246" s="74">
        <f t="shared" si="85"/>
        <v>6000</v>
      </c>
      <c r="S246" s="74">
        <f t="shared" si="98"/>
        <v>420.04824889740848</v>
      </c>
      <c r="T246" s="74">
        <f t="shared" si="99"/>
        <v>34420.048248897408</v>
      </c>
      <c r="U246" s="75">
        <f t="shared" si="100"/>
        <v>-6101.3842471485987</v>
      </c>
      <c r="W246" s="76">
        <f>IF($I246&lt;='Forbikjøringsfelt i stigning'!$D$15-'Forbikjøringsfelt i stigning'!$D$18,IF($I245&gt;='Forbikjøringsfelt i stigning'!$D$15-'Forbikjøringsfelt i stigning'!$D$18,$G246,0),0)</f>
        <v>0</v>
      </c>
      <c r="X246" s="77">
        <f>IF($I246&gt;='Forbikjøringsfelt i stigning'!$D$15-('Forbikjøringsfelt i stigning'!$D$18-5),IF($I245&lt;='Forbikjøringsfelt i stigning'!$D$15-('Forbikjøringsfelt i stigning'!$D$18-5),$G246,0),0)</f>
        <v>0</v>
      </c>
    </row>
    <row r="247" spans="2:24" x14ac:dyDescent="0.2">
      <c r="B247" s="71">
        <v>191</v>
      </c>
      <c r="C247" s="72">
        <f t="shared" si="86"/>
        <v>63.666666666666842</v>
      </c>
      <c r="D247" s="72">
        <f t="shared" si="88"/>
        <v>0.3333333333333357</v>
      </c>
      <c r="E247" s="73">
        <f t="shared" si="89"/>
        <v>4.0171394926692292</v>
      </c>
      <c r="F247" s="73">
        <f t="shared" si="90"/>
        <v>0.28119976448684603</v>
      </c>
      <c r="G247" s="74">
        <f t="shared" si="91"/>
        <v>1206.8177033950669</v>
      </c>
      <c r="H247" s="72">
        <f t="shared" si="92"/>
        <v>675.99664380345871</v>
      </c>
      <c r="I247" s="72">
        <f t="shared" si="93"/>
        <v>43.293585757120141</v>
      </c>
      <c r="J247" s="72">
        <f t="shared" si="94"/>
        <v>12.025996043644483</v>
      </c>
      <c r="K247" s="72">
        <f t="shared" si="83"/>
        <v>22.222222222222221</v>
      </c>
      <c r="L247" s="73">
        <f t="shared" si="95"/>
        <v>-0.14945314836627285</v>
      </c>
      <c r="M247" s="73">
        <f t="shared" si="96"/>
        <v>-0.14945314836627285</v>
      </c>
      <c r="N247" s="72">
        <f t="shared" si="87"/>
        <v>7</v>
      </c>
      <c r="O247" s="74">
        <f t="shared" si="84"/>
        <v>342000</v>
      </c>
      <c r="P247" s="74">
        <f t="shared" si="82"/>
        <v>28438.392858173331</v>
      </c>
      <c r="Q247" s="74">
        <f t="shared" si="97"/>
        <v>28000</v>
      </c>
      <c r="R247" s="74">
        <f t="shared" si="85"/>
        <v>6000</v>
      </c>
      <c r="S247" s="74">
        <f t="shared" si="98"/>
        <v>416.51879282424795</v>
      </c>
      <c r="T247" s="74">
        <f t="shared" si="99"/>
        <v>34416.518792824245</v>
      </c>
      <c r="U247" s="75">
        <f t="shared" si="100"/>
        <v>-5978.1259346509141</v>
      </c>
      <c r="W247" s="76">
        <f>IF($I247&lt;='Forbikjøringsfelt i stigning'!$D$15-'Forbikjøringsfelt i stigning'!$D$18,IF($I246&gt;='Forbikjøringsfelt i stigning'!$D$15-'Forbikjøringsfelt i stigning'!$D$18,$G247,0),0)</f>
        <v>0</v>
      </c>
      <c r="X247" s="77">
        <f>IF($I247&gt;='Forbikjøringsfelt i stigning'!$D$15-('Forbikjøringsfelt i stigning'!$D$18-5),IF($I246&lt;='Forbikjøringsfelt i stigning'!$D$15-('Forbikjøringsfelt i stigning'!$D$18-5),$G247,0),0)</f>
        <v>0</v>
      </c>
    </row>
    <row r="248" spans="2:24" x14ac:dyDescent="0.2">
      <c r="B248" s="71">
        <v>192</v>
      </c>
      <c r="C248" s="72">
        <f t="shared" si="86"/>
        <v>64.000000000000171</v>
      </c>
      <c r="D248" s="72">
        <f t="shared" si="88"/>
        <v>0.3333333333333286</v>
      </c>
      <c r="E248" s="73">
        <f t="shared" si="89"/>
        <v>4.000362395194422</v>
      </c>
      <c r="F248" s="73">
        <f t="shared" si="90"/>
        <v>0.28002536766360953</v>
      </c>
      <c r="G248" s="74">
        <f t="shared" si="91"/>
        <v>1210.8180657902612</v>
      </c>
      <c r="H248" s="72">
        <f t="shared" si="92"/>
        <v>676.27666917112231</v>
      </c>
      <c r="I248" s="72">
        <f t="shared" si="93"/>
        <v>43.11424197908061</v>
      </c>
      <c r="J248" s="72">
        <f t="shared" si="94"/>
        <v>11.976178327522392</v>
      </c>
      <c r="K248" s="72">
        <f t="shared" si="83"/>
        <v>22.222222222222221</v>
      </c>
      <c r="L248" s="73">
        <f t="shared" si="95"/>
        <v>-0.14640965181505952</v>
      </c>
      <c r="M248" s="73">
        <f t="shared" si="96"/>
        <v>-0.14640965181505952</v>
      </c>
      <c r="N248" s="72">
        <f t="shared" si="87"/>
        <v>7</v>
      </c>
      <c r="O248" s="74">
        <f t="shared" si="84"/>
        <v>342000</v>
      </c>
      <c r="P248" s="74">
        <f t="shared" ref="P248:P311" si="101">+O248/J248</f>
        <v>28556.689007715559</v>
      </c>
      <c r="Q248" s="74">
        <f t="shared" si="97"/>
        <v>28000</v>
      </c>
      <c r="R248" s="74">
        <f t="shared" si="85"/>
        <v>6000</v>
      </c>
      <c r="S248" s="74">
        <f t="shared" si="98"/>
        <v>413.07508031793708</v>
      </c>
      <c r="T248" s="74">
        <f t="shared" si="99"/>
        <v>34413.07508031794</v>
      </c>
      <c r="U248" s="75">
        <f t="shared" si="100"/>
        <v>-5856.3860726023813</v>
      </c>
      <c r="W248" s="76">
        <f>IF($I248&lt;='Forbikjøringsfelt i stigning'!$D$15-'Forbikjøringsfelt i stigning'!$D$18,IF($I247&gt;='Forbikjøringsfelt i stigning'!$D$15-'Forbikjøringsfelt i stigning'!$D$18,$G248,0),0)</f>
        <v>0</v>
      </c>
      <c r="X248" s="77">
        <f>IF($I248&gt;='Forbikjøringsfelt i stigning'!$D$15-('Forbikjøringsfelt i stigning'!$D$18-5),IF($I247&lt;='Forbikjøringsfelt i stigning'!$D$15-('Forbikjøringsfelt i stigning'!$D$18-5),$G248,0),0)</f>
        <v>0</v>
      </c>
    </row>
    <row r="249" spans="2:24" x14ac:dyDescent="0.2">
      <c r="B249" s="71">
        <v>193</v>
      </c>
      <c r="C249" s="72">
        <f t="shared" si="86"/>
        <v>64.333333333333499</v>
      </c>
      <c r="D249" s="72">
        <f t="shared" si="88"/>
        <v>0.3333333333333286</v>
      </c>
      <c r="E249" s="73">
        <f t="shared" si="89"/>
        <v>3.9839255729621263</v>
      </c>
      <c r="F249" s="73">
        <f t="shared" si="90"/>
        <v>0.27887479010734884</v>
      </c>
      <c r="G249" s="74">
        <f t="shared" si="91"/>
        <v>1214.8019913632234</v>
      </c>
      <c r="H249" s="72">
        <f t="shared" si="92"/>
        <v>676.55554396122966</v>
      </c>
      <c r="I249" s="72">
        <f t="shared" si="93"/>
        <v>42.938550396902542</v>
      </c>
      <c r="J249" s="72">
        <f t="shared" si="94"/>
        <v>11.927375110250706</v>
      </c>
      <c r="K249" s="72">
        <f t="shared" si="83"/>
        <v>22.222222222222221</v>
      </c>
      <c r="L249" s="73">
        <f t="shared" si="95"/>
        <v>-0.14340452504689574</v>
      </c>
      <c r="M249" s="73">
        <f t="shared" si="96"/>
        <v>-0.14340452504689574</v>
      </c>
      <c r="N249" s="72">
        <f t="shared" si="87"/>
        <v>7</v>
      </c>
      <c r="O249" s="74">
        <f t="shared" si="84"/>
        <v>342000</v>
      </c>
      <c r="P249" s="74">
        <f t="shared" si="101"/>
        <v>28673.534355943582</v>
      </c>
      <c r="Q249" s="74">
        <f t="shared" si="97"/>
        <v>28000</v>
      </c>
      <c r="R249" s="74">
        <f t="shared" si="85"/>
        <v>6000</v>
      </c>
      <c r="S249" s="74">
        <f t="shared" si="98"/>
        <v>409.71535781940872</v>
      </c>
      <c r="T249" s="74">
        <f t="shared" si="99"/>
        <v>34409.715357819412</v>
      </c>
      <c r="U249" s="75">
        <f t="shared" si="100"/>
        <v>-5736.1810018758297</v>
      </c>
      <c r="W249" s="76">
        <f>IF($I249&lt;='Forbikjøringsfelt i stigning'!$D$15-'Forbikjøringsfelt i stigning'!$D$18,IF($I248&gt;='Forbikjøringsfelt i stigning'!$D$15-'Forbikjøringsfelt i stigning'!$D$18,$G249,0),0)</f>
        <v>0</v>
      </c>
      <c r="X249" s="77">
        <f>IF($I249&gt;='Forbikjøringsfelt i stigning'!$D$15-('Forbikjøringsfelt i stigning'!$D$18-5),IF($I248&lt;='Forbikjøringsfelt i stigning'!$D$15-('Forbikjøringsfelt i stigning'!$D$18-5),$G249,0),0)</f>
        <v>0</v>
      </c>
    </row>
    <row r="250" spans="2:24" x14ac:dyDescent="0.2">
      <c r="B250" s="71">
        <v>194</v>
      </c>
      <c r="C250" s="72">
        <f t="shared" si="86"/>
        <v>64.666666666666828</v>
      </c>
      <c r="D250" s="72">
        <f t="shared" si="88"/>
        <v>0.3333333333333286</v>
      </c>
      <c r="E250" s="73">
        <f t="shared" si="89"/>
        <v>3.9678247853586845</v>
      </c>
      <c r="F250" s="73">
        <f t="shared" si="90"/>
        <v>0.27774773497510791</v>
      </c>
      <c r="G250" s="74">
        <f t="shared" si="91"/>
        <v>1218.7698161485821</v>
      </c>
      <c r="H250" s="72">
        <f t="shared" si="92"/>
        <v>676.83329169620481</v>
      </c>
      <c r="I250" s="72">
        <f t="shared" si="93"/>
        <v>42.766464966846272</v>
      </c>
      <c r="J250" s="72">
        <f t="shared" si="94"/>
        <v>11.879573601901741</v>
      </c>
      <c r="K250" s="72">
        <f t="shared" si="83"/>
        <v>22.222222222222221</v>
      </c>
      <c r="L250" s="73">
        <f t="shared" si="95"/>
        <v>-0.140438145308596</v>
      </c>
      <c r="M250" s="73">
        <f t="shared" si="96"/>
        <v>-0.140438145308596</v>
      </c>
      <c r="N250" s="72">
        <f t="shared" si="87"/>
        <v>7</v>
      </c>
      <c r="O250" s="74">
        <f t="shared" si="84"/>
        <v>342000</v>
      </c>
      <c r="P250" s="74">
        <f t="shared" si="101"/>
        <v>28788.912082269599</v>
      </c>
      <c r="Q250" s="74">
        <f t="shared" si="97"/>
        <v>28000</v>
      </c>
      <c r="R250" s="74">
        <f t="shared" si="85"/>
        <v>6000</v>
      </c>
      <c r="S250" s="74">
        <f t="shared" si="98"/>
        <v>406.43789461344198</v>
      </c>
      <c r="T250" s="74">
        <f t="shared" si="99"/>
        <v>34406.437894613438</v>
      </c>
      <c r="U250" s="75">
        <f t="shared" si="100"/>
        <v>-5617.5258123438398</v>
      </c>
      <c r="W250" s="76">
        <f>IF($I250&lt;='Forbikjøringsfelt i stigning'!$D$15-'Forbikjøringsfelt i stigning'!$D$18,IF($I249&gt;='Forbikjøringsfelt i stigning'!$D$15-'Forbikjøringsfelt i stigning'!$D$18,$G250,0),0)</f>
        <v>0</v>
      </c>
      <c r="X250" s="77">
        <f>IF($I250&gt;='Forbikjøringsfelt i stigning'!$D$15-('Forbikjøringsfelt i stigning'!$D$18-5),IF($I249&lt;='Forbikjøringsfelt i stigning'!$D$15-('Forbikjøringsfelt i stigning'!$D$18-5),$G250,0),0)</f>
        <v>0</v>
      </c>
    </row>
    <row r="251" spans="2:24" x14ac:dyDescent="0.2">
      <c r="B251" s="71">
        <v>195</v>
      </c>
      <c r="C251" s="72">
        <f t="shared" si="86"/>
        <v>65.000000000000156</v>
      </c>
      <c r="D251" s="72">
        <f t="shared" si="88"/>
        <v>0.3333333333333286</v>
      </c>
      <c r="E251" s="73">
        <f t="shared" si="89"/>
        <v>3.9520557481167136</v>
      </c>
      <c r="F251" s="73">
        <f t="shared" si="90"/>
        <v>0.27664390236816994</v>
      </c>
      <c r="G251" s="74">
        <f t="shared" si="91"/>
        <v>1222.7218718966988</v>
      </c>
      <c r="H251" s="72">
        <f t="shared" si="92"/>
        <v>677.10993559857297</v>
      </c>
      <c r="I251" s="72">
        <f t="shared" si="93"/>
        <v>42.597939192475955</v>
      </c>
      <c r="J251" s="72">
        <f t="shared" si="94"/>
        <v>11.832760886798876</v>
      </c>
      <c r="K251" s="72">
        <f t="shared" si="83"/>
        <v>22.222222222222221</v>
      </c>
      <c r="L251" s="73">
        <f t="shared" si="95"/>
        <v>-0.13751085842364183</v>
      </c>
      <c r="M251" s="73">
        <f t="shared" si="96"/>
        <v>-0.13751085842364183</v>
      </c>
      <c r="N251" s="72">
        <f t="shared" si="87"/>
        <v>7</v>
      </c>
      <c r="O251" s="74">
        <f t="shared" si="84"/>
        <v>342000</v>
      </c>
      <c r="P251" s="74">
        <f t="shared" si="101"/>
        <v>28902.806646042303</v>
      </c>
      <c r="Q251" s="74">
        <f t="shared" si="97"/>
        <v>28000</v>
      </c>
      <c r="R251" s="74">
        <f t="shared" si="85"/>
        <v>6000</v>
      </c>
      <c r="S251" s="74">
        <f t="shared" si="98"/>
        <v>403.24098298797315</v>
      </c>
      <c r="T251" s="74">
        <f t="shared" si="99"/>
        <v>34403.240982987976</v>
      </c>
      <c r="U251" s="75">
        <f t="shared" si="100"/>
        <v>-5500.4343369456728</v>
      </c>
      <c r="W251" s="76">
        <f>IF($I251&lt;='Forbikjøringsfelt i stigning'!$D$15-'Forbikjøringsfelt i stigning'!$D$18,IF($I250&gt;='Forbikjøringsfelt i stigning'!$D$15-'Forbikjøringsfelt i stigning'!$D$18,$G251,0),0)</f>
        <v>0</v>
      </c>
      <c r="X251" s="77">
        <f>IF($I251&gt;='Forbikjøringsfelt i stigning'!$D$15-('Forbikjøringsfelt i stigning'!$D$18-5),IF($I250&lt;='Forbikjøringsfelt i stigning'!$D$15-('Forbikjøringsfelt i stigning'!$D$18-5),$G251,0),0)</f>
        <v>0</v>
      </c>
    </row>
    <row r="252" spans="2:24" x14ac:dyDescent="0.2">
      <c r="B252" s="71">
        <v>196</v>
      </c>
      <c r="C252" s="72">
        <f t="shared" si="86"/>
        <v>65.333333333333485</v>
      </c>
      <c r="D252" s="72">
        <f t="shared" si="88"/>
        <v>0.3333333333333286</v>
      </c>
      <c r="E252" s="73">
        <f t="shared" si="89"/>
        <v>3.9366141367982563</v>
      </c>
      <c r="F252" s="73">
        <f t="shared" si="90"/>
        <v>0.27556298957587794</v>
      </c>
      <c r="G252" s="74">
        <f t="shared" si="91"/>
        <v>1226.658486033497</v>
      </c>
      <c r="H252" s="72">
        <f t="shared" si="92"/>
        <v>677.38549858814883</v>
      </c>
      <c r="I252" s="72">
        <f t="shared" si="93"/>
        <v>42.432926162367586</v>
      </c>
      <c r="J252" s="72">
        <f t="shared" si="94"/>
        <v>11.786923933990996</v>
      </c>
      <c r="K252" s="72">
        <f t="shared" si="83"/>
        <v>22.222222222222221</v>
      </c>
      <c r="L252" s="73">
        <f t="shared" si="95"/>
        <v>-0.13462297871364345</v>
      </c>
      <c r="M252" s="73">
        <f t="shared" si="96"/>
        <v>-0.13462297871364345</v>
      </c>
      <c r="N252" s="72">
        <f t="shared" si="87"/>
        <v>7</v>
      </c>
      <c r="O252" s="74">
        <f t="shared" si="84"/>
        <v>342000</v>
      </c>
      <c r="P252" s="74">
        <f t="shared" si="101"/>
        <v>29015.203789832249</v>
      </c>
      <c r="Q252" s="74">
        <f t="shared" si="97"/>
        <v>28000</v>
      </c>
      <c r="R252" s="74">
        <f t="shared" si="85"/>
        <v>6000</v>
      </c>
      <c r="S252" s="74">
        <f t="shared" si="98"/>
        <v>400.12293837798654</v>
      </c>
      <c r="T252" s="74">
        <f t="shared" si="99"/>
        <v>34400.122938377986</v>
      </c>
      <c r="U252" s="75">
        <f t="shared" si="100"/>
        <v>-5384.9191485457377</v>
      </c>
      <c r="W252" s="76">
        <f>IF($I252&lt;='Forbikjøringsfelt i stigning'!$D$15-'Forbikjøringsfelt i stigning'!$D$18,IF($I251&gt;='Forbikjøringsfelt i stigning'!$D$15-'Forbikjøringsfelt i stigning'!$D$18,$G252,0),0)</f>
        <v>0</v>
      </c>
      <c r="X252" s="77">
        <f>IF($I252&gt;='Forbikjøringsfelt i stigning'!$D$15-('Forbikjøringsfelt i stigning'!$D$18-5),IF($I251&lt;='Forbikjøringsfelt i stigning'!$D$15-('Forbikjøringsfelt i stigning'!$D$18-5),$G252,0),0)</f>
        <v>0</v>
      </c>
    </row>
    <row r="253" spans="2:24" x14ac:dyDescent="0.2">
      <c r="B253" s="71">
        <v>197</v>
      </c>
      <c r="C253" s="72">
        <f t="shared" si="86"/>
        <v>65.666666666666814</v>
      </c>
      <c r="D253" s="72">
        <f t="shared" si="88"/>
        <v>0.3333333333333286</v>
      </c>
      <c r="E253" s="73">
        <f t="shared" si="89"/>
        <v>3.9214955902906299</v>
      </c>
      <c r="F253" s="73">
        <f t="shared" si="90"/>
        <v>0.27450469132034411</v>
      </c>
      <c r="G253" s="74">
        <f t="shared" si="91"/>
        <v>1230.5799816237875</v>
      </c>
      <c r="H253" s="72">
        <f t="shared" si="92"/>
        <v>677.66000327946915</v>
      </c>
      <c r="I253" s="72">
        <f t="shared" si="93"/>
        <v>42.271378587911215</v>
      </c>
      <c r="J253" s="72">
        <f t="shared" si="94"/>
        <v>11.742049607753115</v>
      </c>
      <c r="K253" s="72">
        <f t="shared" si="83"/>
        <v>22.222222222222221</v>
      </c>
      <c r="L253" s="73">
        <f t="shared" si="95"/>
        <v>-0.13177478898860073</v>
      </c>
      <c r="M253" s="73">
        <f t="shared" si="96"/>
        <v>-0.13177478898860073</v>
      </c>
      <c r="N253" s="72">
        <f t="shared" si="87"/>
        <v>7</v>
      </c>
      <c r="O253" s="74">
        <f t="shared" si="84"/>
        <v>342000</v>
      </c>
      <c r="P253" s="74">
        <f t="shared" si="101"/>
        <v>29126.090539949862</v>
      </c>
      <c r="Q253" s="74">
        <f t="shared" si="97"/>
        <v>28000</v>
      </c>
      <c r="R253" s="74">
        <f t="shared" si="85"/>
        <v>6000</v>
      </c>
      <c r="S253" s="74">
        <f t="shared" si="98"/>
        <v>397.082099493893</v>
      </c>
      <c r="T253" s="74">
        <f t="shared" si="99"/>
        <v>34397.082099493891</v>
      </c>
      <c r="U253" s="75">
        <f t="shared" si="100"/>
        <v>-5270.9915595440289</v>
      </c>
      <c r="W253" s="76">
        <f>IF($I253&lt;='Forbikjøringsfelt i stigning'!$D$15-'Forbikjøringsfelt i stigning'!$D$18,IF($I252&gt;='Forbikjøringsfelt i stigning'!$D$15-'Forbikjøringsfelt i stigning'!$D$18,$G253,0),0)</f>
        <v>0</v>
      </c>
      <c r="X253" s="77">
        <f>IF($I253&gt;='Forbikjøringsfelt i stigning'!$D$15-('Forbikjøringsfelt i stigning'!$D$18-5),IF($I252&lt;='Forbikjøringsfelt i stigning'!$D$15-('Forbikjøringsfelt i stigning'!$D$18-5),$G253,0),0)</f>
        <v>0</v>
      </c>
    </row>
    <row r="254" spans="2:24" x14ac:dyDescent="0.2">
      <c r="B254" s="71">
        <v>198</v>
      </c>
      <c r="C254" s="72">
        <f t="shared" si="86"/>
        <v>66.000000000000142</v>
      </c>
      <c r="D254" s="72">
        <f t="shared" si="88"/>
        <v>0.3333333333333286</v>
      </c>
      <c r="E254" s="73">
        <f t="shared" si="89"/>
        <v>3.9066957143071721</v>
      </c>
      <c r="F254" s="73">
        <f t="shared" si="90"/>
        <v>0.27346870000150203</v>
      </c>
      <c r="G254" s="74">
        <f t="shared" si="91"/>
        <v>1234.4866773380948</v>
      </c>
      <c r="H254" s="72">
        <f t="shared" si="92"/>
        <v>677.93347197947071</v>
      </c>
      <c r="I254" s="72">
        <f t="shared" si="93"/>
        <v>42.1132488411249</v>
      </c>
      <c r="J254" s="72">
        <f t="shared" si="94"/>
        <v>11.698124678090249</v>
      </c>
      <c r="K254" s="72">
        <f t="shared" si="83"/>
        <v>22.222222222222221</v>
      </c>
      <c r="L254" s="73">
        <f t="shared" si="95"/>
        <v>-0.12896654060469165</v>
      </c>
      <c r="M254" s="73">
        <f t="shared" si="96"/>
        <v>-0.12896654060469165</v>
      </c>
      <c r="N254" s="72">
        <f t="shared" si="87"/>
        <v>7</v>
      </c>
      <c r="O254" s="74">
        <f t="shared" si="84"/>
        <v>342000</v>
      </c>
      <c r="P254" s="74">
        <f t="shared" si="101"/>
        <v>29235.455204246671</v>
      </c>
      <c r="Q254" s="74">
        <f t="shared" si="97"/>
        <v>28000</v>
      </c>
      <c r="R254" s="74">
        <f t="shared" si="85"/>
        <v>6000</v>
      </c>
      <c r="S254" s="74">
        <f t="shared" si="98"/>
        <v>394.11682843433493</v>
      </c>
      <c r="T254" s="74">
        <f t="shared" si="99"/>
        <v>34394.116828434337</v>
      </c>
      <c r="U254" s="75">
        <f t="shared" si="100"/>
        <v>-5158.6616241876654</v>
      </c>
      <c r="W254" s="76">
        <f>IF($I254&lt;='Forbikjøringsfelt i stigning'!$D$15-'Forbikjøringsfelt i stigning'!$D$18,IF($I253&gt;='Forbikjøringsfelt i stigning'!$D$15-'Forbikjøringsfelt i stigning'!$D$18,$G254,0),0)</f>
        <v>0</v>
      </c>
      <c r="X254" s="77">
        <f>IF($I254&gt;='Forbikjøringsfelt i stigning'!$D$15-('Forbikjøringsfelt i stigning'!$D$18-5),IF($I253&lt;='Forbikjøringsfelt i stigning'!$D$15-('Forbikjøringsfelt i stigning'!$D$18-5),$G254,0),0)</f>
        <v>0</v>
      </c>
    </row>
    <row r="255" spans="2:24" x14ac:dyDescent="0.2">
      <c r="B255" s="71">
        <v>199</v>
      </c>
      <c r="C255" s="72">
        <f t="shared" si="86"/>
        <v>66.333333333333471</v>
      </c>
      <c r="D255" s="72">
        <f t="shared" si="88"/>
        <v>0.3333333333333286</v>
      </c>
      <c r="E255" s="73">
        <f t="shared" si="89"/>
        <v>3.8922100848853227</v>
      </c>
      <c r="F255" s="73">
        <f t="shared" si="90"/>
        <v>0.27245470594197257</v>
      </c>
      <c r="G255" s="74">
        <f t="shared" si="91"/>
        <v>1238.3788874229801</v>
      </c>
      <c r="H255" s="72">
        <f t="shared" si="92"/>
        <v>678.20592668541269</v>
      </c>
      <c r="I255" s="72">
        <f t="shared" si="93"/>
        <v>41.958488992399268</v>
      </c>
      <c r="J255" s="72">
        <f t="shared" si="94"/>
        <v>11.655135831222019</v>
      </c>
      <c r="K255" s="72">
        <f t="shared" si="83"/>
        <v>22.222222222222221</v>
      </c>
      <c r="L255" s="73">
        <f t="shared" si="95"/>
        <v>-0.12619845358807733</v>
      </c>
      <c r="M255" s="73">
        <f t="shared" si="96"/>
        <v>-0.12619845358807733</v>
      </c>
      <c r="N255" s="72">
        <f t="shared" si="87"/>
        <v>7</v>
      </c>
      <c r="O255" s="74">
        <f t="shared" si="84"/>
        <v>342000</v>
      </c>
      <c r="P255" s="74">
        <f t="shared" si="101"/>
        <v>29343.287367260305</v>
      </c>
      <c r="Q255" s="74">
        <f t="shared" si="97"/>
        <v>28000</v>
      </c>
      <c r="R255" s="74">
        <f t="shared" si="85"/>
        <v>6000</v>
      </c>
      <c r="S255" s="74">
        <f t="shared" si="98"/>
        <v>391.22551078339791</v>
      </c>
      <c r="T255" s="74">
        <f t="shared" si="99"/>
        <v>34391.225510783399</v>
      </c>
      <c r="U255" s="75">
        <f t="shared" si="100"/>
        <v>-5047.9381435230935</v>
      </c>
      <c r="W255" s="76">
        <f>IF($I255&lt;='Forbikjøringsfelt i stigning'!$D$15-'Forbikjøringsfelt i stigning'!$D$18,IF($I254&gt;='Forbikjøringsfelt i stigning'!$D$15-'Forbikjøringsfelt i stigning'!$D$18,$G255,0),0)</f>
        <v>0</v>
      </c>
      <c r="X255" s="77">
        <f>IF($I255&gt;='Forbikjøringsfelt i stigning'!$D$15-('Forbikjøringsfelt i stigning'!$D$18-5),IF($I254&lt;='Forbikjøringsfelt i stigning'!$D$15-('Forbikjøringsfelt i stigning'!$D$18-5),$G255,0),0)</f>
        <v>0</v>
      </c>
    </row>
    <row r="256" spans="2:24" x14ac:dyDescent="0.2">
      <c r="B256" s="71">
        <v>200</v>
      </c>
      <c r="C256" s="72">
        <f t="shared" si="86"/>
        <v>66.666666666666799</v>
      </c>
      <c r="D256" s="72">
        <f t="shared" si="88"/>
        <v>0.3333333333333286</v>
      </c>
      <c r="E256" s="73">
        <f t="shared" si="89"/>
        <v>3.8780342518746136</v>
      </c>
      <c r="F256" s="73">
        <f t="shared" si="90"/>
        <v>0.27146239763122293</v>
      </c>
      <c r="G256" s="74">
        <f t="shared" si="91"/>
        <v>1242.2569216748548</v>
      </c>
      <c r="H256" s="72">
        <f t="shared" si="92"/>
        <v>678.47738908304393</v>
      </c>
      <c r="I256" s="72">
        <f t="shared" si="93"/>
        <v>41.807050848093581</v>
      </c>
      <c r="J256" s="72">
        <f t="shared" si="94"/>
        <v>11.613069680025994</v>
      </c>
      <c r="K256" s="72">
        <f t="shared" si="83"/>
        <v>22.222222222222221</v>
      </c>
      <c r="L256" s="73">
        <f t="shared" si="95"/>
        <v>-0.12347071682297082</v>
      </c>
      <c r="M256" s="73">
        <f t="shared" si="96"/>
        <v>-0.12347071682297082</v>
      </c>
      <c r="N256" s="72">
        <f t="shared" si="87"/>
        <v>7</v>
      </c>
      <c r="O256" s="74">
        <f t="shared" si="84"/>
        <v>342000</v>
      </c>
      <c r="P256" s="74">
        <f t="shared" si="101"/>
        <v>29449.57788277341</v>
      </c>
      <c r="Q256" s="74">
        <f t="shared" si="97"/>
        <v>28000</v>
      </c>
      <c r="R256" s="74">
        <f t="shared" si="85"/>
        <v>6000</v>
      </c>
      <c r="S256" s="74">
        <f t="shared" si="98"/>
        <v>388.40655569224043</v>
      </c>
      <c r="T256" s="74">
        <f t="shared" si="99"/>
        <v>34388.406555692243</v>
      </c>
      <c r="U256" s="75">
        <f t="shared" si="100"/>
        <v>-4938.828672918833</v>
      </c>
      <c r="W256" s="76">
        <f>IF($I256&lt;='Forbikjøringsfelt i stigning'!$D$15-'Forbikjøringsfelt i stigning'!$D$18,IF($I255&gt;='Forbikjøringsfelt i stigning'!$D$15-'Forbikjøringsfelt i stigning'!$D$18,$G256,0),0)</f>
        <v>0</v>
      </c>
      <c r="X256" s="77">
        <f>IF($I256&gt;='Forbikjøringsfelt i stigning'!$D$15-('Forbikjøringsfelt i stigning'!$D$18-5),IF($I255&lt;='Forbikjøringsfelt i stigning'!$D$15-('Forbikjøringsfelt i stigning'!$D$18-5),$G256,0),0)</f>
        <v>0</v>
      </c>
    </row>
    <row r="257" spans="2:24" x14ac:dyDescent="0.2">
      <c r="B257" s="71">
        <v>201</v>
      </c>
      <c r="C257" s="72">
        <f t="shared" si="86"/>
        <v>67.000000000000128</v>
      </c>
      <c r="D257" s="72">
        <f t="shared" si="88"/>
        <v>0.3333333333333286</v>
      </c>
      <c r="E257" s="73">
        <f t="shared" si="89"/>
        <v>3.8641637424073338</v>
      </c>
      <c r="F257" s="73">
        <f t="shared" si="90"/>
        <v>0.27049146196851337</v>
      </c>
      <c r="G257" s="74">
        <f t="shared" si="91"/>
        <v>1246.1210854172621</v>
      </c>
      <c r="H257" s="72">
        <f t="shared" si="92"/>
        <v>678.74788054501244</v>
      </c>
      <c r="I257" s="72">
        <f t="shared" si="93"/>
        <v>41.658885987906018</v>
      </c>
      <c r="J257" s="72">
        <f t="shared" si="94"/>
        <v>11.571912774418339</v>
      </c>
      <c r="K257" s="72">
        <f t="shared" si="83"/>
        <v>22.222222222222221</v>
      </c>
      <c r="L257" s="73">
        <f t="shared" si="95"/>
        <v>-0.12078348830198801</v>
      </c>
      <c r="M257" s="73">
        <f t="shared" si="96"/>
        <v>-0.12078348830198801</v>
      </c>
      <c r="N257" s="72">
        <f t="shared" si="87"/>
        <v>7</v>
      </c>
      <c r="O257" s="74">
        <f t="shared" si="84"/>
        <v>342000</v>
      </c>
      <c r="P257" s="74">
        <f t="shared" si="101"/>
        <v>29554.318863865668</v>
      </c>
      <c r="Q257" s="74">
        <f t="shared" si="97"/>
        <v>28000</v>
      </c>
      <c r="R257" s="74">
        <f t="shared" si="85"/>
        <v>6000</v>
      </c>
      <c r="S257" s="74">
        <f t="shared" si="98"/>
        <v>385.6583959451894</v>
      </c>
      <c r="T257" s="74">
        <f t="shared" si="99"/>
        <v>34385.658395945189</v>
      </c>
      <c r="U257" s="75">
        <f t="shared" si="100"/>
        <v>-4831.3395320795207</v>
      </c>
      <c r="W257" s="76">
        <f>IF($I257&lt;='Forbikjøringsfelt i stigning'!$D$15-'Forbikjøringsfelt i stigning'!$D$18,IF($I256&gt;='Forbikjøringsfelt i stigning'!$D$15-'Forbikjøringsfelt i stigning'!$D$18,$G257,0),0)</f>
        <v>0</v>
      </c>
      <c r="X257" s="77">
        <f>IF($I257&gt;='Forbikjøringsfelt i stigning'!$D$15-('Forbikjøringsfelt i stigning'!$D$18-5),IF($I256&lt;='Forbikjøringsfelt i stigning'!$D$15-('Forbikjøringsfelt i stigning'!$D$18-5),$G257,0),0)</f>
        <v>0</v>
      </c>
    </row>
    <row r="258" spans="2:24" x14ac:dyDescent="0.2">
      <c r="B258" s="71">
        <v>202</v>
      </c>
      <c r="C258" s="72">
        <f t="shared" si="86"/>
        <v>67.333333333333456</v>
      </c>
      <c r="D258" s="72">
        <f t="shared" si="88"/>
        <v>0.3333333333333286</v>
      </c>
      <c r="E258" s="73">
        <f t="shared" si="89"/>
        <v>3.8505940643448366</v>
      </c>
      <c r="F258" s="73">
        <f t="shared" si="90"/>
        <v>0.26954158450413856</v>
      </c>
      <c r="G258" s="74">
        <f t="shared" si="91"/>
        <v>1249.971679481607</v>
      </c>
      <c r="H258" s="72">
        <f t="shared" si="92"/>
        <v>679.0174221295166</v>
      </c>
      <c r="I258" s="72">
        <f t="shared" si="93"/>
        <v>41.513945801943635</v>
      </c>
      <c r="J258" s="72">
        <f t="shared" si="94"/>
        <v>11.531651611651009</v>
      </c>
      <c r="K258" s="72">
        <f t="shared" si="83"/>
        <v>22.222222222222221</v>
      </c>
      <c r="L258" s="73">
        <f t="shared" si="95"/>
        <v>-0.11813689543660412</v>
      </c>
      <c r="M258" s="73">
        <f t="shared" si="96"/>
        <v>-0.11813689543660412</v>
      </c>
      <c r="N258" s="72">
        <f t="shared" si="87"/>
        <v>7</v>
      </c>
      <c r="O258" s="74">
        <f t="shared" si="84"/>
        <v>342000</v>
      </c>
      <c r="P258" s="74">
        <f t="shared" si="101"/>
        <v>29657.503670546215</v>
      </c>
      <c r="Q258" s="74">
        <f t="shared" si="97"/>
        <v>28000</v>
      </c>
      <c r="R258" s="74">
        <f t="shared" si="85"/>
        <v>6000</v>
      </c>
      <c r="S258" s="74">
        <f t="shared" si="98"/>
        <v>382.97948801038069</v>
      </c>
      <c r="T258" s="74">
        <f t="shared" si="99"/>
        <v>34382.97948801038</v>
      </c>
      <c r="U258" s="75">
        <f t="shared" si="100"/>
        <v>-4725.4758174641647</v>
      </c>
      <c r="W258" s="76">
        <f>IF($I258&lt;='Forbikjøringsfelt i stigning'!$D$15-'Forbikjøringsfelt i stigning'!$D$18,IF($I257&gt;='Forbikjøringsfelt i stigning'!$D$15-'Forbikjøringsfelt i stigning'!$D$18,$G258,0),0)</f>
        <v>0</v>
      </c>
      <c r="X258" s="77">
        <f>IF($I258&gt;='Forbikjøringsfelt i stigning'!$D$15-('Forbikjøringsfelt i stigning'!$D$18-5),IF($I257&lt;='Forbikjøringsfelt i stigning'!$D$15-('Forbikjøringsfelt i stigning'!$D$18-5),$G258,0),0)</f>
        <v>0</v>
      </c>
    </row>
    <row r="259" spans="2:24" x14ac:dyDescent="0.2">
      <c r="B259" s="71">
        <v>203</v>
      </c>
      <c r="C259" s="72">
        <f t="shared" si="86"/>
        <v>67.666666666666785</v>
      </c>
      <c r="D259" s="72">
        <f t="shared" si="88"/>
        <v>0.3333333333333286</v>
      </c>
      <c r="E259" s="73">
        <f t="shared" si="89"/>
        <v>3.8373207096926927</v>
      </c>
      <c r="F259" s="73">
        <f t="shared" si="90"/>
        <v>0.26861244967848846</v>
      </c>
      <c r="G259" s="74">
        <f t="shared" si="91"/>
        <v>1253.8090001912997</v>
      </c>
      <c r="H259" s="72">
        <f t="shared" si="92"/>
        <v>679.28603457919507</v>
      </c>
      <c r="I259" s="72">
        <f t="shared" si="93"/>
        <v>41.372181527419713</v>
      </c>
      <c r="J259" s="72">
        <f t="shared" si="94"/>
        <v>11.492272646505475</v>
      </c>
      <c r="K259" s="72">
        <f t="shared" si="83"/>
        <v>22.222222222222221</v>
      </c>
      <c r="L259" s="73">
        <f t="shared" si="95"/>
        <v>-0.11553103542534045</v>
      </c>
      <c r="M259" s="73">
        <f t="shared" si="96"/>
        <v>-0.11553103542534045</v>
      </c>
      <c r="N259" s="72">
        <f t="shared" si="87"/>
        <v>7</v>
      </c>
      <c r="O259" s="74">
        <f t="shared" si="84"/>
        <v>342000</v>
      </c>
      <c r="P259" s="74">
        <f t="shared" si="101"/>
        <v>29759.126895061439</v>
      </c>
      <c r="Q259" s="74">
        <f t="shared" si="97"/>
        <v>28000</v>
      </c>
      <c r="R259" s="74">
        <f t="shared" si="85"/>
        <v>6000</v>
      </c>
      <c r="S259" s="74">
        <f t="shared" si="98"/>
        <v>380.36831207505969</v>
      </c>
      <c r="T259" s="74">
        <f t="shared" si="99"/>
        <v>34380.368312075057</v>
      </c>
      <c r="U259" s="75">
        <f t="shared" si="100"/>
        <v>-4621.241417013618</v>
      </c>
      <c r="W259" s="76">
        <f>IF($I259&lt;='Forbikjøringsfelt i stigning'!$D$15-'Forbikjøringsfelt i stigning'!$D$18,IF($I258&gt;='Forbikjøringsfelt i stigning'!$D$15-'Forbikjøringsfelt i stigning'!$D$18,$G259,0),0)</f>
        <v>0</v>
      </c>
      <c r="X259" s="77">
        <f>IF($I259&gt;='Forbikjøringsfelt i stigning'!$D$15-('Forbikjøringsfelt i stigning'!$D$18-5),IF($I258&lt;='Forbikjøringsfelt i stigning'!$D$15-('Forbikjøringsfelt i stigning'!$D$18-5),$G259,0),0)</f>
        <v>0</v>
      </c>
    </row>
    <row r="260" spans="2:24" x14ac:dyDescent="0.2">
      <c r="B260" s="71">
        <v>204</v>
      </c>
      <c r="C260" s="72">
        <f t="shared" si="86"/>
        <v>68.000000000000114</v>
      </c>
      <c r="D260" s="72">
        <f t="shared" si="88"/>
        <v>0.3333333333333286</v>
      </c>
      <c r="E260" s="73">
        <f t="shared" si="89"/>
        <v>3.8243391579781405</v>
      </c>
      <c r="F260" s="73">
        <f t="shared" si="90"/>
        <v>0.26770374105846984</v>
      </c>
      <c r="G260" s="74">
        <f t="shared" si="91"/>
        <v>1257.6333393492778</v>
      </c>
      <c r="H260" s="72">
        <f t="shared" si="92"/>
        <v>679.5537383202535</v>
      </c>
      <c r="I260" s="72">
        <f t="shared" si="93"/>
        <v>41.233544284909307</v>
      </c>
      <c r="J260" s="72">
        <f t="shared" si="94"/>
        <v>11.453762301363696</v>
      </c>
      <c r="K260" s="72">
        <f t="shared" si="83"/>
        <v>22.222222222222221</v>
      </c>
      <c r="L260" s="73">
        <f t="shared" si="95"/>
        <v>-0.11296597567714425</v>
      </c>
      <c r="M260" s="73">
        <f t="shared" si="96"/>
        <v>-0.11296597567714425</v>
      </c>
      <c r="N260" s="72">
        <f t="shared" si="87"/>
        <v>7</v>
      </c>
      <c r="O260" s="74">
        <f t="shared" si="84"/>
        <v>342000</v>
      </c>
      <c r="P260" s="74">
        <f t="shared" si="101"/>
        <v>29859.184344979916</v>
      </c>
      <c r="Q260" s="74">
        <f t="shared" si="97"/>
        <v>28000</v>
      </c>
      <c r="R260" s="74">
        <f t="shared" si="85"/>
        <v>6000</v>
      </c>
      <c r="S260" s="74">
        <f t="shared" si="98"/>
        <v>377.82337206568371</v>
      </c>
      <c r="T260" s="74">
        <f t="shared" si="99"/>
        <v>34377.823372065686</v>
      </c>
      <c r="U260" s="75">
        <f t="shared" si="100"/>
        <v>-4518.6390270857701</v>
      </c>
      <c r="W260" s="76">
        <f>IF($I260&lt;='Forbikjøringsfelt i stigning'!$D$15-'Forbikjøringsfelt i stigning'!$D$18,IF($I259&gt;='Forbikjøringsfelt i stigning'!$D$15-'Forbikjøringsfelt i stigning'!$D$18,$G260,0),0)</f>
        <v>0</v>
      </c>
      <c r="X260" s="77">
        <f>IF($I260&gt;='Forbikjøringsfelt i stigning'!$D$15-('Forbikjøringsfelt i stigning'!$D$18-5),IF($I259&lt;='Forbikjøringsfelt i stigning'!$D$15-('Forbikjøringsfelt i stigning'!$D$18-5),$G260,0),0)</f>
        <v>0</v>
      </c>
    </row>
    <row r="261" spans="2:24" x14ac:dyDescent="0.2">
      <c r="B261" s="71">
        <v>205</v>
      </c>
      <c r="C261" s="72">
        <f t="shared" si="86"/>
        <v>68.333333333333442</v>
      </c>
      <c r="D261" s="72">
        <f t="shared" si="88"/>
        <v>0.3333333333333286</v>
      </c>
      <c r="E261" s="73">
        <f t="shared" si="89"/>
        <v>3.8116448795835587</v>
      </c>
      <c r="F261" s="73">
        <f t="shared" si="90"/>
        <v>0.26681514157084912</v>
      </c>
      <c r="G261" s="74">
        <f t="shared" si="91"/>
        <v>1261.4449842288614</v>
      </c>
      <c r="H261" s="72">
        <f t="shared" si="92"/>
        <v>679.82055346182437</v>
      </c>
      <c r="I261" s="72">
        <f t="shared" si="93"/>
        <v>41.097985114096737</v>
      </c>
      <c r="J261" s="72">
        <f t="shared" si="94"/>
        <v>11.416106976137982</v>
      </c>
      <c r="K261" s="72">
        <f t="shared" si="83"/>
        <v>22.222222222222221</v>
      </c>
      <c r="L261" s="73">
        <f t="shared" si="95"/>
        <v>-0.11044175428726731</v>
      </c>
      <c r="M261" s="73">
        <f t="shared" si="96"/>
        <v>-0.11044175428726731</v>
      </c>
      <c r="N261" s="72">
        <f t="shared" si="87"/>
        <v>7</v>
      </c>
      <c r="O261" s="74">
        <f t="shared" si="84"/>
        <v>342000</v>
      </c>
      <c r="P261" s="74">
        <f t="shared" si="101"/>
        <v>29957.673024162312</v>
      </c>
      <c r="Q261" s="74">
        <f t="shared" si="97"/>
        <v>28000</v>
      </c>
      <c r="R261" s="74">
        <f t="shared" si="85"/>
        <v>6000</v>
      </c>
      <c r="S261" s="74">
        <f t="shared" si="98"/>
        <v>375.34319565300376</v>
      </c>
      <c r="T261" s="74">
        <f t="shared" si="99"/>
        <v>34375.343195653004</v>
      </c>
      <c r="U261" s="75">
        <f t="shared" si="100"/>
        <v>-4417.6701714906922</v>
      </c>
      <c r="W261" s="76">
        <f>IF($I261&lt;='Forbikjøringsfelt i stigning'!$D$15-'Forbikjøringsfelt i stigning'!$D$18,IF($I260&gt;='Forbikjøringsfelt i stigning'!$D$15-'Forbikjøringsfelt i stigning'!$D$18,$G261,0),0)</f>
        <v>0</v>
      </c>
      <c r="X261" s="77">
        <f>IF($I261&gt;='Forbikjøringsfelt i stigning'!$D$15-('Forbikjøringsfelt i stigning'!$D$18-5),IF($I260&lt;='Forbikjøringsfelt i stigning'!$D$15-('Forbikjøringsfelt i stigning'!$D$18-5),$G261,0),0)</f>
        <v>0</v>
      </c>
    </row>
    <row r="262" spans="2:24" x14ac:dyDescent="0.2">
      <c r="B262" s="71">
        <v>206</v>
      </c>
      <c r="C262" s="72">
        <f t="shared" si="86"/>
        <v>68.666666666666771</v>
      </c>
      <c r="D262" s="72">
        <f t="shared" si="88"/>
        <v>0.3333333333333286</v>
      </c>
      <c r="E262" s="73">
        <f t="shared" si="89"/>
        <v>3.7992333390299811</v>
      </c>
      <c r="F262" s="73">
        <f t="shared" si="90"/>
        <v>0.26594633373209864</v>
      </c>
      <c r="G262" s="74">
        <f t="shared" si="91"/>
        <v>1265.2442175678914</v>
      </c>
      <c r="H262" s="72">
        <f t="shared" si="92"/>
        <v>680.08649979555651</v>
      </c>
      <c r="I262" s="72">
        <f t="shared" si="93"/>
        <v>40.96545500895202</v>
      </c>
      <c r="J262" s="72">
        <f t="shared" si="94"/>
        <v>11.379293058042228</v>
      </c>
      <c r="K262" s="72">
        <f t="shared" si="83"/>
        <v>22.222222222222221</v>
      </c>
      <c r="L262" s="73">
        <f t="shared" si="95"/>
        <v>-0.10795838056282318</v>
      </c>
      <c r="M262" s="73">
        <f t="shared" si="96"/>
        <v>-0.10795838056282318</v>
      </c>
      <c r="N262" s="72">
        <f t="shared" si="87"/>
        <v>7</v>
      </c>
      <c r="O262" s="74">
        <f t="shared" si="84"/>
        <v>342000</v>
      </c>
      <c r="P262" s="74">
        <f t="shared" si="101"/>
        <v>30054.591111729402</v>
      </c>
      <c r="Q262" s="74">
        <f t="shared" si="97"/>
        <v>28000</v>
      </c>
      <c r="R262" s="74">
        <f t="shared" si="85"/>
        <v>6000</v>
      </c>
      <c r="S262" s="74">
        <f t="shared" si="98"/>
        <v>372.92633424232713</v>
      </c>
      <c r="T262" s="74">
        <f t="shared" si="99"/>
        <v>34372.926334242329</v>
      </c>
      <c r="U262" s="75">
        <f t="shared" si="100"/>
        <v>-4318.3352225129274</v>
      </c>
      <c r="W262" s="76">
        <f>IF($I262&lt;='Forbikjøringsfelt i stigning'!$D$15-'Forbikjøringsfelt i stigning'!$D$18,IF($I261&gt;='Forbikjøringsfelt i stigning'!$D$15-'Forbikjøringsfelt i stigning'!$D$18,$G262,0),0)</f>
        <v>0</v>
      </c>
      <c r="X262" s="77">
        <f>IF($I262&gt;='Forbikjøringsfelt i stigning'!$D$15-('Forbikjøringsfelt i stigning'!$D$18-5),IF($I261&lt;='Forbikjøringsfelt i stigning'!$D$15-('Forbikjøringsfelt i stigning'!$D$18-5),$G262,0),0)</f>
        <v>0</v>
      </c>
    </row>
    <row r="263" spans="2:24" x14ac:dyDescent="0.2">
      <c r="B263" s="71">
        <v>207</v>
      </c>
      <c r="C263" s="72">
        <f t="shared" si="86"/>
        <v>69.000000000000099</v>
      </c>
      <c r="D263" s="72">
        <f t="shared" si="88"/>
        <v>0.3333333333333286</v>
      </c>
      <c r="E263" s="73">
        <f t="shared" si="89"/>
        <v>3.7870999982049764</v>
      </c>
      <c r="F263" s="73">
        <f t="shared" si="90"/>
        <v>0.26509699987434837</v>
      </c>
      <c r="G263" s="74">
        <f t="shared" si="91"/>
        <v>1269.0313175660963</v>
      </c>
      <c r="H263" s="72">
        <f t="shared" si="92"/>
        <v>680.35159679543085</v>
      </c>
      <c r="I263" s="72">
        <f t="shared" si="93"/>
        <v>40.835904952276636</v>
      </c>
      <c r="J263" s="72">
        <f t="shared" si="94"/>
        <v>11.343306931187954</v>
      </c>
      <c r="K263" s="72">
        <f t="shared" si="83"/>
        <v>22.222222222222221</v>
      </c>
      <c r="L263" s="73">
        <f t="shared" si="95"/>
        <v>-0.10551583559508308</v>
      </c>
      <c r="M263" s="73">
        <f t="shared" si="96"/>
        <v>-0.10551583559508308</v>
      </c>
      <c r="N263" s="72">
        <f t="shared" si="87"/>
        <v>7</v>
      </c>
      <c r="O263" s="74">
        <f t="shared" si="84"/>
        <v>342000</v>
      </c>
      <c r="P263" s="74">
        <f t="shared" si="101"/>
        <v>30149.937939145871</v>
      </c>
      <c r="Q263" s="74">
        <f t="shared" si="97"/>
        <v>28000</v>
      </c>
      <c r="R263" s="74">
        <f t="shared" si="85"/>
        <v>6000</v>
      </c>
      <c r="S263" s="74">
        <f t="shared" si="98"/>
        <v>370.5713629491936</v>
      </c>
      <c r="T263" s="74">
        <f t="shared" si="99"/>
        <v>34370.571362949195</v>
      </c>
      <c r="U263" s="75">
        <f t="shared" si="100"/>
        <v>-4220.6334238033232</v>
      </c>
      <c r="W263" s="76">
        <f>IF($I263&lt;='Forbikjøringsfelt i stigning'!$D$15-'Forbikjøringsfelt i stigning'!$D$18,IF($I262&gt;='Forbikjøringsfelt i stigning'!$D$15-'Forbikjøringsfelt i stigning'!$D$18,$G263,0),0)</f>
        <v>0</v>
      </c>
      <c r="X263" s="77">
        <f>IF($I263&gt;='Forbikjøringsfelt i stigning'!$D$15-('Forbikjøringsfelt i stigning'!$D$18-5),IF($I262&lt;='Forbikjøringsfelt i stigning'!$D$15-('Forbikjøringsfelt i stigning'!$D$18-5),$G263,0),0)</f>
        <v>0</v>
      </c>
    </row>
    <row r="264" spans="2:24" x14ac:dyDescent="0.2">
      <c r="B264" s="71">
        <v>208</v>
      </c>
      <c r="C264" s="72">
        <f t="shared" si="86"/>
        <v>69.333333333333428</v>
      </c>
      <c r="D264" s="72">
        <f t="shared" si="88"/>
        <v>0.3333333333333286</v>
      </c>
      <c r="E264" s="73">
        <f t="shared" si="89"/>
        <v>3.7752403195295376</v>
      </c>
      <c r="F264" s="73">
        <f t="shared" si="90"/>
        <v>0.26426682236706767</v>
      </c>
      <c r="G264" s="74">
        <f t="shared" si="91"/>
        <v>1272.8065578856258</v>
      </c>
      <c r="H264" s="72">
        <f t="shared" si="92"/>
        <v>680.61586361779791</v>
      </c>
      <c r="I264" s="72">
        <f t="shared" si="93"/>
        <v>40.709285949562535</v>
      </c>
      <c r="J264" s="72">
        <f t="shared" si="94"/>
        <v>11.308134985989593</v>
      </c>
      <c r="K264" s="72">
        <f t="shared" si="83"/>
        <v>22.222222222222221</v>
      </c>
      <c r="L264" s="73">
        <f t="shared" si="95"/>
        <v>-0.10311407287548463</v>
      </c>
      <c r="M264" s="73">
        <f t="shared" si="96"/>
        <v>-0.10311407287548463</v>
      </c>
      <c r="N264" s="72">
        <f t="shared" si="87"/>
        <v>7</v>
      </c>
      <c r="O264" s="74">
        <f t="shared" si="84"/>
        <v>342000</v>
      </c>
      <c r="P264" s="74">
        <f t="shared" si="101"/>
        <v>30243.713965541334</v>
      </c>
      <c r="Q264" s="74">
        <f t="shared" si="97"/>
        <v>28000</v>
      </c>
      <c r="R264" s="74">
        <f t="shared" si="85"/>
        <v>6000</v>
      </c>
      <c r="S264" s="74">
        <f t="shared" si="98"/>
        <v>368.27688056072213</v>
      </c>
      <c r="T264" s="74">
        <f t="shared" si="99"/>
        <v>34368.276880560719</v>
      </c>
      <c r="U264" s="75">
        <f t="shared" si="100"/>
        <v>-4124.5629150193854</v>
      </c>
      <c r="W264" s="76">
        <f>IF($I264&lt;='Forbikjøringsfelt i stigning'!$D$15-'Forbikjøringsfelt i stigning'!$D$18,IF($I263&gt;='Forbikjøringsfelt i stigning'!$D$15-'Forbikjøringsfelt i stigning'!$D$18,$G264,0),0)</f>
        <v>0</v>
      </c>
      <c r="X264" s="77">
        <f>IF($I264&gt;='Forbikjøringsfelt i stigning'!$D$15-('Forbikjøringsfelt i stigning'!$D$18-5),IF($I263&lt;='Forbikjøringsfelt i stigning'!$D$15-('Forbikjøringsfelt i stigning'!$D$18-5),$G264,0),0)</f>
        <v>0</v>
      </c>
    </row>
    <row r="265" spans="2:24" x14ac:dyDescent="0.2">
      <c r="B265" s="71">
        <v>209</v>
      </c>
      <c r="C265" s="72">
        <f t="shared" si="86"/>
        <v>69.666666666666757</v>
      </c>
      <c r="D265" s="72">
        <f t="shared" si="88"/>
        <v>0.3333333333333286</v>
      </c>
      <c r="E265" s="73">
        <f t="shared" si="89"/>
        <v>3.7636497690589503</v>
      </c>
      <c r="F265" s="73">
        <f t="shared" si="90"/>
        <v>0.26345548383412654</v>
      </c>
      <c r="G265" s="74">
        <f t="shared" si="91"/>
        <v>1276.5702076546847</v>
      </c>
      <c r="H265" s="72">
        <f t="shared" si="92"/>
        <v>680.87931910163206</v>
      </c>
      <c r="I265" s="72">
        <f t="shared" si="93"/>
        <v>40.585549062111951</v>
      </c>
      <c r="J265" s="72">
        <f t="shared" si="94"/>
        <v>11.273763628364431</v>
      </c>
      <c r="K265" s="72">
        <f t="shared" si="83"/>
        <v>22.222222222222221</v>
      </c>
      <c r="L265" s="73">
        <f t="shared" si="95"/>
        <v>-0.10075301895224811</v>
      </c>
      <c r="M265" s="73">
        <f t="shared" si="96"/>
        <v>-0.10075301895224811</v>
      </c>
      <c r="N265" s="72">
        <f t="shared" si="87"/>
        <v>7</v>
      </c>
      <c r="O265" s="74">
        <f t="shared" si="84"/>
        <v>342000</v>
      </c>
      <c r="P265" s="74">
        <f t="shared" si="101"/>
        <v>30335.920751392983</v>
      </c>
      <c r="Q265" s="74">
        <f t="shared" si="97"/>
        <v>28000</v>
      </c>
      <c r="R265" s="74">
        <f t="shared" si="85"/>
        <v>6000</v>
      </c>
      <c r="S265" s="74">
        <f t="shared" si="98"/>
        <v>366.04150948291027</v>
      </c>
      <c r="T265" s="74">
        <f t="shared" si="99"/>
        <v>34366.041509482908</v>
      </c>
      <c r="U265" s="75">
        <f t="shared" si="100"/>
        <v>-4030.1207580899245</v>
      </c>
      <c r="W265" s="76">
        <f>IF($I265&lt;='Forbikjøringsfelt i stigning'!$D$15-'Forbikjøringsfelt i stigning'!$D$18,IF($I264&gt;='Forbikjøringsfelt i stigning'!$D$15-'Forbikjøringsfelt i stigning'!$D$18,$G265,0),0)</f>
        <v>0</v>
      </c>
      <c r="X265" s="77">
        <f>IF($I265&gt;='Forbikjøringsfelt i stigning'!$D$15-('Forbikjøringsfelt i stigning'!$D$18-5),IF($I264&lt;='Forbikjøringsfelt i stigning'!$D$15-('Forbikjøringsfelt i stigning'!$D$18-5),$G265,0),0)</f>
        <v>0</v>
      </c>
    </row>
    <row r="266" spans="2:24" x14ac:dyDescent="0.2">
      <c r="B266" s="71">
        <v>210</v>
      </c>
      <c r="C266" s="72">
        <f t="shared" si="86"/>
        <v>70.000000000000085</v>
      </c>
      <c r="D266" s="72">
        <f t="shared" si="88"/>
        <v>0.3333333333333286</v>
      </c>
      <c r="E266" s="73">
        <f t="shared" si="89"/>
        <v>3.7523238195129656</v>
      </c>
      <c r="F266" s="73">
        <f t="shared" si="90"/>
        <v>0.2626626673659076</v>
      </c>
      <c r="G266" s="74">
        <f t="shared" si="91"/>
        <v>1280.3225314741976</v>
      </c>
      <c r="H266" s="72">
        <f t="shared" si="92"/>
        <v>681.14198176899799</v>
      </c>
      <c r="I266" s="72">
        <f t="shared" si="93"/>
        <v>40.464645439369257</v>
      </c>
      <c r="J266" s="72">
        <f t="shared" si="94"/>
        <v>11.240179288713682</v>
      </c>
      <c r="K266" s="72">
        <f t="shared" si="83"/>
        <v>22.222222222222221</v>
      </c>
      <c r="L266" s="73">
        <f t="shared" si="95"/>
        <v>-9.8432574124441632E-2</v>
      </c>
      <c r="M266" s="73">
        <f t="shared" si="96"/>
        <v>-9.8432574124441632E-2</v>
      </c>
      <c r="N266" s="72">
        <f t="shared" si="87"/>
        <v>7</v>
      </c>
      <c r="O266" s="74">
        <f t="shared" si="84"/>
        <v>342000</v>
      </c>
      <c r="P266" s="74">
        <f t="shared" si="101"/>
        <v>30426.560930696527</v>
      </c>
      <c r="Q266" s="74">
        <f t="shared" si="97"/>
        <v>28000</v>
      </c>
      <c r="R266" s="74">
        <f t="shared" si="85"/>
        <v>6000</v>
      </c>
      <c r="S266" s="74">
        <f t="shared" si="98"/>
        <v>363.86389567419269</v>
      </c>
      <c r="T266" s="74">
        <f t="shared" si="99"/>
        <v>34363.863895674192</v>
      </c>
      <c r="U266" s="75">
        <f t="shared" si="100"/>
        <v>-3937.3029649776654</v>
      </c>
      <c r="W266" s="76">
        <f>IF($I266&lt;='Forbikjøringsfelt i stigning'!$D$15-'Forbikjøringsfelt i stigning'!$D$18,IF($I265&gt;='Forbikjøringsfelt i stigning'!$D$15-'Forbikjøringsfelt i stigning'!$D$18,$G266,0),0)</f>
        <v>0</v>
      </c>
      <c r="X266" s="77">
        <f>IF($I266&gt;='Forbikjøringsfelt i stigning'!$D$15-('Forbikjøringsfelt i stigning'!$D$18-5),IF($I265&lt;='Forbikjøringsfelt i stigning'!$D$15-('Forbikjøringsfelt i stigning'!$D$18-5),$G266,0),0)</f>
        <v>0</v>
      </c>
    </row>
    <row r="267" spans="2:24" x14ac:dyDescent="0.2">
      <c r="B267" s="71">
        <v>211</v>
      </c>
      <c r="C267" s="72">
        <f t="shared" si="86"/>
        <v>70.333333333333414</v>
      </c>
      <c r="D267" s="72">
        <f t="shared" si="88"/>
        <v>0.3333333333333286</v>
      </c>
      <c r="E267" s="73">
        <f t="shared" si="89"/>
        <v>3.7412579532309276</v>
      </c>
      <c r="F267" s="73">
        <f t="shared" si="90"/>
        <v>0.26188805672616494</v>
      </c>
      <c r="G267" s="74">
        <f t="shared" si="91"/>
        <v>1284.0637894274284</v>
      </c>
      <c r="H267" s="72">
        <f t="shared" si="92"/>
        <v>681.4038698257242</v>
      </c>
      <c r="I267" s="72">
        <f t="shared" si="93"/>
        <v>40.346526350419929</v>
      </c>
      <c r="J267" s="72">
        <f t="shared" si="94"/>
        <v>11.207368430672203</v>
      </c>
      <c r="K267" s="72">
        <f t="shared" si="83"/>
        <v>22.222222222222221</v>
      </c>
      <c r="L267" s="73">
        <f t="shared" si="95"/>
        <v>-9.6152613170300993E-2</v>
      </c>
      <c r="M267" s="73">
        <f t="shared" si="96"/>
        <v>-9.6152613170300993E-2</v>
      </c>
      <c r="N267" s="72">
        <f t="shared" si="87"/>
        <v>7</v>
      </c>
      <c r="O267" s="74">
        <f t="shared" si="84"/>
        <v>342000</v>
      </c>
      <c r="P267" s="74">
        <f t="shared" si="101"/>
        <v>30515.638181753548</v>
      </c>
      <c r="Q267" s="74">
        <f t="shared" si="97"/>
        <v>28000</v>
      </c>
      <c r="R267" s="74">
        <f t="shared" si="85"/>
        <v>6000</v>
      </c>
      <c r="S267" s="74">
        <f t="shared" si="98"/>
        <v>361.74270856558439</v>
      </c>
      <c r="T267" s="74">
        <f t="shared" si="99"/>
        <v>34361.742708565587</v>
      </c>
      <c r="U267" s="75">
        <f t="shared" si="100"/>
        <v>-3846.1045268120397</v>
      </c>
      <c r="W267" s="76">
        <f>IF($I267&lt;='Forbikjøringsfelt i stigning'!$D$15-'Forbikjøringsfelt i stigning'!$D$18,IF($I266&gt;='Forbikjøringsfelt i stigning'!$D$15-'Forbikjøringsfelt i stigning'!$D$18,$G267,0),0)</f>
        <v>0</v>
      </c>
      <c r="X267" s="77">
        <f>IF($I267&gt;='Forbikjøringsfelt i stigning'!$D$15-('Forbikjøringsfelt i stigning'!$D$18-5),IF($I266&lt;='Forbikjøringsfelt i stigning'!$D$15-('Forbikjøringsfelt i stigning'!$D$18-5),$G267,0),0)</f>
        <v>0</v>
      </c>
    </row>
    <row r="268" spans="2:24" x14ac:dyDescent="0.2">
      <c r="B268" s="71">
        <v>212</v>
      </c>
      <c r="C268" s="72">
        <f t="shared" si="86"/>
        <v>70.666666666666742</v>
      </c>
      <c r="D268" s="72">
        <f t="shared" si="88"/>
        <v>0.3333333333333286</v>
      </c>
      <c r="E268" s="73">
        <f t="shared" si="89"/>
        <v>3.7304476650478868</v>
      </c>
      <c r="F268" s="73">
        <f t="shared" si="90"/>
        <v>0.26113133655335208</v>
      </c>
      <c r="G268" s="74">
        <f t="shared" si="91"/>
        <v>1287.7942370924764</v>
      </c>
      <c r="H268" s="72">
        <f t="shared" si="92"/>
        <v>681.66500116227758</v>
      </c>
      <c r="I268" s="72">
        <f t="shared" si="93"/>
        <v>40.231143214615571</v>
      </c>
      <c r="J268" s="72">
        <f t="shared" si="94"/>
        <v>11.175317559615436</v>
      </c>
      <c r="K268" s="72">
        <f t="shared" si="83"/>
        <v>22.222222222222221</v>
      </c>
      <c r="L268" s="73">
        <f t="shared" si="95"/>
        <v>-9.3912986106588867E-2</v>
      </c>
      <c r="M268" s="73">
        <f t="shared" si="96"/>
        <v>-9.3912986106588867E-2</v>
      </c>
      <c r="N268" s="72">
        <f t="shared" si="87"/>
        <v>7</v>
      </c>
      <c r="O268" s="74">
        <f t="shared" si="84"/>
        <v>342000</v>
      </c>
      <c r="P268" s="74">
        <f t="shared" si="101"/>
        <v>30603.157196704204</v>
      </c>
      <c r="Q268" s="74">
        <f t="shared" si="97"/>
        <v>28000</v>
      </c>
      <c r="R268" s="74">
        <f t="shared" si="85"/>
        <v>6000</v>
      </c>
      <c r="S268" s="74">
        <f t="shared" si="98"/>
        <v>359.67664096775741</v>
      </c>
      <c r="T268" s="74">
        <f t="shared" si="99"/>
        <v>34359.676640967758</v>
      </c>
      <c r="U268" s="75">
        <f t="shared" si="100"/>
        <v>-3756.5194442635548</v>
      </c>
      <c r="W268" s="76">
        <f>IF($I268&lt;='Forbikjøringsfelt i stigning'!$D$15-'Forbikjøringsfelt i stigning'!$D$18,IF($I267&gt;='Forbikjøringsfelt i stigning'!$D$15-'Forbikjøringsfelt i stigning'!$D$18,$G268,0),0)</f>
        <v>0</v>
      </c>
      <c r="X268" s="77">
        <f>IF($I268&gt;='Forbikjøringsfelt i stigning'!$D$15-('Forbikjøringsfelt i stigning'!$D$18-5),IF($I267&lt;='Forbikjøringsfelt i stigning'!$D$15-('Forbikjøringsfelt i stigning'!$D$18-5),$G268,0),0)</f>
        <v>0</v>
      </c>
    </row>
    <row r="269" spans="2:24" x14ac:dyDescent="0.2">
      <c r="B269" s="71">
        <v>213</v>
      </c>
      <c r="C269" s="72">
        <f t="shared" si="86"/>
        <v>71.000000000000071</v>
      </c>
      <c r="D269" s="72">
        <f t="shared" si="88"/>
        <v>0.3333333333333286</v>
      </c>
      <c r="E269" s="73">
        <f t="shared" si="89"/>
        <v>3.7198884650880597</v>
      </c>
      <c r="F269" s="73">
        <f t="shared" si="90"/>
        <v>0.26039219255616414</v>
      </c>
      <c r="G269" s="74">
        <f t="shared" si="91"/>
        <v>1291.5141255575645</v>
      </c>
      <c r="H269" s="72">
        <f t="shared" si="92"/>
        <v>681.92539335483377</v>
      </c>
      <c r="I269" s="72">
        <f t="shared" si="93"/>
        <v>40.118447631287665</v>
      </c>
      <c r="J269" s="72">
        <f t="shared" si="94"/>
        <v>11.14401323091324</v>
      </c>
      <c r="K269" s="72">
        <f t="shared" si="83"/>
        <v>22.222222222222221</v>
      </c>
      <c r="L269" s="73">
        <f t="shared" si="95"/>
        <v>-9.1713518975778424E-2</v>
      </c>
      <c r="M269" s="73">
        <f t="shared" si="96"/>
        <v>-9.1713518975778424E-2</v>
      </c>
      <c r="N269" s="72">
        <f t="shared" si="87"/>
        <v>7</v>
      </c>
      <c r="O269" s="74">
        <f t="shared" si="84"/>
        <v>342000</v>
      </c>
      <c r="P269" s="74">
        <f t="shared" si="101"/>
        <v>30689.123649934278</v>
      </c>
      <c r="Q269" s="74">
        <f t="shared" si="97"/>
        <v>28000</v>
      </c>
      <c r="R269" s="74">
        <f t="shared" si="85"/>
        <v>6000</v>
      </c>
      <c r="S269" s="74">
        <f t="shared" si="98"/>
        <v>357.6644089654157</v>
      </c>
      <c r="T269" s="74">
        <f t="shared" si="99"/>
        <v>34357.664408965415</v>
      </c>
      <c r="U269" s="75">
        <f t="shared" si="100"/>
        <v>-3668.540759031137</v>
      </c>
      <c r="W269" s="76">
        <f>IF($I269&lt;='Forbikjøringsfelt i stigning'!$D$15-'Forbikjøringsfelt i stigning'!$D$18,IF($I268&gt;='Forbikjøringsfelt i stigning'!$D$15-'Forbikjøringsfelt i stigning'!$D$18,$G269,0),0)</f>
        <v>0</v>
      </c>
      <c r="X269" s="77">
        <f>IF($I269&gt;='Forbikjøringsfelt i stigning'!$D$15-('Forbikjøringsfelt i stigning'!$D$18-5),IF($I268&lt;='Forbikjøringsfelt i stigning'!$D$15-('Forbikjøringsfelt i stigning'!$D$18-5),$G269,0),0)</f>
        <v>0</v>
      </c>
    </row>
    <row r="270" spans="2:24" x14ac:dyDescent="0.2">
      <c r="B270" s="71">
        <v>214</v>
      </c>
      <c r="C270" s="72">
        <f t="shared" si="86"/>
        <v>71.3333333333334</v>
      </c>
      <c r="D270" s="72">
        <f t="shared" si="88"/>
        <v>0.3333333333333286</v>
      </c>
      <c r="E270" s="73">
        <f t="shared" si="89"/>
        <v>3.7095758814723729</v>
      </c>
      <c r="F270" s="73">
        <f t="shared" si="90"/>
        <v>0.25967031170306609</v>
      </c>
      <c r="G270" s="74">
        <f t="shared" si="91"/>
        <v>1295.2237014390369</v>
      </c>
      <c r="H270" s="72">
        <f t="shared" si="92"/>
        <v>682.18506366653685</v>
      </c>
      <c r="I270" s="72">
        <f t="shared" si="93"/>
        <v>40.008391408516736</v>
      </c>
      <c r="J270" s="72">
        <f t="shared" si="94"/>
        <v>11.113442057921315</v>
      </c>
      <c r="K270" s="72">
        <f t="shared" si="83"/>
        <v>22.222222222222221</v>
      </c>
      <c r="L270" s="73">
        <f t="shared" si="95"/>
        <v>-8.9554014657858894E-2</v>
      </c>
      <c r="M270" s="73">
        <f t="shared" si="96"/>
        <v>-8.9554014657858894E-2</v>
      </c>
      <c r="N270" s="72">
        <f t="shared" si="87"/>
        <v>7</v>
      </c>
      <c r="O270" s="74">
        <f t="shared" si="84"/>
        <v>342000</v>
      </c>
      <c r="P270" s="74">
        <f t="shared" si="101"/>
        <v>30773.544165484993</v>
      </c>
      <c r="Q270" s="74">
        <f t="shared" si="97"/>
        <v>28000</v>
      </c>
      <c r="R270" s="74">
        <f t="shared" si="85"/>
        <v>6000</v>
      </c>
      <c r="S270" s="74">
        <f t="shared" si="98"/>
        <v>355.70475179935011</v>
      </c>
      <c r="T270" s="74">
        <f t="shared" si="99"/>
        <v>34355.704751799349</v>
      </c>
      <c r="U270" s="75">
        <f t="shared" si="100"/>
        <v>-3582.1605863143559</v>
      </c>
      <c r="W270" s="76">
        <f>IF($I270&lt;='Forbikjøringsfelt i stigning'!$D$15-'Forbikjøringsfelt i stigning'!$D$18,IF($I269&gt;='Forbikjøringsfelt i stigning'!$D$15-'Forbikjøringsfelt i stigning'!$D$18,$G270,0),0)</f>
        <v>0</v>
      </c>
      <c r="X270" s="77">
        <f>IF($I270&gt;='Forbikjøringsfelt i stigning'!$D$15-('Forbikjøringsfelt i stigning'!$D$18-5),IF($I269&lt;='Forbikjøringsfelt i stigning'!$D$15-('Forbikjøringsfelt i stigning'!$D$18-5),$G270,0),0)</f>
        <v>0</v>
      </c>
    </row>
    <row r="271" spans="2:24" x14ac:dyDescent="0.2">
      <c r="B271" s="71">
        <v>215</v>
      </c>
      <c r="C271" s="72">
        <f t="shared" si="86"/>
        <v>71.666666666666728</v>
      </c>
      <c r="D271" s="72">
        <f t="shared" si="88"/>
        <v>0.3333333333333286</v>
      </c>
      <c r="E271" s="73">
        <f t="shared" si="89"/>
        <v>3.6995054629371715</v>
      </c>
      <c r="F271" s="73">
        <f t="shared" si="90"/>
        <v>0.25896538240560202</v>
      </c>
      <c r="G271" s="74">
        <f t="shared" si="91"/>
        <v>1298.923206901974</v>
      </c>
      <c r="H271" s="72">
        <f t="shared" si="92"/>
        <v>682.44402904894241</v>
      </c>
      <c r="I271" s="72">
        <f t="shared" si="93"/>
        <v>39.900926590927305</v>
      </c>
      <c r="J271" s="72">
        <f t="shared" si="94"/>
        <v>11.083590719702029</v>
      </c>
      <c r="K271" s="72">
        <f t="shared" si="83"/>
        <v>22.222222222222221</v>
      </c>
      <c r="L271" s="73">
        <f t="shared" si="95"/>
        <v>-8.7434253703591827E-2</v>
      </c>
      <c r="M271" s="73">
        <f t="shared" si="96"/>
        <v>-8.7434253703591827E-2</v>
      </c>
      <c r="N271" s="72">
        <f t="shared" si="87"/>
        <v>7</v>
      </c>
      <c r="O271" s="74">
        <f t="shared" si="84"/>
        <v>342000</v>
      </c>
      <c r="P271" s="74">
        <f t="shared" si="101"/>
        <v>30856.426283592897</v>
      </c>
      <c r="Q271" s="74">
        <f t="shared" si="97"/>
        <v>28000</v>
      </c>
      <c r="R271" s="74">
        <f t="shared" si="85"/>
        <v>6000</v>
      </c>
      <c r="S271" s="74">
        <f t="shared" si="98"/>
        <v>353.79643173657098</v>
      </c>
      <c r="T271" s="74">
        <f t="shared" si="99"/>
        <v>34353.79643173657</v>
      </c>
      <c r="U271" s="75">
        <f t="shared" si="100"/>
        <v>-3497.3701481436728</v>
      </c>
      <c r="W271" s="76">
        <f>IF($I271&lt;='Forbikjøringsfelt i stigning'!$D$15-'Forbikjøringsfelt i stigning'!$D$18,IF($I270&gt;='Forbikjøringsfelt i stigning'!$D$15-'Forbikjøringsfelt i stigning'!$D$18,$G271,0),0)</f>
        <v>0</v>
      </c>
      <c r="X271" s="77">
        <f>IF($I271&gt;='Forbikjøringsfelt i stigning'!$D$15-('Forbikjøringsfelt i stigning'!$D$18-5),IF($I270&lt;='Forbikjøringsfelt i stigning'!$D$15-('Forbikjøringsfelt i stigning'!$D$18-5),$G271,0),0)</f>
        <v>0</v>
      </c>
    </row>
    <row r="272" spans="2:24" x14ac:dyDescent="0.2">
      <c r="B272" s="71">
        <v>216</v>
      </c>
      <c r="C272" s="72">
        <f t="shared" si="86"/>
        <v>72.000000000000057</v>
      </c>
      <c r="D272" s="72">
        <f t="shared" si="88"/>
        <v>0.3333333333333286</v>
      </c>
      <c r="E272" s="73">
        <f t="shared" si="89"/>
        <v>3.6896727813615353</v>
      </c>
      <c r="F272" s="73">
        <f t="shared" si="90"/>
        <v>0.25827709469530746</v>
      </c>
      <c r="G272" s="74">
        <f t="shared" si="91"/>
        <v>1302.6128796833354</v>
      </c>
      <c r="H272" s="72">
        <f t="shared" si="92"/>
        <v>682.70230614363777</v>
      </c>
      <c r="I272" s="72">
        <f t="shared" si="93"/>
        <v>39.796005486482997</v>
      </c>
      <c r="J272" s="72">
        <f t="shared" si="94"/>
        <v>11.054445968467499</v>
      </c>
      <c r="K272" s="72">
        <f t="shared" si="83"/>
        <v>22.222222222222221</v>
      </c>
      <c r="L272" s="73">
        <f t="shared" si="95"/>
        <v>-8.5353995186093476E-2</v>
      </c>
      <c r="M272" s="73">
        <f t="shared" si="96"/>
        <v>-8.5353995186093476E-2</v>
      </c>
      <c r="N272" s="72">
        <f t="shared" si="87"/>
        <v>7</v>
      </c>
      <c r="O272" s="74">
        <f t="shared" si="84"/>
        <v>342000</v>
      </c>
      <c r="P272" s="74">
        <f t="shared" si="101"/>
        <v>30937.778426485191</v>
      </c>
      <c r="Q272" s="74">
        <f t="shared" si="97"/>
        <v>28000</v>
      </c>
      <c r="R272" s="74">
        <f t="shared" si="85"/>
        <v>6000</v>
      </c>
      <c r="S272" s="74">
        <f t="shared" si="98"/>
        <v>351.93823392892995</v>
      </c>
      <c r="T272" s="74">
        <f t="shared" si="99"/>
        <v>34351.93823392893</v>
      </c>
      <c r="U272" s="75">
        <f t="shared" si="100"/>
        <v>-3414.1598074437388</v>
      </c>
      <c r="W272" s="76">
        <f>IF($I272&lt;='Forbikjøringsfelt i stigning'!$D$15-'Forbikjøringsfelt i stigning'!$D$18,IF($I271&gt;='Forbikjøringsfelt i stigning'!$D$15-'Forbikjøringsfelt i stigning'!$D$18,$G272,0),0)</f>
        <v>0</v>
      </c>
      <c r="X272" s="77">
        <f>IF($I272&gt;='Forbikjøringsfelt i stigning'!$D$15-('Forbikjøringsfelt i stigning'!$D$18-5),IF($I271&lt;='Forbikjøringsfelt i stigning'!$D$15-('Forbikjøringsfelt i stigning'!$D$18-5),$G272,0),0)</f>
        <v>0</v>
      </c>
    </row>
    <row r="273" spans="2:24" x14ac:dyDescent="0.2">
      <c r="B273" s="71">
        <v>217</v>
      </c>
      <c r="C273" s="72">
        <f t="shared" si="86"/>
        <v>72.333333333333385</v>
      </c>
      <c r="D273" s="72">
        <f t="shared" si="88"/>
        <v>0.3333333333333286</v>
      </c>
      <c r="E273" s="73">
        <f t="shared" si="89"/>
        <v>3.680073434200998</v>
      </c>
      <c r="F273" s="73">
        <f t="shared" si="90"/>
        <v>0.25760514039406984</v>
      </c>
      <c r="G273" s="74">
        <f t="shared" si="91"/>
        <v>1306.2929531175364</v>
      </c>
      <c r="H273" s="72">
        <f t="shared" si="92"/>
        <v>682.95991128403182</v>
      </c>
      <c r="I273" s="72">
        <f t="shared" si="93"/>
        <v>39.693580692259687</v>
      </c>
      <c r="J273" s="72">
        <f t="shared" si="94"/>
        <v>11.025994636738801</v>
      </c>
      <c r="K273" s="72">
        <f t="shared" si="83"/>
        <v>22.222222222222221</v>
      </c>
      <c r="L273" s="73">
        <f t="shared" si="95"/>
        <v>-8.3312977567672891E-2</v>
      </c>
      <c r="M273" s="73">
        <f t="shared" si="96"/>
        <v>-8.3312977567672891E-2</v>
      </c>
      <c r="N273" s="72">
        <f t="shared" si="87"/>
        <v>7</v>
      </c>
      <c r="O273" s="74">
        <f t="shared" si="84"/>
        <v>342000</v>
      </c>
      <c r="P273" s="74">
        <f t="shared" si="101"/>
        <v>31017.609863553735</v>
      </c>
      <c r="Q273" s="74">
        <f t="shared" si="97"/>
        <v>28000</v>
      </c>
      <c r="R273" s="74">
        <f t="shared" si="85"/>
        <v>6000</v>
      </c>
      <c r="S273" s="74">
        <f t="shared" si="98"/>
        <v>350.12896626065128</v>
      </c>
      <c r="T273" s="74">
        <f t="shared" si="99"/>
        <v>34350.12896626065</v>
      </c>
      <c r="U273" s="75">
        <f t="shared" si="100"/>
        <v>-3332.5191027069159</v>
      </c>
      <c r="W273" s="76">
        <f>IF($I273&lt;='Forbikjøringsfelt i stigning'!$D$15-'Forbikjøringsfelt i stigning'!$D$18,IF($I272&gt;='Forbikjøringsfelt i stigning'!$D$15-'Forbikjøringsfelt i stigning'!$D$18,$G273,0),0)</f>
        <v>0</v>
      </c>
      <c r="X273" s="77">
        <f>IF($I273&gt;='Forbikjøringsfelt i stigning'!$D$15-('Forbikjøringsfelt i stigning'!$D$18-5),IF($I272&lt;='Forbikjøringsfelt i stigning'!$D$15-('Forbikjøringsfelt i stigning'!$D$18-5),$G273,0),0)</f>
        <v>0</v>
      </c>
    </row>
    <row r="274" spans="2:24" x14ac:dyDescent="0.2">
      <c r="B274" s="71">
        <v>218</v>
      </c>
      <c r="C274" s="72">
        <f t="shared" si="86"/>
        <v>72.666666666666714</v>
      </c>
      <c r="D274" s="72">
        <f t="shared" si="88"/>
        <v>0.3333333333333286</v>
      </c>
      <c r="E274" s="73">
        <f t="shared" si="89"/>
        <v>3.6707030468257886</v>
      </c>
      <c r="F274" s="73">
        <f t="shared" si="90"/>
        <v>0.25694921327780518</v>
      </c>
      <c r="G274" s="74">
        <f t="shared" si="91"/>
        <v>1309.9636561643622</v>
      </c>
      <c r="H274" s="72">
        <f t="shared" si="92"/>
        <v>683.21686049730965</v>
      </c>
      <c r="I274" s="72">
        <f t="shared" si="93"/>
        <v>39.593605119178477</v>
      </c>
      <c r="J274" s="72">
        <f t="shared" si="94"/>
        <v>10.998223644216244</v>
      </c>
      <c r="K274" s="72">
        <f t="shared" si="83"/>
        <v>22.222222222222221</v>
      </c>
      <c r="L274" s="73">
        <f t="shared" si="95"/>
        <v>-8.1310919578931135E-2</v>
      </c>
      <c r="M274" s="73">
        <f t="shared" si="96"/>
        <v>-8.1310919578931135E-2</v>
      </c>
      <c r="N274" s="72">
        <f t="shared" si="87"/>
        <v>7</v>
      </c>
      <c r="O274" s="74">
        <f t="shared" si="84"/>
        <v>342000</v>
      </c>
      <c r="P274" s="74">
        <f t="shared" si="101"/>
        <v>31095.930676027965</v>
      </c>
      <c r="Q274" s="74">
        <f t="shared" si="97"/>
        <v>28000</v>
      </c>
      <c r="R274" s="74">
        <f t="shared" si="85"/>
        <v>6000</v>
      </c>
      <c r="S274" s="74">
        <f t="shared" si="98"/>
        <v>348.36745918520802</v>
      </c>
      <c r="T274" s="74">
        <f t="shared" si="99"/>
        <v>34348.36745918521</v>
      </c>
      <c r="U274" s="75">
        <f t="shared" si="100"/>
        <v>-3252.4367831572454</v>
      </c>
      <c r="W274" s="76">
        <f>IF($I274&lt;='Forbikjøringsfelt i stigning'!$D$15-'Forbikjøringsfelt i stigning'!$D$18,IF($I273&gt;='Forbikjøringsfelt i stigning'!$D$15-'Forbikjøringsfelt i stigning'!$D$18,$G274,0),0)</f>
        <v>0</v>
      </c>
      <c r="X274" s="77">
        <f>IF($I274&gt;='Forbikjøringsfelt i stigning'!$D$15-('Forbikjøringsfelt i stigning'!$D$18-5),IF($I273&lt;='Forbikjøringsfelt i stigning'!$D$15-('Forbikjøringsfelt i stigning'!$D$18-5),$G274,0),0)</f>
        <v>0</v>
      </c>
    </row>
    <row r="275" spans="2:24" x14ac:dyDescent="0.2">
      <c r="B275" s="71">
        <v>219</v>
      </c>
      <c r="C275" s="72">
        <f t="shared" si="86"/>
        <v>73.000000000000043</v>
      </c>
      <c r="D275" s="72">
        <f t="shared" si="88"/>
        <v>0.3333333333333286</v>
      </c>
      <c r="E275" s="73">
        <f t="shared" si="89"/>
        <v>3.6615572747620888</v>
      </c>
      <c r="F275" s="73">
        <f t="shared" si="90"/>
        <v>0.25630900923334621</v>
      </c>
      <c r="G275" s="74">
        <f t="shared" si="91"/>
        <v>1313.6252134391243</v>
      </c>
      <c r="H275" s="72">
        <f t="shared" si="92"/>
        <v>683.47316950654294</v>
      </c>
      <c r="I275" s="72">
        <f t="shared" si="93"/>
        <v>39.496032015683767</v>
      </c>
      <c r="J275" s="72">
        <f t="shared" si="94"/>
        <v>10.971120004356601</v>
      </c>
      <c r="K275" s="72">
        <f t="shared" si="83"/>
        <v>22.222222222222221</v>
      </c>
      <c r="L275" s="73">
        <f t="shared" si="95"/>
        <v>-7.9347521107202099E-2</v>
      </c>
      <c r="M275" s="73">
        <f t="shared" si="96"/>
        <v>-7.9347521107202099E-2</v>
      </c>
      <c r="N275" s="72">
        <f t="shared" si="87"/>
        <v>7</v>
      </c>
      <c r="O275" s="74">
        <f t="shared" si="84"/>
        <v>342000</v>
      </c>
      <c r="P275" s="74">
        <f t="shared" si="101"/>
        <v>31172.751721263896</v>
      </c>
      <c r="Q275" s="74">
        <f t="shared" si="97"/>
        <v>28000</v>
      </c>
      <c r="R275" s="74">
        <f t="shared" si="85"/>
        <v>6000</v>
      </c>
      <c r="S275" s="74">
        <f t="shared" si="98"/>
        <v>346.65256555198152</v>
      </c>
      <c r="T275" s="74">
        <f t="shared" si="99"/>
        <v>34346.65256555198</v>
      </c>
      <c r="U275" s="75">
        <f t="shared" si="100"/>
        <v>-3173.900844288084</v>
      </c>
      <c r="W275" s="76">
        <f>IF($I275&lt;='Forbikjøringsfelt i stigning'!$D$15-'Forbikjøringsfelt i stigning'!$D$18,IF($I274&gt;='Forbikjøringsfelt i stigning'!$D$15-'Forbikjøringsfelt i stigning'!$D$18,$G275,0),0)</f>
        <v>0</v>
      </c>
      <c r="X275" s="77">
        <f>IF($I275&gt;='Forbikjøringsfelt i stigning'!$D$15-('Forbikjøringsfelt i stigning'!$D$18-5),IF($I274&lt;='Forbikjøringsfelt i stigning'!$D$15-('Forbikjøringsfelt i stigning'!$D$18-5),$G275,0),0)</f>
        <v>0</v>
      </c>
    </row>
    <row r="276" spans="2:24" x14ac:dyDescent="0.2">
      <c r="B276" s="71">
        <v>220</v>
      </c>
      <c r="C276" s="72">
        <f t="shared" si="86"/>
        <v>73.333333333333371</v>
      </c>
      <c r="D276" s="72">
        <f t="shared" si="88"/>
        <v>0.3333333333333286</v>
      </c>
      <c r="E276" s="73">
        <f t="shared" si="89"/>
        <v>3.6526318058350817</v>
      </c>
      <c r="F276" s="73">
        <f t="shared" si="90"/>
        <v>0.25568422640845573</v>
      </c>
      <c r="G276" s="74">
        <f t="shared" si="91"/>
        <v>1317.2778452449593</v>
      </c>
      <c r="H276" s="72">
        <f t="shared" si="92"/>
        <v>683.72885373295139</v>
      </c>
      <c r="I276" s="72">
        <f t="shared" si="93"/>
        <v>39.40081499035513</v>
      </c>
      <c r="J276" s="72">
        <f t="shared" si="94"/>
        <v>10.944670830654202</v>
      </c>
      <c r="K276" s="72">
        <f t="shared" si="83"/>
        <v>22.222222222222221</v>
      </c>
      <c r="L276" s="73">
        <f t="shared" si="95"/>
        <v>-7.7422464091519483E-2</v>
      </c>
      <c r="M276" s="73">
        <f t="shared" si="96"/>
        <v>-7.7422464091519483E-2</v>
      </c>
      <c r="N276" s="72">
        <f t="shared" si="87"/>
        <v>7</v>
      </c>
      <c r="O276" s="74">
        <f t="shared" si="84"/>
        <v>342000</v>
      </c>
      <c r="P276" s="74">
        <f t="shared" si="101"/>
        <v>31248.084596762372</v>
      </c>
      <c r="Q276" s="74">
        <f t="shared" si="97"/>
        <v>28000</v>
      </c>
      <c r="R276" s="74">
        <f t="shared" si="85"/>
        <v>6000</v>
      </c>
      <c r="S276" s="74">
        <f t="shared" si="98"/>
        <v>344.98316042315406</v>
      </c>
      <c r="T276" s="74">
        <f t="shared" si="99"/>
        <v>34344.983160423151</v>
      </c>
      <c r="U276" s="75">
        <f t="shared" si="100"/>
        <v>-3096.8985636607795</v>
      </c>
      <c r="W276" s="76">
        <f>IF($I276&lt;='Forbikjøringsfelt i stigning'!$D$15-'Forbikjøringsfelt i stigning'!$D$18,IF($I275&gt;='Forbikjøringsfelt i stigning'!$D$15-'Forbikjøringsfelt i stigning'!$D$18,$G276,0),0)</f>
        <v>0</v>
      </c>
      <c r="X276" s="77">
        <f>IF($I276&gt;='Forbikjøringsfelt i stigning'!$D$15-('Forbikjøringsfelt i stigning'!$D$18-5),IF($I275&lt;='Forbikjøringsfelt i stigning'!$D$15-('Forbikjøringsfelt i stigning'!$D$18-5),$G276,0),0)</f>
        <v>0</v>
      </c>
    </row>
    <row r="277" spans="2:24" x14ac:dyDescent="0.2">
      <c r="B277" s="71">
        <v>221</v>
      </c>
      <c r="C277" s="72">
        <f t="shared" si="86"/>
        <v>73.6666666666667</v>
      </c>
      <c r="D277" s="72">
        <f t="shared" si="88"/>
        <v>0.3333333333333286</v>
      </c>
      <c r="E277" s="73">
        <f t="shared" si="89"/>
        <v>3.6439223622129311</v>
      </c>
      <c r="F277" s="73">
        <f t="shared" si="90"/>
        <v>0.25507456535490519</v>
      </c>
      <c r="G277" s="74">
        <f t="shared" si="91"/>
        <v>1320.9217676071721</v>
      </c>
      <c r="H277" s="72">
        <f t="shared" si="92"/>
        <v>683.9839282983063</v>
      </c>
      <c r="I277" s="72">
        <f t="shared" si="93"/>
        <v>39.307908033445308</v>
      </c>
      <c r="J277" s="72">
        <f t="shared" si="94"/>
        <v>10.918863342623697</v>
      </c>
      <c r="K277" s="72">
        <f t="shared" si="83"/>
        <v>22.222222222222221</v>
      </c>
      <c r="L277" s="73">
        <f t="shared" si="95"/>
        <v>-7.5535413421381231E-2</v>
      </c>
      <c r="M277" s="73">
        <f t="shared" si="96"/>
        <v>-7.5535413421381231E-2</v>
      </c>
      <c r="N277" s="72">
        <f t="shared" si="87"/>
        <v>7</v>
      </c>
      <c r="O277" s="74">
        <f t="shared" si="84"/>
        <v>342000</v>
      </c>
      <c r="P277" s="74">
        <f t="shared" si="101"/>
        <v>31321.94160402604</v>
      </c>
      <c r="Q277" s="74">
        <f t="shared" si="97"/>
        <v>28000</v>
      </c>
      <c r="R277" s="74">
        <f t="shared" si="85"/>
        <v>6000</v>
      </c>
      <c r="S277" s="74">
        <f t="shared" si="98"/>
        <v>343.35814088128757</v>
      </c>
      <c r="T277" s="74">
        <f t="shared" si="99"/>
        <v>34343.35814088129</v>
      </c>
      <c r="U277" s="75">
        <f t="shared" si="100"/>
        <v>-3021.4165368552494</v>
      </c>
      <c r="W277" s="76">
        <f>IF($I277&lt;='Forbikjøringsfelt i stigning'!$D$15-'Forbikjøringsfelt i stigning'!$D$18,IF($I276&gt;='Forbikjøringsfelt i stigning'!$D$15-'Forbikjøringsfelt i stigning'!$D$18,$G277,0),0)</f>
        <v>0</v>
      </c>
      <c r="X277" s="77">
        <f>IF($I277&gt;='Forbikjøringsfelt i stigning'!$D$15-('Forbikjøringsfelt i stigning'!$D$18-5),IF($I276&lt;='Forbikjøringsfelt i stigning'!$D$15-('Forbikjøringsfelt i stigning'!$D$18-5),$G277,0),0)</f>
        <v>0</v>
      </c>
    </row>
    <row r="278" spans="2:24" x14ac:dyDescent="0.2">
      <c r="B278" s="71">
        <v>222</v>
      </c>
      <c r="C278" s="72">
        <f t="shared" si="86"/>
        <v>74.000000000000028</v>
      </c>
      <c r="D278" s="72">
        <f t="shared" si="88"/>
        <v>0.3333333333333286</v>
      </c>
      <c r="E278" s="73">
        <f t="shared" si="89"/>
        <v>3.6354247023511039</v>
      </c>
      <c r="F278" s="73">
        <f t="shared" si="90"/>
        <v>0.25447972916457728</v>
      </c>
      <c r="G278" s="74">
        <f t="shared" si="91"/>
        <v>1324.5571923095233</v>
      </c>
      <c r="H278" s="72">
        <f t="shared" si="92"/>
        <v>684.23840802747088</v>
      </c>
      <c r="I278" s="72">
        <f t="shared" si="93"/>
        <v>39.217265537339649</v>
      </c>
      <c r="J278" s="72">
        <f t="shared" si="94"/>
        <v>10.893684871483236</v>
      </c>
      <c r="K278" s="72">
        <f t="shared" si="83"/>
        <v>22.222222222222221</v>
      </c>
      <c r="L278" s="73">
        <f t="shared" si="95"/>
        <v>-7.3686017836705739E-2</v>
      </c>
      <c r="M278" s="73">
        <f t="shared" si="96"/>
        <v>-7.3686017836705739E-2</v>
      </c>
      <c r="N278" s="72">
        <f t="shared" si="87"/>
        <v>7</v>
      </c>
      <c r="O278" s="74">
        <f t="shared" si="84"/>
        <v>342000</v>
      </c>
      <c r="P278" s="74">
        <f t="shared" si="101"/>
        <v>31394.335712359814</v>
      </c>
      <c r="Q278" s="74">
        <f t="shared" si="97"/>
        <v>28000</v>
      </c>
      <c r="R278" s="74">
        <f t="shared" si="85"/>
        <v>6000</v>
      </c>
      <c r="S278" s="74">
        <f t="shared" si="98"/>
        <v>341.77642582804623</v>
      </c>
      <c r="T278" s="74">
        <f t="shared" si="99"/>
        <v>34341.776425828044</v>
      </c>
      <c r="U278" s="75">
        <f t="shared" si="100"/>
        <v>-2947.4407134682297</v>
      </c>
      <c r="W278" s="76">
        <f>IF($I278&lt;='Forbikjøringsfelt i stigning'!$D$15-'Forbikjøringsfelt i stigning'!$D$18,IF($I277&gt;='Forbikjøringsfelt i stigning'!$D$15-'Forbikjøringsfelt i stigning'!$D$18,$G278,0),0)</f>
        <v>0</v>
      </c>
      <c r="X278" s="77">
        <f>IF($I278&gt;='Forbikjøringsfelt i stigning'!$D$15-('Forbikjøringsfelt i stigning'!$D$18-5),IF($I277&lt;='Forbikjøringsfelt i stigning'!$D$15-('Forbikjøringsfelt i stigning'!$D$18-5),$G278,0),0)</f>
        <v>0</v>
      </c>
    </row>
    <row r="279" spans="2:24" x14ac:dyDescent="0.2">
      <c r="B279" s="71">
        <v>223</v>
      </c>
      <c r="C279" s="72">
        <f t="shared" si="86"/>
        <v>74.333333333333357</v>
      </c>
      <c r="D279" s="72">
        <f t="shared" si="88"/>
        <v>0.3333333333333286</v>
      </c>
      <c r="E279" s="73">
        <f t="shared" si="89"/>
        <v>3.6271346228367656</v>
      </c>
      <c r="F279" s="73">
        <f t="shared" si="90"/>
        <v>0.25389942359857359</v>
      </c>
      <c r="G279" s="74">
        <f t="shared" si="91"/>
        <v>1328.1843269323601</v>
      </c>
      <c r="H279" s="72">
        <f t="shared" si="92"/>
        <v>684.49230745106945</v>
      </c>
      <c r="I279" s="72">
        <f t="shared" si="93"/>
        <v>39.1288423159356</v>
      </c>
      <c r="J279" s="72">
        <f t="shared" si="94"/>
        <v>10.869122865537667</v>
      </c>
      <c r="K279" s="72">
        <f t="shared" si="83"/>
        <v>22.222222222222221</v>
      </c>
      <c r="L279" s="73">
        <f t="shared" si="95"/>
        <v>-7.1873910826484921E-2</v>
      </c>
      <c r="M279" s="73">
        <f t="shared" si="96"/>
        <v>-7.1873910826484921E-2</v>
      </c>
      <c r="N279" s="72">
        <f t="shared" si="87"/>
        <v>7</v>
      </c>
      <c r="O279" s="74">
        <f t="shared" si="84"/>
        <v>342000</v>
      </c>
      <c r="P279" s="74">
        <f t="shared" si="101"/>
        <v>31465.280522715129</v>
      </c>
      <c r="Q279" s="74">
        <f t="shared" si="97"/>
        <v>28000</v>
      </c>
      <c r="R279" s="74">
        <f t="shared" si="85"/>
        <v>6000</v>
      </c>
      <c r="S279" s="74">
        <f t="shared" si="98"/>
        <v>340.23695577452276</v>
      </c>
      <c r="T279" s="74">
        <f t="shared" si="99"/>
        <v>34340.236955774526</v>
      </c>
      <c r="U279" s="75">
        <f t="shared" si="100"/>
        <v>-2874.9564330593967</v>
      </c>
      <c r="W279" s="76">
        <f>IF($I279&lt;='Forbikjøringsfelt i stigning'!$D$15-'Forbikjøringsfelt i stigning'!$D$18,IF($I278&gt;='Forbikjøringsfelt i stigning'!$D$15-'Forbikjøringsfelt i stigning'!$D$18,$G279,0),0)</f>
        <v>0</v>
      </c>
      <c r="X279" s="77">
        <f>IF($I279&gt;='Forbikjøringsfelt i stigning'!$D$15-('Forbikjøringsfelt i stigning'!$D$18-5),IF($I278&lt;='Forbikjøringsfelt i stigning'!$D$15-('Forbikjøringsfelt i stigning'!$D$18-5),$G279,0),0)</f>
        <v>0</v>
      </c>
    </row>
    <row r="280" spans="2:24" x14ac:dyDescent="0.2">
      <c r="B280" s="71">
        <v>224</v>
      </c>
      <c r="C280" s="72">
        <f t="shared" si="86"/>
        <v>74.666666666666686</v>
      </c>
      <c r="D280" s="72">
        <f t="shared" si="88"/>
        <v>0.3333333333333286</v>
      </c>
      <c r="E280" s="73">
        <f t="shared" si="89"/>
        <v>3.6190479601332552</v>
      </c>
      <c r="F280" s="73">
        <f t="shared" si="90"/>
        <v>0.25333335720932787</v>
      </c>
      <c r="G280" s="74">
        <f t="shared" si="91"/>
        <v>1331.8033748924934</v>
      </c>
      <c r="H280" s="72">
        <f t="shared" si="92"/>
        <v>684.74564080827872</v>
      </c>
      <c r="I280" s="72">
        <f t="shared" si="93"/>
        <v>39.042593622943819</v>
      </c>
      <c r="J280" s="72">
        <f t="shared" si="94"/>
        <v>10.845164895262172</v>
      </c>
      <c r="K280" s="72">
        <f t="shared" ref="K280:K343" si="102">+$E$19/3.6</f>
        <v>22.222222222222221</v>
      </c>
      <c r="L280" s="73">
        <f t="shared" si="95"/>
        <v>-7.0098711523757629E-2</v>
      </c>
      <c r="M280" s="73">
        <f t="shared" si="96"/>
        <v>-7.0098711523757629E-2</v>
      </c>
      <c r="N280" s="72">
        <f t="shared" si="87"/>
        <v>7</v>
      </c>
      <c r="O280" s="74">
        <f t="shared" ref="O280:O343" si="103">IF($G280&gt;=$F$44,$J$44,IF($G280&gt;=$F$43,$J$43,IF($G280&gt;=$F$42,$J$42,IF($G280&gt;=$F$41,$J$41,$J$40))))</f>
        <v>342000</v>
      </c>
      <c r="P280" s="74">
        <f t="shared" si="101"/>
        <v>31534.790231673323</v>
      </c>
      <c r="Q280" s="74">
        <f t="shared" si="97"/>
        <v>28000</v>
      </c>
      <c r="R280" s="74">
        <f t="shared" ref="R280:R343" si="104">10*$E$22*$E$12</f>
        <v>6000</v>
      </c>
      <c r="S280" s="74">
        <f t="shared" si="98"/>
        <v>338.73869262362967</v>
      </c>
      <c r="T280" s="74">
        <f t="shared" si="99"/>
        <v>34338.738692623629</v>
      </c>
      <c r="U280" s="75">
        <f t="shared" si="100"/>
        <v>-2803.9484609503052</v>
      </c>
      <c r="W280" s="76">
        <f>IF($I280&lt;='Forbikjøringsfelt i stigning'!$D$15-'Forbikjøringsfelt i stigning'!$D$18,IF($I279&gt;='Forbikjøringsfelt i stigning'!$D$15-'Forbikjøringsfelt i stigning'!$D$18,$G280,0),0)</f>
        <v>0</v>
      </c>
      <c r="X280" s="77">
        <f>IF($I280&gt;='Forbikjøringsfelt i stigning'!$D$15-('Forbikjøringsfelt i stigning'!$D$18-5),IF($I279&lt;='Forbikjøringsfelt i stigning'!$D$15-('Forbikjøringsfelt i stigning'!$D$18-5),$G280,0),0)</f>
        <v>0</v>
      </c>
    </row>
    <row r="281" spans="2:24" x14ac:dyDescent="0.2">
      <c r="B281" s="71">
        <v>225</v>
      </c>
      <c r="C281" s="72">
        <f t="shared" ref="C281:C344" si="105">+C280+$E$7</f>
        <v>75.000000000000014</v>
      </c>
      <c r="D281" s="72">
        <f t="shared" si="88"/>
        <v>0.3333333333333286</v>
      </c>
      <c r="E281" s="73">
        <f t="shared" si="89"/>
        <v>3.6111605922249086</v>
      </c>
      <c r="F281" s="73">
        <f t="shared" si="90"/>
        <v>0.2527812414557436</v>
      </c>
      <c r="G281" s="74">
        <f t="shared" si="91"/>
        <v>1335.4145354847183</v>
      </c>
      <c r="H281" s="72">
        <f t="shared" si="92"/>
        <v>684.99842204973447</v>
      </c>
      <c r="I281" s="72">
        <f t="shared" si="93"/>
        <v>38.958475169115317</v>
      </c>
      <c r="J281" s="72">
        <f t="shared" si="94"/>
        <v>10.821798658087587</v>
      </c>
      <c r="K281" s="72">
        <f t="shared" si="102"/>
        <v>22.222222222222221</v>
      </c>
      <c r="L281" s="73">
        <f t="shared" si="95"/>
        <v>-6.8360025594664697E-2</v>
      </c>
      <c r="M281" s="73">
        <f t="shared" si="96"/>
        <v>-6.8360025594664697E-2</v>
      </c>
      <c r="N281" s="72">
        <f t="shared" si="87"/>
        <v>7</v>
      </c>
      <c r="O281" s="74">
        <f t="shared" si="103"/>
        <v>342000</v>
      </c>
      <c r="P281" s="74">
        <f t="shared" si="101"/>
        <v>31602.879595658429</v>
      </c>
      <c r="Q281" s="74">
        <f t="shared" si="97"/>
        <v>28000</v>
      </c>
      <c r="R281" s="74">
        <f t="shared" si="104"/>
        <v>6000</v>
      </c>
      <c r="S281" s="74">
        <f t="shared" si="98"/>
        <v>337.28061944501655</v>
      </c>
      <c r="T281" s="74">
        <f t="shared" si="99"/>
        <v>34337.280619445017</v>
      </c>
      <c r="U281" s="75">
        <f t="shared" si="100"/>
        <v>-2734.4010237865878</v>
      </c>
      <c r="W281" s="76">
        <f>IF($I281&lt;='Forbikjøringsfelt i stigning'!$D$15-'Forbikjøringsfelt i stigning'!$D$18,IF($I280&gt;='Forbikjøringsfelt i stigning'!$D$15-'Forbikjøringsfelt i stigning'!$D$18,$G281,0),0)</f>
        <v>0</v>
      </c>
      <c r="X281" s="77">
        <f>IF($I281&gt;='Forbikjøringsfelt i stigning'!$D$15-('Forbikjøringsfelt i stigning'!$D$18-5),IF($I280&lt;='Forbikjøringsfelt i stigning'!$D$15-('Forbikjøringsfelt i stigning'!$D$18-5),$G281,0),0)</f>
        <v>0</v>
      </c>
    </row>
    <row r="282" spans="2:24" x14ac:dyDescent="0.2">
      <c r="B282" s="71">
        <v>226</v>
      </c>
      <c r="C282" s="72">
        <f t="shared" si="105"/>
        <v>75.333333333333343</v>
      </c>
      <c r="D282" s="72">
        <f t="shared" si="88"/>
        <v>0.3333333333333286</v>
      </c>
      <c r="E282" s="73">
        <f t="shared" si="89"/>
        <v>3.6034684401627746</v>
      </c>
      <c r="F282" s="73">
        <f t="shared" si="90"/>
        <v>0.25224279081139422</v>
      </c>
      <c r="G282" s="74">
        <f t="shared" si="91"/>
        <v>1339.018003924881</v>
      </c>
      <c r="H282" s="72">
        <f t="shared" si="92"/>
        <v>685.25066484054582</v>
      </c>
      <c r="I282" s="72">
        <f t="shared" si="93"/>
        <v>38.876443138401719</v>
      </c>
      <c r="J282" s="72">
        <f t="shared" si="94"/>
        <v>10.799011982889366</v>
      </c>
      <c r="K282" s="72">
        <f t="shared" si="102"/>
        <v>22.222222222222221</v>
      </c>
      <c r="L282" s="73">
        <f t="shared" si="95"/>
        <v>-6.6657446119465474E-2</v>
      </c>
      <c r="M282" s="73">
        <f t="shared" si="96"/>
        <v>-6.6657446119465474E-2</v>
      </c>
      <c r="N282" s="72">
        <f t="shared" si="87"/>
        <v>7</v>
      </c>
      <c r="O282" s="74">
        <f t="shared" si="103"/>
        <v>342000</v>
      </c>
      <c r="P282" s="74">
        <f t="shared" si="101"/>
        <v>31669.563895464355</v>
      </c>
      <c r="Q282" s="74">
        <f t="shared" si="97"/>
        <v>28000</v>
      </c>
      <c r="R282" s="74">
        <f t="shared" si="104"/>
        <v>6000</v>
      </c>
      <c r="S282" s="74">
        <f t="shared" si="98"/>
        <v>335.86174024297378</v>
      </c>
      <c r="T282" s="74">
        <f t="shared" si="99"/>
        <v>34335.861740242974</v>
      </c>
      <c r="U282" s="75">
        <f t="shared" si="100"/>
        <v>-2666.297844778619</v>
      </c>
      <c r="W282" s="76">
        <f>IF($I282&lt;='Forbikjøringsfelt i stigning'!$D$15-'Forbikjøringsfelt i stigning'!$D$18,IF($I281&gt;='Forbikjøringsfelt i stigning'!$D$15-'Forbikjøringsfelt i stigning'!$D$18,$G282,0),0)</f>
        <v>0</v>
      </c>
      <c r="X282" s="77">
        <f>IF($I282&gt;='Forbikjøringsfelt i stigning'!$D$15-('Forbikjøringsfelt i stigning'!$D$18-5),IF($I281&lt;='Forbikjøringsfelt i stigning'!$D$15-('Forbikjøringsfelt i stigning'!$D$18-5),$G282,0),0)</f>
        <v>0</v>
      </c>
    </row>
    <row r="283" spans="2:24" x14ac:dyDescent="0.2">
      <c r="B283" s="71">
        <v>227</v>
      </c>
      <c r="C283" s="72">
        <f t="shared" si="105"/>
        <v>75.666666666666671</v>
      </c>
      <c r="D283" s="72">
        <f t="shared" si="88"/>
        <v>0.3333333333333286</v>
      </c>
      <c r="E283" s="73">
        <f t="shared" si="89"/>
        <v>3.5959674695119896</v>
      </c>
      <c r="F283" s="73">
        <f t="shared" si="90"/>
        <v>0.25171772286583927</v>
      </c>
      <c r="G283" s="74">
        <f t="shared" si="91"/>
        <v>1342.613971394393</v>
      </c>
      <c r="H283" s="72">
        <f t="shared" si="92"/>
        <v>685.50238256341163</v>
      </c>
      <c r="I283" s="72">
        <f t="shared" si="93"/>
        <v>38.79645420305836</v>
      </c>
      <c r="J283" s="72">
        <f t="shared" si="94"/>
        <v>10.776792834182878</v>
      </c>
      <c r="K283" s="72">
        <f t="shared" si="102"/>
        <v>22.222222222222221</v>
      </c>
      <c r="L283" s="73">
        <f t="shared" si="95"/>
        <v>-6.4990554463540323E-2</v>
      </c>
      <c r="M283" s="73">
        <f t="shared" si="96"/>
        <v>-6.4990554463540323E-2</v>
      </c>
      <c r="N283" s="72">
        <f t="shared" si="87"/>
        <v>7</v>
      </c>
      <c r="O283" s="74">
        <f t="shared" si="103"/>
        <v>342000</v>
      </c>
      <c r="P283" s="74">
        <f t="shared" si="101"/>
        <v>31734.858901176165</v>
      </c>
      <c r="Q283" s="74">
        <f t="shared" si="97"/>
        <v>28000</v>
      </c>
      <c r="R283" s="74">
        <f t="shared" si="104"/>
        <v>6000</v>
      </c>
      <c r="S283" s="74">
        <f t="shared" si="98"/>
        <v>334.48107971777881</v>
      </c>
      <c r="T283" s="74">
        <f t="shared" si="99"/>
        <v>34334.481079717778</v>
      </c>
      <c r="U283" s="75">
        <f t="shared" si="100"/>
        <v>-2599.6221785416128</v>
      </c>
      <c r="W283" s="76">
        <f>IF($I283&lt;='Forbikjøringsfelt i stigning'!$D$15-'Forbikjøringsfelt i stigning'!$D$18,IF($I282&gt;='Forbikjøringsfelt i stigning'!$D$15-'Forbikjøringsfelt i stigning'!$D$18,$G283,0),0)</f>
        <v>0</v>
      </c>
      <c r="X283" s="77">
        <f>IF($I283&gt;='Forbikjøringsfelt i stigning'!$D$15-('Forbikjøringsfelt i stigning'!$D$18-5),IF($I282&lt;='Forbikjøringsfelt i stigning'!$D$15-('Forbikjøringsfelt i stigning'!$D$18-5),$G283,0),0)</f>
        <v>0</v>
      </c>
    </row>
    <row r="284" spans="2:24" x14ac:dyDescent="0.2">
      <c r="B284" s="71">
        <v>228</v>
      </c>
      <c r="C284" s="72">
        <f t="shared" si="105"/>
        <v>76</v>
      </c>
      <c r="D284" s="72">
        <f t="shared" si="88"/>
        <v>0.3333333333333286</v>
      </c>
      <c r="E284" s="73">
        <f t="shared" si="89"/>
        <v>3.5886536917018228</v>
      </c>
      <c r="F284" s="73">
        <f t="shared" si="90"/>
        <v>0.25120575841912762</v>
      </c>
      <c r="G284" s="74">
        <f t="shared" si="91"/>
        <v>1346.2026250860949</v>
      </c>
      <c r="H284" s="72">
        <f t="shared" si="92"/>
        <v>685.75358832183076</v>
      </c>
      <c r="I284" s="72">
        <f t="shared" si="93"/>
        <v>38.718465537702116</v>
      </c>
      <c r="J284" s="72">
        <f t="shared" si="94"/>
        <v>10.755129316028365</v>
      </c>
      <c r="K284" s="72">
        <f t="shared" si="102"/>
        <v>22.222222222222221</v>
      </c>
      <c r="L284" s="73">
        <f t="shared" si="95"/>
        <v>-6.3358921136529439E-2</v>
      </c>
      <c r="M284" s="73">
        <f t="shared" si="96"/>
        <v>-6.3358921136529439E-2</v>
      </c>
      <c r="N284" s="72">
        <f t="shared" si="87"/>
        <v>7</v>
      </c>
      <c r="O284" s="74">
        <f t="shared" si="103"/>
        <v>342000</v>
      </c>
      <c r="P284" s="74">
        <f t="shared" si="101"/>
        <v>31798.780837559763</v>
      </c>
      <c r="Q284" s="74">
        <f t="shared" si="97"/>
        <v>28000</v>
      </c>
      <c r="R284" s="74">
        <f t="shared" si="104"/>
        <v>6000</v>
      </c>
      <c r="S284" s="74">
        <f t="shared" si="98"/>
        <v>333.13768302093916</v>
      </c>
      <c r="T284" s="74">
        <f t="shared" si="99"/>
        <v>34333.137683020941</v>
      </c>
      <c r="U284" s="75">
        <f t="shared" si="100"/>
        <v>-2534.3568454611777</v>
      </c>
      <c r="W284" s="76">
        <f>IF($I284&lt;='Forbikjøringsfelt i stigning'!$D$15-'Forbikjøringsfelt i stigning'!$D$18,IF($I283&gt;='Forbikjøringsfelt i stigning'!$D$15-'Forbikjøringsfelt i stigning'!$D$18,$G284,0),0)</f>
        <v>0</v>
      </c>
      <c r="X284" s="77">
        <f>IF($I284&gt;='Forbikjøringsfelt i stigning'!$D$15-('Forbikjøringsfelt i stigning'!$D$18-5),IF($I283&lt;='Forbikjøringsfelt i stigning'!$D$15-('Forbikjøringsfelt i stigning'!$D$18-5),$G284,0),0)</f>
        <v>0</v>
      </c>
    </row>
    <row r="285" spans="2:24" x14ac:dyDescent="0.2">
      <c r="B285" s="71">
        <v>229</v>
      </c>
      <c r="C285" s="72">
        <f t="shared" si="105"/>
        <v>76.333333333333329</v>
      </c>
      <c r="D285" s="72">
        <f t="shared" si="88"/>
        <v>0.3333333333333286</v>
      </c>
      <c r="E285" s="73">
        <f t="shared" si="89"/>
        <v>3.5815231652795969</v>
      </c>
      <c r="F285" s="73">
        <f t="shared" si="90"/>
        <v>0.25070662156957174</v>
      </c>
      <c r="G285" s="74">
        <f t="shared" si="91"/>
        <v>1349.7841482513745</v>
      </c>
      <c r="H285" s="72">
        <f t="shared" si="92"/>
        <v>686.00429494340028</v>
      </c>
      <c r="I285" s="72">
        <f t="shared" si="93"/>
        <v>38.642434832338282</v>
      </c>
      <c r="J285" s="72">
        <f t="shared" si="94"/>
        <v>10.734009675649522</v>
      </c>
      <c r="K285" s="72">
        <f t="shared" si="102"/>
        <v>22.222222222222221</v>
      </c>
      <c r="L285" s="73">
        <f t="shared" si="95"/>
        <v>-6.1762106637900431E-2</v>
      </c>
      <c r="M285" s="73">
        <f t="shared" si="96"/>
        <v>-6.1762106637900431E-2</v>
      </c>
      <c r="N285" s="72">
        <f t="shared" si="87"/>
        <v>7</v>
      </c>
      <c r="O285" s="74">
        <f t="shared" si="103"/>
        <v>342000</v>
      </c>
      <c r="P285" s="74">
        <f t="shared" si="101"/>
        <v>31861.346349988766</v>
      </c>
      <c r="Q285" s="74">
        <f t="shared" si="97"/>
        <v>28000</v>
      </c>
      <c r="R285" s="74">
        <f t="shared" si="104"/>
        <v>6000</v>
      </c>
      <c r="S285" s="74">
        <f t="shared" si="98"/>
        <v>331.83061550478016</v>
      </c>
      <c r="T285" s="74">
        <f t="shared" si="99"/>
        <v>34331.830615504783</v>
      </c>
      <c r="U285" s="75">
        <f t="shared" si="100"/>
        <v>-2470.4842655160173</v>
      </c>
      <c r="W285" s="76">
        <f>IF($I285&lt;='Forbikjøringsfelt i stigning'!$D$15-'Forbikjøringsfelt i stigning'!$D$18,IF($I284&gt;='Forbikjøringsfelt i stigning'!$D$15-'Forbikjøringsfelt i stigning'!$D$18,$G285,0),0)</f>
        <v>0</v>
      </c>
      <c r="X285" s="77">
        <f>IF($I285&gt;='Forbikjøringsfelt i stigning'!$D$15-('Forbikjøringsfelt i stigning'!$D$18-5),IF($I284&lt;='Forbikjøringsfelt i stigning'!$D$15-('Forbikjøringsfelt i stigning'!$D$18-5),$G285,0),0)</f>
        <v>0</v>
      </c>
    </row>
    <row r="286" spans="2:24" x14ac:dyDescent="0.2">
      <c r="B286" s="71">
        <v>230</v>
      </c>
      <c r="C286" s="72">
        <f t="shared" si="105"/>
        <v>76.666666666666657</v>
      </c>
      <c r="D286" s="72">
        <f t="shared" si="88"/>
        <v>0.3333333333333286</v>
      </c>
      <c r="E286" s="73">
        <f t="shared" si="89"/>
        <v>3.5745719970699068</v>
      </c>
      <c r="F286" s="73">
        <f t="shared" si="90"/>
        <v>0.25022003979489349</v>
      </c>
      <c r="G286" s="74">
        <f t="shared" si="91"/>
        <v>1353.3587202484443</v>
      </c>
      <c r="H286" s="72">
        <f t="shared" si="92"/>
        <v>686.25451498319512</v>
      </c>
      <c r="I286" s="72">
        <f t="shared" si="93"/>
        <v>38.568320304372804</v>
      </c>
      <c r="J286" s="72">
        <f t="shared" si="94"/>
        <v>10.713422306770223</v>
      </c>
      <c r="K286" s="72">
        <f t="shared" si="102"/>
        <v>22.222222222222221</v>
      </c>
      <c r="L286" s="73">
        <f t="shared" si="95"/>
        <v>-6.0199662287371572E-2</v>
      </c>
      <c r="M286" s="73">
        <f t="shared" si="96"/>
        <v>-6.0199662287371572E-2</v>
      </c>
      <c r="N286" s="72">
        <f t="shared" si="87"/>
        <v>7</v>
      </c>
      <c r="O286" s="74">
        <f t="shared" si="103"/>
        <v>342000</v>
      </c>
      <c r="P286" s="74">
        <f t="shared" si="101"/>
        <v>31922.572470971958</v>
      </c>
      <c r="Q286" s="74">
        <f t="shared" si="97"/>
        <v>28000</v>
      </c>
      <c r="R286" s="74">
        <f t="shared" si="104"/>
        <v>6000</v>
      </c>
      <c r="S286" s="74">
        <f t="shared" si="98"/>
        <v>330.55896246682119</v>
      </c>
      <c r="T286" s="74">
        <f t="shared" si="99"/>
        <v>34330.558962466821</v>
      </c>
      <c r="U286" s="75">
        <f t="shared" si="100"/>
        <v>-2407.986491494863</v>
      </c>
      <c r="W286" s="76">
        <f>IF($I286&lt;='Forbikjøringsfelt i stigning'!$D$15-'Forbikjøringsfelt i stigning'!$D$18,IF($I285&gt;='Forbikjøringsfelt i stigning'!$D$15-'Forbikjøringsfelt i stigning'!$D$18,$G286,0),0)</f>
        <v>0</v>
      </c>
      <c r="X286" s="77">
        <f>IF($I286&gt;='Forbikjøringsfelt i stigning'!$D$15-('Forbikjøringsfelt i stigning'!$D$18-5),IF($I285&lt;='Forbikjøringsfelt i stigning'!$D$15-('Forbikjøringsfelt i stigning'!$D$18-5),$G286,0),0)</f>
        <v>0</v>
      </c>
    </row>
    <row r="287" spans="2:24" x14ac:dyDescent="0.2">
      <c r="B287" s="71">
        <v>231</v>
      </c>
      <c r="C287" s="72">
        <f t="shared" si="105"/>
        <v>76.999999999999986</v>
      </c>
      <c r="D287" s="72">
        <f t="shared" si="88"/>
        <v>0.3333333333333286</v>
      </c>
      <c r="E287" s="73">
        <f t="shared" si="89"/>
        <v>3.5677963432407251</v>
      </c>
      <c r="F287" s="73">
        <f t="shared" si="90"/>
        <v>0.24974574402685076</v>
      </c>
      <c r="G287" s="74">
        <f t="shared" si="91"/>
        <v>1356.926516591685</v>
      </c>
      <c r="H287" s="72">
        <f t="shared" si="92"/>
        <v>686.504260727222</v>
      </c>
      <c r="I287" s="72">
        <f t="shared" si="93"/>
        <v>38.496080709627961</v>
      </c>
      <c r="J287" s="72">
        <f t="shared" si="94"/>
        <v>10.693355752674433</v>
      </c>
      <c r="K287" s="72">
        <f t="shared" si="102"/>
        <v>22.222222222222221</v>
      </c>
      <c r="L287" s="73">
        <f t="shared" si="95"/>
        <v>-5.8671131038752079E-2</v>
      </c>
      <c r="M287" s="73">
        <f t="shared" si="96"/>
        <v>-5.8671131038752079E-2</v>
      </c>
      <c r="N287" s="72">
        <f t="shared" si="87"/>
        <v>7</v>
      </c>
      <c r="O287" s="74">
        <f t="shared" si="103"/>
        <v>342000</v>
      </c>
      <c r="P287" s="74">
        <f t="shared" si="101"/>
        <v>31982.476587339293</v>
      </c>
      <c r="Q287" s="74">
        <f t="shared" si="97"/>
        <v>28000</v>
      </c>
      <c r="R287" s="74">
        <f t="shared" si="104"/>
        <v>6000</v>
      </c>
      <c r="S287" s="74">
        <f t="shared" si="98"/>
        <v>329.32182888937552</v>
      </c>
      <c r="T287" s="74">
        <f t="shared" si="99"/>
        <v>34329.321828889377</v>
      </c>
      <c r="U287" s="75">
        <f t="shared" si="100"/>
        <v>-2346.8452415500833</v>
      </c>
      <c r="W287" s="76">
        <f>IF($I287&lt;='Forbikjøringsfelt i stigning'!$D$15-'Forbikjøringsfelt i stigning'!$D$18,IF($I286&gt;='Forbikjøringsfelt i stigning'!$D$15-'Forbikjøringsfelt i stigning'!$D$18,$G287,0),0)</f>
        <v>0</v>
      </c>
      <c r="X287" s="77">
        <f>IF($I287&gt;='Forbikjøringsfelt i stigning'!$D$15-('Forbikjøringsfelt i stigning'!$D$18-5),IF($I286&lt;='Forbikjøringsfelt i stigning'!$D$15-('Forbikjøringsfelt i stigning'!$D$18-5),$G287,0),0)</f>
        <v>0</v>
      </c>
    </row>
    <row r="288" spans="2:24" x14ac:dyDescent="0.2">
      <c r="B288" s="71">
        <v>232</v>
      </c>
      <c r="C288" s="72">
        <f t="shared" si="105"/>
        <v>77.333333333333314</v>
      </c>
      <c r="D288" s="72">
        <f t="shared" si="88"/>
        <v>0.3333333333333286</v>
      </c>
      <c r="E288" s="73">
        <f t="shared" si="89"/>
        <v>3.5611924102781636</v>
      </c>
      <c r="F288" s="73">
        <f t="shared" si="90"/>
        <v>0.24928346871947146</v>
      </c>
      <c r="G288" s="74">
        <f t="shared" si="91"/>
        <v>1360.4877090019631</v>
      </c>
      <c r="H288" s="72">
        <f t="shared" si="92"/>
        <v>686.75354419594146</v>
      </c>
      <c r="I288" s="72">
        <f t="shared" si="93"/>
        <v>38.425675352381461</v>
      </c>
      <c r="J288" s="72">
        <f t="shared" si="94"/>
        <v>10.67379870899485</v>
      </c>
      <c r="K288" s="72">
        <f t="shared" si="102"/>
        <v>22.222222222222221</v>
      </c>
      <c r="L288" s="73">
        <f t="shared" si="95"/>
        <v>-5.7176048275893752E-2</v>
      </c>
      <c r="M288" s="73">
        <f t="shared" si="96"/>
        <v>-5.7176048275893752E-2</v>
      </c>
      <c r="N288" s="72">
        <f t="shared" si="87"/>
        <v>7</v>
      </c>
      <c r="O288" s="74">
        <f t="shared" si="103"/>
        <v>342000</v>
      </c>
      <c r="P288" s="74">
        <f t="shared" si="101"/>
        <v>32041.076408139055</v>
      </c>
      <c r="Q288" s="74">
        <f t="shared" si="97"/>
        <v>28000</v>
      </c>
      <c r="R288" s="74">
        <f t="shared" si="104"/>
        <v>6000</v>
      </c>
      <c r="S288" s="74">
        <f t="shared" si="98"/>
        <v>328.11833917480357</v>
      </c>
      <c r="T288" s="74">
        <f t="shared" si="99"/>
        <v>34328.118339174805</v>
      </c>
      <c r="U288" s="75">
        <f t="shared" si="100"/>
        <v>-2287.0419310357502</v>
      </c>
      <c r="W288" s="76">
        <f>IF($I288&lt;='Forbikjøringsfelt i stigning'!$D$15-'Forbikjøringsfelt i stigning'!$D$18,IF($I287&gt;='Forbikjøringsfelt i stigning'!$D$15-'Forbikjøringsfelt i stigning'!$D$18,$G288,0),0)</f>
        <v>0</v>
      </c>
      <c r="X288" s="77">
        <f>IF($I288&gt;='Forbikjøringsfelt i stigning'!$D$15-('Forbikjøringsfelt i stigning'!$D$18-5),IF($I287&lt;='Forbikjøringsfelt i stigning'!$D$15-('Forbikjøringsfelt i stigning'!$D$18-5),$G288,0),0)</f>
        <v>0</v>
      </c>
    </row>
    <row r="289" spans="2:24" x14ac:dyDescent="0.2">
      <c r="B289" s="71">
        <v>233</v>
      </c>
      <c r="C289" s="72">
        <f t="shared" si="105"/>
        <v>77.666666666666643</v>
      </c>
      <c r="D289" s="72">
        <f t="shared" si="88"/>
        <v>0.3333333333333286</v>
      </c>
      <c r="E289" s="73">
        <f t="shared" si="89"/>
        <v>3.5547564558717943</v>
      </c>
      <c r="F289" s="73">
        <f t="shared" si="90"/>
        <v>0.24883295191102561</v>
      </c>
      <c r="G289" s="74">
        <f t="shared" si="91"/>
        <v>1364.0424654578349</v>
      </c>
      <c r="H289" s="72">
        <f t="shared" si="92"/>
        <v>687.00237714785248</v>
      </c>
      <c r="I289" s="72">
        <f t="shared" si="93"/>
        <v>38.357064094450386</v>
      </c>
      <c r="J289" s="72">
        <f t="shared" si="94"/>
        <v>10.654740026236219</v>
      </c>
      <c r="K289" s="72">
        <f t="shared" si="102"/>
        <v>22.222222222222221</v>
      </c>
      <c r="L289" s="73">
        <f t="shared" si="95"/>
        <v>-5.571394258958335E-2</v>
      </c>
      <c r="M289" s="73">
        <f t="shared" si="96"/>
        <v>-5.571394258958335E-2</v>
      </c>
      <c r="N289" s="72">
        <f t="shared" si="87"/>
        <v>7</v>
      </c>
      <c r="O289" s="74">
        <f t="shared" si="103"/>
        <v>342000</v>
      </c>
      <c r="P289" s="74">
        <f t="shared" si="101"/>
        <v>32098.389933293503</v>
      </c>
      <c r="Q289" s="74">
        <f t="shared" si="97"/>
        <v>28000</v>
      </c>
      <c r="R289" s="74">
        <f t="shared" si="104"/>
        <v>6000</v>
      </c>
      <c r="S289" s="74">
        <f t="shared" si="98"/>
        <v>326.94763687683889</v>
      </c>
      <c r="T289" s="74">
        <f t="shared" si="99"/>
        <v>34326.947636876837</v>
      </c>
      <c r="U289" s="75">
        <f t="shared" si="100"/>
        <v>-2228.5577035833339</v>
      </c>
      <c r="W289" s="76">
        <f>IF($I289&lt;='Forbikjøringsfelt i stigning'!$D$15-'Forbikjøringsfelt i stigning'!$D$18,IF($I288&gt;='Forbikjøringsfelt i stigning'!$D$15-'Forbikjøringsfelt i stigning'!$D$18,$G289,0),0)</f>
        <v>0</v>
      </c>
      <c r="X289" s="77">
        <f>IF($I289&gt;='Forbikjøringsfelt i stigning'!$D$15-('Forbikjøringsfelt i stigning'!$D$18-5),IF($I288&lt;='Forbikjøringsfelt i stigning'!$D$15-('Forbikjøringsfelt i stigning'!$D$18-5),$G289,0),0)</f>
        <v>0</v>
      </c>
    </row>
    <row r="290" spans="2:24" x14ac:dyDescent="0.2">
      <c r="B290" s="71">
        <v>234</v>
      </c>
      <c r="C290" s="72">
        <f t="shared" si="105"/>
        <v>77.999999999999972</v>
      </c>
      <c r="D290" s="72">
        <f t="shared" si="88"/>
        <v>0.3333333333333286</v>
      </c>
      <c r="E290" s="73">
        <f t="shared" si="89"/>
        <v>3.5484847897126013</v>
      </c>
      <c r="F290" s="73">
        <f t="shared" si="90"/>
        <v>0.24839393527988207</v>
      </c>
      <c r="G290" s="74">
        <f t="shared" si="91"/>
        <v>1367.5909502475474</v>
      </c>
      <c r="H290" s="72">
        <f t="shared" si="92"/>
        <v>687.25077108313235</v>
      </c>
      <c r="I290" s="72">
        <f t="shared" si="93"/>
        <v>38.290207363342887</v>
      </c>
      <c r="J290" s="72">
        <f t="shared" si="94"/>
        <v>10.636168712039691</v>
      </c>
      <c r="K290" s="72">
        <f t="shared" si="102"/>
        <v>22.222222222222221</v>
      </c>
      <c r="L290" s="73">
        <f t="shared" si="95"/>
        <v>-5.4284336534331033E-2</v>
      </c>
      <c r="M290" s="73">
        <f t="shared" si="96"/>
        <v>-5.4284336534331033E-2</v>
      </c>
      <c r="N290" s="72">
        <f t="shared" si="87"/>
        <v>7</v>
      </c>
      <c r="O290" s="74">
        <f t="shared" si="103"/>
        <v>342000</v>
      </c>
      <c r="P290" s="74">
        <f t="shared" si="101"/>
        <v>32154.435423055158</v>
      </c>
      <c r="Q290" s="74">
        <f t="shared" si="97"/>
        <v>28000</v>
      </c>
      <c r="R290" s="74">
        <f t="shared" si="104"/>
        <v>6000</v>
      </c>
      <c r="S290" s="74">
        <f t="shared" si="98"/>
        <v>325.80888442839949</v>
      </c>
      <c r="T290" s="74">
        <f t="shared" si="99"/>
        <v>34325.808884428399</v>
      </c>
      <c r="U290" s="75">
        <f t="shared" si="100"/>
        <v>-2171.3734613732413</v>
      </c>
      <c r="W290" s="76">
        <f>IF($I290&lt;='Forbikjøringsfelt i stigning'!$D$15-'Forbikjøringsfelt i stigning'!$D$18,IF($I289&gt;='Forbikjøringsfelt i stigning'!$D$15-'Forbikjøringsfelt i stigning'!$D$18,$G290,0),0)</f>
        <v>0</v>
      </c>
      <c r="X290" s="77">
        <f>IF($I290&gt;='Forbikjøringsfelt i stigning'!$D$15-('Forbikjøringsfelt i stigning'!$D$18-5),IF($I289&lt;='Forbikjøringsfelt i stigning'!$D$15-('Forbikjøringsfelt i stigning'!$D$18-5),$G290,0),0)</f>
        <v>0</v>
      </c>
    </row>
    <row r="291" spans="2:24" x14ac:dyDescent="0.2">
      <c r="B291" s="71">
        <v>235</v>
      </c>
      <c r="C291" s="72">
        <f t="shared" si="105"/>
        <v>78.3333333333333</v>
      </c>
      <c r="D291" s="72">
        <f t="shared" si="88"/>
        <v>0.3333333333333286</v>
      </c>
      <c r="E291" s="73">
        <f t="shared" si="89"/>
        <v>3.5423737742057173</v>
      </c>
      <c r="F291" s="73">
        <f t="shared" si="90"/>
        <v>0.24796616419440021</v>
      </c>
      <c r="G291" s="74">
        <f t="shared" si="91"/>
        <v>1371.1333240217532</v>
      </c>
      <c r="H291" s="72">
        <f t="shared" si="92"/>
        <v>687.49873724732674</v>
      </c>
      <c r="I291" s="72">
        <f t="shared" si="93"/>
        <v>38.225066159501694</v>
      </c>
      <c r="J291" s="72">
        <f t="shared" si="94"/>
        <v>10.618073933194914</v>
      </c>
      <c r="K291" s="72">
        <f t="shared" si="102"/>
        <v>22.222222222222221</v>
      </c>
      <c r="L291" s="73">
        <f t="shared" si="95"/>
        <v>-5.2886747364134047E-2</v>
      </c>
      <c r="M291" s="73">
        <f t="shared" si="96"/>
        <v>-5.2886747364134047E-2</v>
      </c>
      <c r="N291" s="72">
        <f t="shared" si="87"/>
        <v>7</v>
      </c>
      <c r="O291" s="74">
        <f t="shared" si="103"/>
        <v>342000</v>
      </c>
      <c r="P291" s="74">
        <f t="shared" si="101"/>
        <v>32209.231368300923</v>
      </c>
      <c r="Q291" s="74">
        <f t="shared" si="97"/>
        <v>28000</v>
      </c>
      <c r="R291" s="74">
        <f t="shared" si="104"/>
        <v>6000</v>
      </c>
      <c r="S291" s="74">
        <f t="shared" si="98"/>
        <v>324.70126286628476</v>
      </c>
      <c r="T291" s="74">
        <f t="shared" si="99"/>
        <v>34324.701262866285</v>
      </c>
      <c r="U291" s="75">
        <f t="shared" si="100"/>
        <v>-2115.4698945653618</v>
      </c>
      <c r="W291" s="76">
        <f>IF($I291&lt;='Forbikjøringsfelt i stigning'!$D$15-'Forbikjøringsfelt i stigning'!$D$18,IF($I290&gt;='Forbikjøringsfelt i stigning'!$D$15-'Forbikjøringsfelt i stigning'!$D$18,$G291,0),0)</f>
        <v>0</v>
      </c>
      <c r="X291" s="77">
        <f>IF($I291&gt;='Forbikjøringsfelt i stigning'!$D$15-('Forbikjøringsfelt i stigning'!$D$18-5),IF($I290&lt;='Forbikjøringsfelt i stigning'!$D$15-('Forbikjøringsfelt i stigning'!$D$18-5),$G291,0),0)</f>
        <v>0</v>
      </c>
    </row>
    <row r="292" spans="2:24" x14ac:dyDescent="0.2">
      <c r="B292" s="71">
        <v>236</v>
      </c>
      <c r="C292" s="72">
        <f t="shared" si="105"/>
        <v>78.666666666666629</v>
      </c>
      <c r="D292" s="72">
        <f t="shared" si="88"/>
        <v>0.3333333333333286</v>
      </c>
      <c r="E292" s="73">
        <f t="shared" si="89"/>
        <v>3.5364198251002468</v>
      </c>
      <c r="F292" s="73">
        <f t="shared" si="90"/>
        <v>0.24754938775701729</v>
      </c>
      <c r="G292" s="74">
        <f t="shared" si="91"/>
        <v>1374.6697438468534</v>
      </c>
      <c r="H292" s="72">
        <f t="shared" si="92"/>
        <v>687.74628663508372</v>
      </c>
      <c r="I292" s="72">
        <f t="shared" si="93"/>
        <v>38.161602062664734</v>
      </c>
      <c r="J292" s="72">
        <f t="shared" si="94"/>
        <v>10.600445017406869</v>
      </c>
      <c r="K292" s="72">
        <f t="shared" si="102"/>
        <v>22.222222222222221</v>
      </c>
      <c r="L292" s="73">
        <f t="shared" si="95"/>
        <v>-5.1520687746422392E-2</v>
      </c>
      <c r="M292" s="73">
        <f t="shared" si="96"/>
        <v>-5.1520687746422392E-2</v>
      </c>
      <c r="N292" s="72">
        <f t="shared" si="87"/>
        <v>7</v>
      </c>
      <c r="O292" s="74">
        <f t="shared" si="103"/>
        <v>342000</v>
      </c>
      <c r="P292" s="74">
        <f t="shared" si="101"/>
        <v>32262.796461696253</v>
      </c>
      <c r="Q292" s="74">
        <f t="shared" si="97"/>
        <v>28000</v>
      </c>
      <c r="R292" s="74">
        <f t="shared" si="104"/>
        <v>6000</v>
      </c>
      <c r="S292" s="74">
        <f t="shared" si="98"/>
        <v>323.6239715531504</v>
      </c>
      <c r="T292" s="74">
        <f t="shared" si="99"/>
        <v>34323.623971553148</v>
      </c>
      <c r="U292" s="75">
        <f t="shared" si="100"/>
        <v>-2060.8275098568956</v>
      </c>
      <c r="W292" s="76">
        <f>IF($I292&lt;='Forbikjøringsfelt i stigning'!$D$15-'Forbikjøringsfelt i stigning'!$D$18,IF($I291&gt;='Forbikjøringsfelt i stigning'!$D$15-'Forbikjøringsfelt i stigning'!$D$18,$G292,0),0)</f>
        <v>0</v>
      </c>
      <c r="X292" s="77">
        <f>IF($I292&gt;='Forbikjøringsfelt i stigning'!$D$15-('Forbikjøringsfelt i stigning'!$D$18-5),IF($I291&lt;='Forbikjøringsfelt i stigning'!$D$15-('Forbikjøringsfelt i stigning'!$D$18-5),$G292,0),0)</f>
        <v>0</v>
      </c>
    </row>
    <row r="293" spans="2:24" x14ac:dyDescent="0.2">
      <c r="B293" s="71">
        <v>237</v>
      </c>
      <c r="C293" s="72">
        <f t="shared" si="105"/>
        <v>78.999999999999957</v>
      </c>
      <c r="D293" s="72">
        <f t="shared" si="88"/>
        <v>0.3333333333333286</v>
      </c>
      <c r="E293" s="73">
        <f t="shared" si="89"/>
        <v>3.5306194120385497</v>
      </c>
      <c r="F293" s="73">
        <f t="shared" si="90"/>
        <v>0.24714335884269847</v>
      </c>
      <c r="G293" s="74">
        <f t="shared" si="91"/>
        <v>1378.2003632588919</v>
      </c>
      <c r="H293" s="72">
        <f t="shared" si="92"/>
        <v>687.99342999392638</v>
      </c>
      <c r="I293" s="72">
        <f t="shared" si="93"/>
        <v>38.099777237369025</v>
      </c>
      <c r="J293" s="72">
        <f t="shared" si="94"/>
        <v>10.583271454824729</v>
      </c>
      <c r="K293" s="72">
        <f t="shared" si="102"/>
        <v>22.222222222222221</v>
      </c>
      <c r="L293" s="73">
        <f t="shared" si="95"/>
        <v>-5.0185666453505653E-2</v>
      </c>
      <c r="M293" s="73">
        <f t="shared" si="96"/>
        <v>-5.0185666453505653E-2</v>
      </c>
      <c r="N293" s="72">
        <f t="shared" si="87"/>
        <v>7</v>
      </c>
      <c r="O293" s="74">
        <f t="shared" si="103"/>
        <v>342000</v>
      </c>
      <c r="P293" s="74">
        <f t="shared" si="101"/>
        <v>32315.149569756919</v>
      </c>
      <c r="Q293" s="74">
        <f t="shared" si="97"/>
        <v>28000</v>
      </c>
      <c r="R293" s="74">
        <f t="shared" si="104"/>
        <v>6000</v>
      </c>
      <c r="S293" s="74">
        <f t="shared" si="98"/>
        <v>322.57622789714281</v>
      </c>
      <c r="T293" s="74">
        <f t="shared" si="99"/>
        <v>34322.576227897145</v>
      </c>
      <c r="U293" s="75">
        <f t="shared" si="100"/>
        <v>-2007.4266581402262</v>
      </c>
      <c r="W293" s="76">
        <f>IF($I293&lt;='Forbikjøringsfelt i stigning'!$D$15-'Forbikjøringsfelt i stigning'!$D$18,IF($I292&gt;='Forbikjøringsfelt i stigning'!$D$15-'Forbikjøringsfelt i stigning'!$D$18,$G293,0),0)</f>
        <v>0</v>
      </c>
      <c r="X293" s="77">
        <f>IF($I293&gt;='Forbikjøringsfelt i stigning'!$D$15-('Forbikjøringsfelt i stigning'!$D$18-5),IF($I292&lt;='Forbikjøringsfelt i stigning'!$D$15-('Forbikjøringsfelt i stigning'!$D$18-5),$G293,0),0)</f>
        <v>0</v>
      </c>
    </row>
    <row r="294" spans="2:24" x14ac:dyDescent="0.2">
      <c r="B294" s="71">
        <v>238</v>
      </c>
      <c r="C294" s="72">
        <f t="shared" si="105"/>
        <v>79.333333333333286</v>
      </c>
      <c r="D294" s="72">
        <f t="shared" si="88"/>
        <v>0.3333333333333286</v>
      </c>
      <c r="E294" s="73">
        <f t="shared" si="89"/>
        <v>3.5249690590274425</v>
      </c>
      <c r="F294" s="73">
        <f t="shared" si="90"/>
        <v>0.246747834131921</v>
      </c>
      <c r="G294" s="74">
        <f t="shared" si="91"/>
        <v>1381.7253323179193</v>
      </c>
      <c r="H294" s="72">
        <f t="shared" si="92"/>
        <v>688.24017782805834</v>
      </c>
      <c r="I294" s="72">
        <f t="shared" si="93"/>
        <v>38.039554437624822</v>
      </c>
      <c r="J294" s="72">
        <f t="shared" si="94"/>
        <v>10.566542899340227</v>
      </c>
      <c r="K294" s="72">
        <f t="shared" si="102"/>
        <v>22.222222222222221</v>
      </c>
      <c r="L294" s="73">
        <f t="shared" si="95"/>
        <v>-4.8881189030952739E-2</v>
      </c>
      <c r="M294" s="73">
        <f t="shared" si="96"/>
        <v>-4.8881189030952739E-2</v>
      </c>
      <c r="N294" s="72">
        <f t="shared" si="87"/>
        <v>7</v>
      </c>
      <c r="O294" s="74">
        <f t="shared" si="103"/>
        <v>342000</v>
      </c>
      <c r="P294" s="74">
        <f t="shared" si="101"/>
        <v>32366.309705831452</v>
      </c>
      <c r="Q294" s="74">
        <f t="shared" si="97"/>
        <v>28000</v>
      </c>
      <c r="R294" s="74">
        <f t="shared" si="104"/>
        <v>6000</v>
      </c>
      <c r="S294" s="74">
        <f t="shared" si="98"/>
        <v>321.5572670695604</v>
      </c>
      <c r="T294" s="74">
        <f t="shared" si="99"/>
        <v>34321.557267069562</v>
      </c>
      <c r="U294" s="75">
        <f t="shared" si="100"/>
        <v>-1955.2475612381095</v>
      </c>
      <c r="W294" s="76">
        <f>IF($I294&lt;='Forbikjøringsfelt i stigning'!$D$15-'Forbikjøringsfelt i stigning'!$D$18,IF($I293&gt;='Forbikjøringsfelt i stigning'!$D$15-'Forbikjøringsfelt i stigning'!$D$18,$G294,0),0)</f>
        <v>0</v>
      </c>
      <c r="X294" s="77">
        <f>IF($I294&gt;='Forbikjøringsfelt i stigning'!$D$15-('Forbikjøringsfelt i stigning'!$D$18-5),IF($I293&lt;='Forbikjøringsfelt i stigning'!$D$15-('Forbikjøringsfelt i stigning'!$D$18-5),$G294,0),0)</f>
        <v>0</v>
      </c>
    </row>
    <row r="295" spans="2:24" x14ac:dyDescent="0.2">
      <c r="B295" s="71">
        <v>239</v>
      </c>
      <c r="C295" s="72">
        <f t="shared" si="105"/>
        <v>79.666666666666615</v>
      </c>
      <c r="D295" s="72">
        <f t="shared" si="88"/>
        <v>0.3333333333333286</v>
      </c>
      <c r="E295" s="73">
        <f t="shared" si="89"/>
        <v>3.5194653448338618</v>
      </c>
      <c r="F295" s="73">
        <f t="shared" si="90"/>
        <v>0.24636257413837032</v>
      </c>
      <c r="G295" s="74">
        <f t="shared" si="91"/>
        <v>1385.2447976627532</v>
      </c>
      <c r="H295" s="72">
        <f t="shared" si="92"/>
        <v>688.48654040219674</v>
      </c>
      <c r="I295" s="72">
        <f t="shared" si="93"/>
        <v>37.980897010787672</v>
      </c>
      <c r="J295" s="72">
        <f t="shared" si="94"/>
        <v>10.550249169663243</v>
      </c>
      <c r="K295" s="72">
        <f t="shared" si="102"/>
        <v>22.222222222222221</v>
      </c>
      <c r="L295" s="73">
        <f t="shared" si="95"/>
        <v>-4.7606758442451158E-2</v>
      </c>
      <c r="M295" s="73">
        <f t="shared" si="96"/>
        <v>-4.7606758442451158E-2</v>
      </c>
      <c r="N295" s="72">
        <f t="shared" si="87"/>
        <v>7</v>
      </c>
      <c r="O295" s="74">
        <f t="shared" si="103"/>
        <v>342000</v>
      </c>
      <c r="P295" s="74">
        <f t="shared" si="101"/>
        <v>32416.296004022854</v>
      </c>
      <c r="Q295" s="74">
        <f t="shared" si="97"/>
        <v>28000</v>
      </c>
      <c r="R295" s="74">
        <f t="shared" si="104"/>
        <v>6000</v>
      </c>
      <c r="S295" s="74">
        <f t="shared" si="98"/>
        <v>320.56634172090219</v>
      </c>
      <c r="T295" s="74">
        <f t="shared" si="99"/>
        <v>34320.5663417209</v>
      </c>
      <c r="U295" s="75">
        <f t="shared" si="100"/>
        <v>-1904.2703376980462</v>
      </c>
      <c r="W295" s="76">
        <f>IF($I295&lt;='Forbikjøringsfelt i stigning'!$D$15-'Forbikjøringsfelt i stigning'!$D$18,IF($I294&gt;='Forbikjøringsfelt i stigning'!$D$15-'Forbikjøringsfelt i stigning'!$D$18,$G295,0),0)</f>
        <v>0</v>
      </c>
      <c r="X295" s="77">
        <f>IF($I295&gt;='Forbikjøringsfelt i stigning'!$D$15-('Forbikjøringsfelt i stigning'!$D$18-5),IF($I294&lt;='Forbikjøringsfelt i stigning'!$D$15-('Forbikjøringsfelt i stigning'!$D$18-5),$G295,0),0)</f>
        <v>0</v>
      </c>
    </row>
    <row r="296" spans="2:24" x14ac:dyDescent="0.2">
      <c r="B296" s="71">
        <v>240</v>
      </c>
      <c r="C296" s="72">
        <f t="shared" si="105"/>
        <v>79.999999999999943</v>
      </c>
      <c r="D296" s="72">
        <f t="shared" si="88"/>
        <v>0.3333333333333286</v>
      </c>
      <c r="E296" s="73">
        <f t="shared" si="89"/>
        <v>3.5141049033075613</v>
      </c>
      <c r="F296" s="73">
        <f t="shared" si="90"/>
        <v>0.24598734323152929</v>
      </c>
      <c r="G296" s="74">
        <f t="shared" si="91"/>
        <v>1388.7589025660607</v>
      </c>
      <c r="H296" s="72">
        <f t="shared" si="92"/>
        <v>688.73252774542823</v>
      </c>
      <c r="I296" s="72">
        <f t="shared" si="93"/>
        <v>37.923768900656739</v>
      </c>
      <c r="J296" s="72">
        <f t="shared" si="94"/>
        <v>10.534380250182426</v>
      </c>
      <c r="K296" s="72">
        <f t="shared" si="102"/>
        <v>22.222222222222221</v>
      </c>
      <c r="L296" s="73">
        <f t="shared" si="95"/>
        <v>-4.6361875690787292E-2</v>
      </c>
      <c r="M296" s="73">
        <f t="shared" si="96"/>
        <v>-4.6361875690787292E-2</v>
      </c>
      <c r="N296" s="72">
        <f t="shared" si="87"/>
        <v>7</v>
      </c>
      <c r="O296" s="74">
        <f t="shared" si="103"/>
        <v>342000</v>
      </c>
      <c r="P296" s="74">
        <f t="shared" si="101"/>
        <v>32465.127694064158</v>
      </c>
      <c r="Q296" s="74">
        <f t="shared" si="97"/>
        <v>28000</v>
      </c>
      <c r="R296" s="74">
        <f t="shared" si="104"/>
        <v>6000</v>
      </c>
      <c r="S296" s="74">
        <f t="shared" si="98"/>
        <v>319.60272169564865</v>
      </c>
      <c r="T296" s="74">
        <f t="shared" si="99"/>
        <v>34319.60272169565</v>
      </c>
      <c r="U296" s="75">
        <f t="shared" si="100"/>
        <v>-1854.4750276314917</v>
      </c>
      <c r="W296" s="76">
        <f>IF($I296&lt;='Forbikjøringsfelt i stigning'!$D$15-'Forbikjøringsfelt i stigning'!$D$18,IF($I295&gt;='Forbikjøringsfelt i stigning'!$D$15-'Forbikjøringsfelt i stigning'!$D$18,$G296,0),0)</f>
        <v>0</v>
      </c>
      <c r="X296" s="77">
        <f>IF($I296&gt;='Forbikjøringsfelt i stigning'!$D$15-('Forbikjøringsfelt i stigning'!$D$18-5),IF($I295&lt;='Forbikjøringsfelt i stigning'!$D$15-('Forbikjøringsfelt i stigning'!$D$18-5),$G296,0),0)</f>
        <v>0</v>
      </c>
    </row>
    <row r="297" spans="2:24" x14ac:dyDescent="0.2">
      <c r="B297" s="71">
        <v>241</v>
      </c>
      <c r="C297" s="72">
        <f t="shared" si="105"/>
        <v>80.333333333333272</v>
      </c>
      <c r="D297" s="72">
        <f t="shared" si="88"/>
        <v>0.3333333333333286</v>
      </c>
      <c r="E297" s="73">
        <f t="shared" si="89"/>
        <v>3.5088844236334928</v>
      </c>
      <c r="F297" s="73">
        <f t="shared" si="90"/>
        <v>0.24562190965434449</v>
      </c>
      <c r="G297" s="74">
        <f t="shared" si="91"/>
        <v>1392.2677869896941</v>
      </c>
      <c r="H297" s="72">
        <f t="shared" si="92"/>
        <v>688.97814965508258</v>
      </c>
      <c r="I297" s="72">
        <f t="shared" si="93"/>
        <v>37.868134649827795</v>
      </c>
      <c r="J297" s="72">
        <f t="shared" si="94"/>
        <v>10.518926291618831</v>
      </c>
      <c r="K297" s="72">
        <f t="shared" si="102"/>
        <v>22.222222222222221</v>
      </c>
      <c r="L297" s="73">
        <f t="shared" si="95"/>
        <v>-4.5146040414690926E-2</v>
      </c>
      <c r="M297" s="73">
        <f t="shared" si="96"/>
        <v>-4.5146040414690926E-2</v>
      </c>
      <c r="N297" s="72">
        <f t="shared" si="87"/>
        <v>7</v>
      </c>
      <c r="O297" s="74">
        <f t="shared" si="103"/>
        <v>342000</v>
      </c>
      <c r="P297" s="74">
        <f t="shared" si="101"/>
        <v>32512.824077158471</v>
      </c>
      <c r="Q297" s="74">
        <f t="shared" si="97"/>
        <v>28000</v>
      </c>
      <c r="R297" s="74">
        <f t="shared" si="104"/>
        <v>6000</v>
      </c>
      <c r="S297" s="74">
        <f t="shared" si="98"/>
        <v>318.6656937461085</v>
      </c>
      <c r="T297" s="74">
        <f t="shared" si="99"/>
        <v>34318.665693746108</v>
      </c>
      <c r="U297" s="75">
        <f t="shared" si="100"/>
        <v>-1805.841616587637</v>
      </c>
      <c r="W297" s="76">
        <f>IF($I297&lt;='Forbikjøringsfelt i stigning'!$D$15-'Forbikjøringsfelt i stigning'!$D$18,IF($I296&gt;='Forbikjøringsfelt i stigning'!$D$15-'Forbikjøringsfelt i stigning'!$D$18,$G297,0),0)</f>
        <v>0</v>
      </c>
      <c r="X297" s="77">
        <f>IF($I297&gt;='Forbikjøringsfelt i stigning'!$D$15-('Forbikjøringsfelt i stigning'!$D$18-5),IF($I296&lt;='Forbikjøringsfelt i stigning'!$D$15-('Forbikjøringsfelt i stigning'!$D$18-5),$G297,0),0)</f>
        <v>0</v>
      </c>
    </row>
    <row r="298" spans="2:24" x14ac:dyDescent="0.2">
      <c r="B298" s="71">
        <v>242</v>
      </c>
      <c r="C298" s="72">
        <f t="shared" si="105"/>
        <v>80.6666666666666</v>
      </c>
      <c r="D298" s="72">
        <f t="shared" si="88"/>
        <v>0.3333333333333286</v>
      </c>
      <c r="E298" s="73">
        <f t="shared" si="89"/>
        <v>3.503800650516522</v>
      </c>
      <c r="F298" s="73">
        <f t="shared" si="90"/>
        <v>0.24526604553615655</v>
      </c>
      <c r="G298" s="74">
        <f t="shared" si="91"/>
        <v>1395.7715876402106</v>
      </c>
      <c r="H298" s="72">
        <f t="shared" si="92"/>
        <v>689.22341570061872</v>
      </c>
      <c r="I298" s="72">
        <f t="shared" si="93"/>
        <v>37.813959401330166</v>
      </c>
      <c r="J298" s="72">
        <f t="shared" si="94"/>
        <v>10.503877611480601</v>
      </c>
      <c r="K298" s="72">
        <f t="shared" si="102"/>
        <v>22.222222222222221</v>
      </c>
      <c r="L298" s="73">
        <f t="shared" si="95"/>
        <v>-4.3958751461383054E-2</v>
      </c>
      <c r="M298" s="73">
        <f t="shared" si="96"/>
        <v>-4.3958751461383054E-2</v>
      </c>
      <c r="N298" s="72">
        <f t="shared" si="87"/>
        <v>7</v>
      </c>
      <c r="O298" s="74">
        <f t="shared" si="103"/>
        <v>342000</v>
      </c>
      <c r="P298" s="74">
        <f t="shared" si="101"/>
        <v>32559.40450279033</v>
      </c>
      <c r="Q298" s="74">
        <f t="shared" si="97"/>
        <v>28000</v>
      </c>
      <c r="R298" s="74">
        <f t="shared" si="104"/>
        <v>6000</v>
      </c>
      <c r="S298" s="74">
        <f t="shared" si="98"/>
        <v>317.7545612456546</v>
      </c>
      <c r="T298" s="74">
        <f t="shared" si="99"/>
        <v>34317.754561245652</v>
      </c>
      <c r="U298" s="75">
        <f t="shared" si="100"/>
        <v>-1758.3500584553221</v>
      </c>
      <c r="W298" s="76">
        <f>IF($I298&lt;='Forbikjøringsfelt i stigning'!$D$15-'Forbikjøringsfelt i stigning'!$D$18,IF($I297&gt;='Forbikjøringsfelt i stigning'!$D$15-'Forbikjøringsfelt i stigning'!$D$18,$G298,0),0)</f>
        <v>0</v>
      </c>
      <c r="X298" s="77">
        <f>IF($I298&gt;='Forbikjøringsfelt i stigning'!$D$15-('Forbikjøringsfelt i stigning'!$D$18-5),IF($I297&lt;='Forbikjøringsfelt i stigning'!$D$15-('Forbikjøringsfelt i stigning'!$D$18-5),$G298,0),0)</f>
        <v>0</v>
      </c>
    </row>
    <row r="299" spans="2:24" x14ac:dyDescent="0.2">
      <c r="B299" s="71">
        <v>243</v>
      </c>
      <c r="C299" s="72">
        <f t="shared" si="105"/>
        <v>80.999999999999929</v>
      </c>
      <c r="D299" s="72">
        <f t="shared" si="88"/>
        <v>0.3333333333333286</v>
      </c>
      <c r="E299" s="73">
        <f t="shared" si="89"/>
        <v>3.4988503843011847</v>
      </c>
      <c r="F299" s="73">
        <f t="shared" si="90"/>
        <v>0.24491952690108293</v>
      </c>
      <c r="G299" s="74">
        <f t="shared" si="91"/>
        <v>1399.2704380245118</v>
      </c>
      <c r="H299" s="72">
        <f t="shared" si="92"/>
        <v>689.46833522751979</v>
      </c>
      <c r="I299" s="72">
        <f t="shared" si="93"/>
        <v>37.761208899576502</v>
      </c>
      <c r="J299" s="72">
        <f t="shared" si="94"/>
        <v>10.489224694326806</v>
      </c>
      <c r="K299" s="72">
        <f t="shared" si="102"/>
        <v>22.222222222222221</v>
      </c>
      <c r="L299" s="73">
        <f t="shared" si="95"/>
        <v>-4.2799507434746191E-2</v>
      </c>
      <c r="M299" s="73">
        <f t="shared" si="96"/>
        <v>-4.2799507434746191E-2</v>
      </c>
      <c r="N299" s="72">
        <f t="shared" si="87"/>
        <v>7</v>
      </c>
      <c r="O299" s="74">
        <f t="shared" si="103"/>
        <v>342000</v>
      </c>
      <c r="P299" s="74">
        <f t="shared" si="101"/>
        <v>32604.888346511812</v>
      </c>
      <c r="Q299" s="74">
        <f t="shared" si="97"/>
        <v>28000</v>
      </c>
      <c r="R299" s="74">
        <f t="shared" si="104"/>
        <v>6000</v>
      </c>
      <c r="S299" s="74">
        <f t="shared" si="98"/>
        <v>316.86864390165675</v>
      </c>
      <c r="T299" s="74">
        <f t="shared" si="99"/>
        <v>34316.86864390166</v>
      </c>
      <c r="U299" s="75">
        <f t="shared" si="100"/>
        <v>-1711.9802973898477</v>
      </c>
      <c r="W299" s="76">
        <f>IF($I299&lt;='Forbikjøringsfelt i stigning'!$D$15-'Forbikjøringsfelt i stigning'!$D$18,IF($I298&gt;='Forbikjøringsfelt i stigning'!$D$15-'Forbikjøringsfelt i stigning'!$D$18,$G299,0),0)</f>
        <v>0</v>
      </c>
      <c r="X299" s="77">
        <f>IF($I299&gt;='Forbikjøringsfelt i stigning'!$D$15-('Forbikjøringsfelt i stigning'!$D$18-5),IF($I298&lt;='Forbikjøringsfelt i stigning'!$D$15-('Forbikjøringsfelt i stigning'!$D$18-5),$G299,0),0)</f>
        <v>0</v>
      </c>
    </row>
    <row r="300" spans="2:24" x14ac:dyDescent="0.2">
      <c r="B300" s="71">
        <v>244</v>
      </c>
      <c r="C300" s="72">
        <f t="shared" si="105"/>
        <v>81.333333333333258</v>
      </c>
      <c r="D300" s="72">
        <f t="shared" si="88"/>
        <v>0.3333333333333286</v>
      </c>
      <c r="E300" s="73">
        <f t="shared" si="89"/>
        <v>3.4940304810291773</v>
      </c>
      <c r="F300" s="73">
        <f t="shared" si="90"/>
        <v>0.1222910668360212</v>
      </c>
      <c r="G300" s="74">
        <f t="shared" si="91"/>
        <v>1402.7644685055409</v>
      </c>
      <c r="H300" s="72">
        <f t="shared" si="92"/>
        <v>689.59062629435584</v>
      </c>
      <c r="I300" s="72">
        <f t="shared" si="93"/>
        <v>37.709849490654811</v>
      </c>
      <c r="J300" s="72">
        <f t="shared" si="94"/>
        <v>10.474958191848557</v>
      </c>
      <c r="K300" s="72">
        <f t="shared" si="102"/>
        <v>22.222222222222221</v>
      </c>
      <c r="L300" s="73">
        <f t="shared" si="95"/>
        <v>0.30833219278087781</v>
      </c>
      <c r="M300" s="73">
        <f t="shared" si="96"/>
        <v>0.30833219278087781</v>
      </c>
      <c r="N300" s="72">
        <f t="shared" si="87"/>
        <v>3.5</v>
      </c>
      <c r="O300" s="74">
        <f t="shared" si="103"/>
        <v>342000</v>
      </c>
      <c r="P300" s="74">
        <f t="shared" si="101"/>
        <v>32649.294988703521</v>
      </c>
      <c r="Q300" s="74">
        <f t="shared" si="97"/>
        <v>14000</v>
      </c>
      <c r="R300" s="74">
        <f t="shared" si="104"/>
        <v>6000</v>
      </c>
      <c r="S300" s="74">
        <f t="shared" si="98"/>
        <v>316.00727746840857</v>
      </c>
      <c r="T300" s="74">
        <f t="shared" si="99"/>
        <v>20316.007277468409</v>
      </c>
      <c r="U300" s="75">
        <f t="shared" si="100"/>
        <v>12333.287711235113</v>
      </c>
      <c r="W300" s="76">
        <f>IF($I300&lt;='Forbikjøringsfelt i stigning'!$D$15-'Forbikjøringsfelt i stigning'!$D$18,IF($I299&gt;='Forbikjøringsfelt i stigning'!$D$15-'Forbikjøringsfelt i stigning'!$D$18,$G300,0),0)</f>
        <v>0</v>
      </c>
      <c r="X300" s="77">
        <f>IF($I300&gt;='Forbikjøringsfelt i stigning'!$D$15-('Forbikjøringsfelt i stigning'!$D$18-5),IF($I299&lt;='Forbikjøringsfelt i stigning'!$D$15-('Forbikjøringsfelt i stigning'!$D$18-5),$G300,0),0)</f>
        <v>0</v>
      </c>
    </row>
    <row r="301" spans="2:24" x14ac:dyDescent="0.2">
      <c r="B301" s="71">
        <v>245</v>
      </c>
      <c r="C301" s="72">
        <f t="shared" si="105"/>
        <v>81.666666666666586</v>
      </c>
      <c r="D301" s="72">
        <f t="shared" si="88"/>
        <v>0.3333333333333286</v>
      </c>
      <c r="E301" s="73">
        <f t="shared" si="89"/>
        <v>3.5087822968817401</v>
      </c>
      <c r="F301" s="73">
        <f t="shared" si="90"/>
        <v>0.12280738039086091</v>
      </c>
      <c r="G301" s="74">
        <f t="shared" si="91"/>
        <v>1406.2732508024226</v>
      </c>
      <c r="H301" s="72">
        <f t="shared" si="92"/>
        <v>689.71343367474674</v>
      </c>
      <c r="I301" s="72">
        <f t="shared" si="93"/>
        <v>38.079848121991859</v>
      </c>
      <c r="J301" s="72">
        <f t="shared" si="94"/>
        <v>10.577735589442183</v>
      </c>
      <c r="K301" s="72">
        <f t="shared" si="102"/>
        <v>22.222222222222221</v>
      </c>
      <c r="L301" s="73">
        <f t="shared" si="95"/>
        <v>0.30024557185759415</v>
      </c>
      <c r="M301" s="73">
        <f t="shared" si="96"/>
        <v>0.30024557185759415</v>
      </c>
      <c r="N301" s="72">
        <f t="shared" si="87"/>
        <v>3.5</v>
      </c>
      <c r="O301" s="74">
        <f t="shared" si="103"/>
        <v>342000</v>
      </c>
      <c r="P301" s="74">
        <f t="shared" si="101"/>
        <v>32332.061726080203</v>
      </c>
      <c r="Q301" s="74">
        <f t="shared" si="97"/>
        <v>14000</v>
      </c>
      <c r="R301" s="74">
        <f t="shared" si="104"/>
        <v>6000</v>
      </c>
      <c r="S301" s="74">
        <f t="shared" si="98"/>
        <v>322.23885177643706</v>
      </c>
      <c r="T301" s="74">
        <f t="shared" si="99"/>
        <v>20322.238851776438</v>
      </c>
      <c r="U301" s="75">
        <f t="shared" si="100"/>
        <v>12009.822874303765</v>
      </c>
      <c r="W301" s="76">
        <f>IF($I301&lt;='Forbikjøringsfelt i stigning'!$D$15-'Forbikjøringsfelt i stigning'!$D$18,IF($I300&gt;='Forbikjøringsfelt i stigning'!$D$15-'Forbikjøringsfelt i stigning'!$D$18,$G301,0),0)</f>
        <v>0</v>
      </c>
      <c r="X301" s="77">
        <f>IF($I301&gt;='Forbikjøringsfelt i stigning'!$D$15-('Forbikjøringsfelt i stigning'!$D$18-5),IF($I300&lt;='Forbikjøringsfelt i stigning'!$D$15-('Forbikjøringsfelt i stigning'!$D$18-5),$G301,0),0)</f>
        <v>0</v>
      </c>
    </row>
    <row r="302" spans="2:24" x14ac:dyDescent="0.2">
      <c r="B302" s="71">
        <v>246</v>
      </c>
      <c r="C302" s="72">
        <f t="shared" si="105"/>
        <v>81.999999999999915</v>
      </c>
      <c r="D302" s="72">
        <f t="shared" si="88"/>
        <v>0.3333333333333286</v>
      </c>
      <c r="E302" s="73">
        <f t="shared" si="89"/>
        <v>3.5425921726949876</v>
      </c>
      <c r="F302" s="73">
        <f t="shared" si="90"/>
        <v>0.12399072604432457</v>
      </c>
      <c r="G302" s="74">
        <f t="shared" si="91"/>
        <v>1409.8158429751177</v>
      </c>
      <c r="H302" s="72">
        <f t="shared" si="92"/>
        <v>689.83742440079106</v>
      </c>
      <c r="I302" s="72">
        <f t="shared" si="93"/>
        <v>38.440142808220969</v>
      </c>
      <c r="J302" s="72">
        <f t="shared" si="94"/>
        <v>10.677817446728046</v>
      </c>
      <c r="K302" s="72">
        <f t="shared" si="102"/>
        <v>22.222222222222221</v>
      </c>
      <c r="L302" s="73">
        <f t="shared" si="95"/>
        <v>0.29251629658737122</v>
      </c>
      <c r="M302" s="73">
        <f t="shared" si="96"/>
        <v>0.29251629658737122</v>
      </c>
      <c r="N302" s="72">
        <f t="shared" si="87"/>
        <v>3.5</v>
      </c>
      <c r="O302" s="74">
        <f t="shared" si="103"/>
        <v>342000</v>
      </c>
      <c r="P302" s="74">
        <f t="shared" si="101"/>
        <v>32029.017325520719</v>
      </c>
      <c r="Q302" s="74">
        <f t="shared" si="97"/>
        <v>14000</v>
      </c>
      <c r="R302" s="74">
        <f t="shared" si="104"/>
        <v>6000</v>
      </c>
      <c r="S302" s="74">
        <f t="shared" si="98"/>
        <v>328.36546202587152</v>
      </c>
      <c r="T302" s="74">
        <f t="shared" si="99"/>
        <v>20328.365462025871</v>
      </c>
      <c r="U302" s="75">
        <f t="shared" si="100"/>
        <v>11700.651863494848</v>
      </c>
      <c r="W302" s="76">
        <f>IF($I302&lt;='Forbikjøringsfelt i stigning'!$D$15-'Forbikjøringsfelt i stigning'!$D$18,IF($I301&gt;='Forbikjøringsfelt i stigning'!$D$15-'Forbikjøringsfelt i stigning'!$D$18,$G302,0),0)</f>
        <v>0</v>
      </c>
      <c r="X302" s="77">
        <f>IF($I302&gt;='Forbikjøringsfelt i stigning'!$D$15-('Forbikjøringsfelt i stigning'!$D$18-5),IF($I301&lt;='Forbikjøringsfelt i stigning'!$D$15-('Forbikjøringsfelt i stigning'!$D$18-5),$G302,0),0)</f>
        <v>0</v>
      </c>
    </row>
    <row r="303" spans="2:24" x14ac:dyDescent="0.2">
      <c r="B303" s="71">
        <v>247</v>
      </c>
      <c r="C303" s="72">
        <f t="shared" si="105"/>
        <v>82.333333333333243</v>
      </c>
      <c r="D303" s="72">
        <f t="shared" si="88"/>
        <v>0.3333333333333286</v>
      </c>
      <c r="E303" s="73">
        <f t="shared" si="89"/>
        <v>3.5755233876085959</v>
      </c>
      <c r="F303" s="73">
        <f t="shared" si="90"/>
        <v>0.12514331856630087</v>
      </c>
      <c r="G303" s="74">
        <f t="shared" si="91"/>
        <v>1413.3913663627263</v>
      </c>
      <c r="H303" s="72">
        <f t="shared" si="92"/>
        <v>689.96256771935737</v>
      </c>
      <c r="I303" s="72">
        <f t="shared" si="93"/>
        <v>38.791162364125803</v>
      </c>
      <c r="J303" s="72">
        <f t="shared" si="94"/>
        <v>10.775322878923834</v>
      </c>
      <c r="K303" s="72">
        <f t="shared" si="102"/>
        <v>22.222222222222221</v>
      </c>
      <c r="L303" s="73">
        <f t="shared" si="95"/>
        <v>0.28511995722723021</v>
      </c>
      <c r="M303" s="73">
        <f t="shared" si="96"/>
        <v>0.28511995722723021</v>
      </c>
      <c r="N303" s="72">
        <f t="shared" si="87"/>
        <v>3.5</v>
      </c>
      <c r="O303" s="74">
        <f t="shared" si="103"/>
        <v>342000</v>
      </c>
      <c r="P303" s="74">
        <f t="shared" si="101"/>
        <v>31739.188128546979</v>
      </c>
      <c r="Q303" s="74">
        <f t="shared" si="97"/>
        <v>14000</v>
      </c>
      <c r="R303" s="74">
        <f t="shared" si="104"/>
        <v>6000</v>
      </c>
      <c r="S303" s="74">
        <f t="shared" si="98"/>
        <v>334.38983945777113</v>
      </c>
      <c r="T303" s="74">
        <f t="shared" si="99"/>
        <v>20334.38983945777</v>
      </c>
      <c r="U303" s="75">
        <f t="shared" si="100"/>
        <v>11404.798289089209</v>
      </c>
      <c r="W303" s="76">
        <f>IF($I303&lt;='Forbikjøringsfelt i stigning'!$D$15-'Forbikjøringsfelt i stigning'!$D$18,IF($I302&gt;='Forbikjøringsfelt i stigning'!$D$15-'Forbikjøringsfelt i stigning'!$D$18,$G303,0),0)</f>
        <v>0</v>
      </c>
      <c r="X303" s="77">
        <f>IF($I303&gt;='Forbikjøringsfelt i stigning'!$D$15-('Forbikjøringsfelt i stigning'!$D$18-5),IF($I302&lt;='Forbikjøringsfelt i stigning'!$D$15-('Forbikjøringsfelt i stigning'!$D$18-5),$G303,0),0)</f>
        <v>0</v>
      </c>
    </row>
    <row r="304" spans="2:24" x14ac:dyDescent="0.2">
      <c r="B304" s="71">
        <v>248</v>
      </c>
      <c r="C304" s="72">
        <f t="shared" si="105"/>
        <v>82.666666666666572</v>
      </c>
      <c r="D304" s="72">
        <f t="shared" si="88"/>
        <v>0.3333333333333286</v>
      </c>
      <c r="E304" s="73">
        <f t="shared" si="89"/>
        <v>3.6076142905982946</v>
      </c>
      <c r="F304" s="73">
        <f t="shared" si="90"/>
        <v>0.12626650017094032</v>
      </c>
      <c r="G304" s="74">
        <f t="shared" si="91"/>
        <v>1416.9989806533247</v>
      </c>
      <c r="H304" s="72">
        <f t="shared" si="92"/>
        <v>690.08883421952828</v>
      </c>
      <c r="I304" s="72">
        <f t="shared" si="93"/>
        <v>39.133306312798474</v>
      </c>
      <c r="J304" s="72">
        <f t="shared" si="94"/>
        <v>10.870362864666243</v>
      </c>
      <c r="K304" s="72">
        <f t="shared" si="102"/>
        <v>22.222222222222221</v>
      </c>
      <c r="L304" s="73">
        <f t="shared" si="95"/>
        <v>0.27803441594148443</v>
      </c>
      <c r="M304" s="73">
        <f t="shared" si="96"/>
        <v>0.27803441594148443</v>
      </c>
      <c r="N304" s="72">
        <f t="shared" si="87"/>
        <v>3.5</v>
      </c>
      <c r="O304" s="74">
        <f t="shared" si="103"/>
        <v>342000</v>
      </c>
      <c r="P304" s="74">
        <f t="shared" si="101"/>
        <v>31461.69122943078</v>
      </c>
      <c r="Q304" s="74">
        <f t="shared" si="97"/>
        <v>14000</v>
      </c>
      <c r="R304" s="74">
        <f t="shared" si="104"/>
        <v>6000</v>
      </c>
      <c r="S304" s="74">
        <f t="shared" si="98"/>
        <v>340.31459177140289</v>
      </c>
      <c r="T304" s="74">
        <f t="shared" si="99"/>
        <v>20340.314591771403</v>
      </c>
      <c r="U304" s="75">
        <f t="shared" si="100"/>
        <v>11121.376637659378</v>
      </c>
      <c r="W304" s="76">
        <f>IF($I304&lt;='Forbikjøringsfelt i stigning'!$D$15-'Forbikjøringsfelt i stigning'!$D$18,IF($I303&gt;='Forbikjøringsfelt i stigning'!$D$15-'Forbikjøringsfelt i stigning'!$D$18,$G304,0),0)</f>
        <v>0</v>
      </c>
      <c r="X304" s="77">
        <f>IF($I304&gt;='Forbikjøringsfelt i stigning'!$D$15-('Forbikjøringsfelt i stigning'!$D$18-5),IF($I303&lt;='Forbikjøringsfelt i stigning'!$D$15-('Forbikjøringsfelt i stigning'!$D$18-5),$G304,0),0)</f>
        <v>0</v>
      </c>
    </row>
    <row r="305" spans="2:24" x14ac:dyDescent="0.2">
      <c r="B305" s="71">
        <v>249</v>
      </c>
      <c r="C305" s="72">
        <f t="shared" si="105"/>
        <v>82.999999999999901</v>
      </c>
      <c r="D305" s="72">
        <f t="shared" si="88"/>
        <v>0.3333333333333286</v>
      </c>
      <c r="E305" s="73">
        <f t="shared" si="89"/>
        <v>3.6389006446632228</v>
      </c>
      <c r="F305" s="73">
        <f t="shared" si="90"/>
        <v>0.12736152256321279</v>
      </c>
      <c r="G305" s="74">
        <f t="shared" si="91"/>
        <v>1420.6378812979879</v>
      </c>
      <c r="H305" s="72">
        <f t="shared" si="92"/>
        <v>690.21619574209149</v>
      </c>
      <c r="I305" s="72">
        <f t="shared" si="93"/>
        <v>39.466947611928255</v>
      </c>
      <c r="J305" s="72">
        <f t="shared" si="94"/>
        <v>10.963041003313403</v>
      </c>
      <c r="K305" s="72">
        <f t="shared" si="102"/>
        <v>22.222222222222221</v>
      </c>
      <c r="L305" s="73">
        <f t="shared" si="95"/>
        <v>0.27123954164526515</v>
      </c>
      <c r="M305" s="73">
        <f t="shared" si="96"/>
        <v>0.27123954164526515</v>
      </c>
      <c r="N305" s="72">
        <f t="shared" ref="N305:N368" si="106">IF($G305&gt;=$F$48,$D$48,(IF($G305&gt;=$F$47,$D$47,(IF($G305&gt;=$F$46,$D$46,(IF($G305&gt;=$F$45,$D$45,(IF($G305&gt;=$F$44,$D$44,IF($G305&gt;=$F$43,$D$43,IF($G305&gt;=$F$42,$D$42,IF($G305&gt;=$F$41,$D$41,$D$40))))))))))))</f>
        <v>3.5</v>
      </c>
      <c r="O305" s="74">
        <f t="shared" si="103"/>
        <v>342000</v>
      </c>
      <c r="P305" s="74">
        <f t="shared" si="101"/>
        <v>31195.723877766759</v>
      </c>
      <c r="Q305" s="74">
        <f t="shared" si="97"/>
        <v>14000</v>
      </c>
      <c r="R305" s="74">
        <f t="shared" si="104"/>
        <v>6000</v>
      </c>
      <c r="S305" s="74">
        <f t="shared" si="98"/>
        <v>346.14221195615312</v>
      </c>
      <c r="T305" s="74">
        <f t="shared" si="99"/>
        <v>20346.142211956154</v>
      </c>
      <c r="U305" s="75">
        <f t="shared" si="100"/>
        <v>10849.581665810605</v>
      </c>
      <c r="W305" s="76">
        <f>IF($I305&lt;='Forbikjøringsfelt i stigning'!$D$15-'Forbikjøringsfelt i stigning'!$D$18,IF($I304&gt;='Forbikjøringsfelt i stigning'!$D$15-'Forbikjøringsfelt i stigning'!$D$18,$G305,0),0)</f>
        <v>0</v>
      </c>
      <c r="X305" s="77">
        <f>IF($I305&gt;='Forbikjøringsfelt i stigning'!$D$15-('Forbikjøringsfelt i stigning'!$D$18-5),IF($I304&lt;='Forbikjøringsfelt i stigning'!$D$15-('Forbikjøringsfelt i stigning'!$D$18-5),$G305,0),0)</f>
        <v>0</v>
      </c>
    </row>
    <row r="306" spans="2:24" x14ac:dyDescent="0.2">
      <c r="B306" s="71">
        <v>250</v>
      </c>
      <c r="C306" s="72">
        <f t="shared" si="105"/>
        <v>83.333333333333229</v>
      </c>
      <c r="D306" s="72">
        <f t="shared" si="88"/>
        <v>0.3333333333333286</v>
      </c>
      <c r="E306" s="73">
        <f t="shared" si="89"/>
        <v>3.6694158645291521</v>
      </c>
      <c r="F306" s="73">
        <f t="shared" si="90"/>
        <v>0.12842955525852032</v>
      </c>
      <c r="G306" s="74">
        <f t="shared" si="91"/>
        <v>1424.307297162517</v>
      </c>
      <c r="H306" s="72">
        <f t="shared" si="92"/>
        <v>690.34462529735003</v>
      </c>
      <c r="I306" s="72">
        <f t="shared" si="93"/>
        <v>39.792435061902566</v>
      </c>
      <c r="J306" s="72">
        <f t="shared" si="94"/>
        <v>11.053454183861824</v>
      </c>
      <c r="K306" s="72">
        <f t="shared" si="102"/>
        <v>22.222222222222221</v>
      </c>
      <c r="L306" s="73">
        <f t="shared" si="95"/>
        <v>0.26471698174961267</v>
      </c>
      <c r="M306" s="73">
        <f t="shared" si="96"/>
        <v>0.26471698174961267</v>
      </c>
      <c r="N306" s="72">
        <f t="shared" si="106"/>
        <v>3.5</v>
      </c>
      <c r="O306" s="74">
        <f t="shared" si="103"/>
        <v>342000</v>
      </c>
      <c r="P306" s="74">
        <f t="shared" si="101"/>
        <v>30940.554356241337</v>
      </c>
      <c r="Q306" s="74">
        <f t="shared" si="97"/>
        <v>14000</v>
      </c>
      <c r="R306" s="74">
        <f t="shared" si="104"/>
        <v>6000</v>
      </c>
      <c r="S306" s="74">
        <f t="shared" si="98"/>
        <v>351.87508625682943</v>
      </c>
      <c r="T306" s="74">
        <f t="shared" si="99"/>
        <v>20351.87508625683</v>
      </c>
      <c r="U306" s="75">
        <f t="shared" si="100"/>
        <v>10588.679269984506</v>
      </c>
      <c r="W306" s="76">
        <f>IF($I306&lt;='Forbikjøringsfelt i stigning'!$D$15-'Forbikjøringsfelt i stigning'!$D$18,IF($I305&gt;='Forbikjøringsfelt i stigning'!$D$15-'Forbikjøringsfelt i stigning'!$D$18,$G306,0),0)</f>
        <v>0</v>
      </c>
      <c r="X306" s="77">
        <f>IF($I306&gt;='Forbikjøringsfelt i stigning'!$D$15-('Forbikjøringsfelt i stigning'!$D$18-5),IF($I305&lt;='Forbikjøringsfelt i stigning'!$D$15-('Forbikjøringsfelt i stigning'!$D$18-5),$G306,0),0)</f>
        <v>0</v>
      </c>
    </row>
    <row r="307" spans="2:24" x14ac:dyDescent="0.2">
      <c r="B307" s="71">
        <v>251</v>
      </c>
      <c r="C307" s="72">
        <f t="shared" si="105"/>
        <v>83.666666666666558</v>
      </c>
      <c r="D307" s="72">
        <f t="shared" ref="D307:D370" si="107">+C307-C306</f>
        <v>0.3333333333333286</v>
      </c>
      <c r="E307" s="73">
        <f t="shared" ref="E307:E370" si="108">+J306*D307+0.5*M306*D307*D307</f>
        <v>3.6991912269399783</v>
      </c>
      <c r="F307" s="73">
        <f t="shared" ref="F307:F370" si="109">+E307*N307/100</f>
        <v>0.12947169294289926</v>
      </c>
      <c r="G307" s="74">
        <f t="shared" ref="G307:G370" si="110">+G306+E307</f>
        <v>1428.006488389457</v>
      </c>
      <c r="H307" s="72">
        <f t="shared" ref="H307:H370" si="111">+H306+F307</f>
        <v>690.47409699029288</v>
      </c>
      <c r="I307" s="72">
        <f t="shared" ref="I307:I370" si="112">+J307*3.6</f>
        <v>40.110095440002098</v>
      </c>
      <c r="J307" s="72">
        <f t="shared" ref="J307:J370" si="113">+J306+M306*D307</f>
        <v>11.141693177778361</v>
      </c>
      <c r="K307" s="72">
        <f t="shared" si="102"/>
        <v>22.222222222222221</v>
      </c>
      <c r="L307" s="73">
        <f t="shared" ref="L307:L370" si="114">+U307/$E$22</f>
        <v>0.25844996488391497</v>
      </c>
      <c r="M307" s="73">
        <f t="shared" ref="M307:M370" si="115">MIN(IF((J307+L307*D308)&gt;K307,+(K307-J307)/D308,L307),$E$20)</f>
        <v>0.25844996488391497</v>
      </c>
      <c r="N307" s="72">
        <f t="shared" si="106"/>
        <v>3.5</v>
      </c>
      <c r="O307" s="74">
        <f t="shared" si="103"/>
        <v>342000</v>
      </c>
      <c r="P307" s="74">
        <f t="shared" si="101"/>
        <v>30695.514096735729</v>
      </c>
      <c r="Q307" s="74">
        <f t="shared" ref="Q307:Q370" si="116">0.1*$E$22*N307</f>
        <v>14000</v>
      </c>
      <c r="R307" s="74">
        <f t="shared" si="104"/>
        <v>6000</v>
      </c>
      <c r="S307" s="74">
        <f t="shared" ref="S307:S370" si="117">0.5*$E$9*$E$13*$E$14*(J307+$E$10)^2</f>
        <v>357.5155013791283</v>
      </c>
      <c r="T307" s="74">
        <f t="shared" ref="T307:T370" si="118">+Q307+R307+S307</f>
        <v>20357.51550137913</v>
      </c>
      <c r="U307" s="75">
        <f t="shared" ref="U307:U370" si="119">+P307-T307</f>
        <v>10337.998595356599</v>
      </c>
      <c r="W307" s="76">
        <f>IF($I307&lt;='Forbikjøringsfelt i stigning'!$D$15-'Forbikjøringsfelt i stigning'!$D$18,IF($I306&gt;='Forbikjøringsfelt i stigning'!$D$15-'Forbikjøringsfelt i stigning'!$D$18,$G307,0),0)</f>
        <v>0</v>
      </c>
      <c r="X307" s="77">
        <f>IF($I307&gt;='Forbikjøringsfelt i stigning'!$D$15-('Forbikjøringsfelt i stigning'!$D$18-5),IF($I306&lt;='Forbikjøringsfelt i stigning'!$D$15-('Forbikjøringsfelt i stigning'!$D$18-5),$G307,0),0)</f>
        <v>0</v>
      </c>
    </row>
    <row r="308" spans="2:24" x14ac:dyDescent="0.2">
      <c r="B308" s="71">
        <v>252</v>
      </c>
      <c r="C308" s="72">
        <f t="shared" si="105"/>
        <v>83.999999999999886</v>
      </c>
      <c r="D308" s="72">
        <f t="shared" si="107"/>
        <v>0.3333333333333286</v>
      </c>
      <c r="E308" s="73">
        <f t="shared" si="108"/>
        <v>3.7282560573085068</v>
      </c>
      <c r="F308" s="73">
        <f t="shared" si="109"/>
        <v>0.13048896200579774</v>
      </c>
      <c r="G308" s="74">
        <f t="shared" si="110"/>
        <v>1431.7347444467655</v>
      </c>
      <c r="H308" s="72">
        <f t="shared" si="111"/>
        <v>690.60458595229863</v>
      </c>
      <c r="I308" s="72">
        <f t="shared" si="112"/>
        <v>40.420235397862797</v>
      </c>
      <c r="J308" s="72">
        <f t="shared" si="113"/>
        <v>11.227843166072999</v>
      </c>
      <c r="K308" s="72">
        <f t="shared" si="102"/>
        <v>22.222222222222221</v>
      </c>
      <c r="L308" s="73">
        <f t="shared" si="114"/>
        <v>0.25242312974317765</v>
      </c>
      <c r="M308" s="73">
        <f t="shared" si="115"/>
        <v>0.25242312974317765</v>
      </c>
      <c r="N308" s="72">
        <f t="shared" si="106"/>
        <v>3.5</v>
      </c>
      <c r="O308" s="74">
        <f t="shared" si="103"/>
        <v>342000</v>
      </c>
      <c r="P308" s="74">
        <f t="shared" si="101"/>
        <v>30459.990840753471</v>
      </c>
      <c r="Q308" s="74">
        <f t="shared" si="116"/>
        <v>14000</v>
      </c>
      <c r="R308" s="74">
        <f t="shared" si="104"/>
        <v>6000</v>
      </c>
      <c r="S308" s="74">
        <f t="shared" si="117"/>
        <v>363.06565102636455</v>
      </c>
      <c r="T308" s="74">
        <f t="shared" si="118"/>
        <v>20363.065651026365</v>
      </c>
      <c r="U308" s="75">
        <f t="shared" si="119"/>
        <v>10096.925189727106</v>
      </c>
      <c r="W308" s="76">
        <f>IF($I308&lt;='Forbikjøringsfelt i stigning'!$D$15-'Forbikjøringsfelt i stigning'!$D$18,IF($I307&gt;='Forbikjøringsfelt i stigning'!$D$15-'Forbikjøringsfelt i stigning'!$D$18,$G308,0),0)</f>
        <v>0</v>
      </c>
      <c r="X308" s="77">
        <f>IF($I308&gt;='Forbikjøringsfelt i stigning'!$D$15-('Forbikjøringsfelt i stigning'!$D$18-5),IF($I307&lt;='Forbikjøringsfelt i stigning'!$D$15-('Forbikjøringsfelt i stigning'!$D$18-5),$G308,0),0)</f>
        <v>0</v>
      </c>
    </row>
    <row r="309" spans="2:24" x14ac:dyDescent="0.2">
      <c r="B309" s="71">
        <v>253</v>
      </c>
      <c r="C309" s="72">
        <f t="shared" si="105"/>
        <v>84.333333333333215</v>
      </c>
      <c r="D309" s="72">
        <f t="shared" si="107"/>
        <v>0.3333333333333286</v>
      </c>
      <c r="E309" s="73">
        <f t="shared" si="108"/>
        <v>3.7566378958989004</v>
      </c>
      <c r="F309" s="73">
        <f t="shared" si="109"/>
        <v>0.13148232635646151</v>
      </c>
      <c r="G309" s="74">
        <f t="shared" si="110"/>
        <v>1435.4913823426643</v>
      </c>
      <c r="H309" s="72">
        <f t="shared" si="111"/>
        <v>690.73606827865513</v>
      </c>
      <c r="I309" s="72">
        <f t="shared" si="112"/>
        <v>40.723143153554602</v>
      </c>
      <c r="J309" s="72">
        <f t="shared" si="113"/>
        <v>11.311984209320723</v>
      </c>
      <c r="K309" s="72">
        <f t="shared" si="102"/>
        <v>22.222222222222221</v>
      </c>
      <c r="L309" s="73">
        <f t="shared" si="114"/>
        <v>0.2466223760646313</v>
      </c>
      <c r="M309" s="73">
        <f t="shared" si="115"/>
        <v>0.2466223760646313</v>
      </c>
      <c r="N309" s="72">
        <f t="shared" si="106"/>
        <v>3.5</v>
      </c>
      <c r="O309" s="74">
        <f t="shared" si="103"/>
        <v>342000</v>
      </c>
      <c r="P309" s="74">
        <f t="shared" si="101"/>
        <v>30233.422684430785</v>
      </c>
      <c r="Q309" s="74">
        <f t="shared" si="116"/>
        <v>14000</v>
      </c>
      <c r="R309" s="74">
        <f t="shared" si="104"/>
        <v>6000</v>
      </c>
      <c r="S309" s="74">
        <f t="shared" si="117"/>
        <v>368.52764184553359</v>
      </c>
      <c r="T309" s="74">
        <f t="shared" si="118"/>
        <v>20368.527641845532</v>
      </c>
      <c r="U309" s="75">
        <f t="shared" si="119"/>
        <v>9864.8950425852527</v>
      </c>
      <c r="W309" s="76">
        <f>IF($I309&lt;='Forbikjøringsfelt i stigning'!$D$15-'Forbikjøringsfelt i stigning'!$D$18,IF($I308&gt;='Forbikjøringsfelt i stigning'!$D$15-'Forbikjøringsfelt i stigning'!$D$18,$G309,0),0)</f>
        <v>0</v>
      </c>
      <c r="X309" s="77">
        <f>IF($I309&gt;='Forbikjøringsfelt i stigning'!$D$15-('Forbikjøringsfelt i stigning'!$D$18-5),IF($I308&lt;='Forbikjøringsfelt i stigning'!$D$15-('Forbikjøringsfelt i stigning'!$D$18-5),$G309,0),0)</f>
        <v>0</v>
      </c>
    </row>
    <row r="310" spans="2:24" x14ac:dyDescent="0.2">
      <c r="B310" s="71">
        <v>254</v>
      </c>
      <c r="C310" s="72">
        <f t="shared" si="105"/>
        <v>84.666666666666544</v>
      </c>
      <c r="D310" s="72">
        <f t="shared" si="107"/>
        <v>0.3333333333333286</v>
      </c>
      <c r="E310" s="73">
        <f t="shared" si="108"/>
        <v>3.7843626462215556</v>
      </c>
      <c r="F310" s="73">
        <f t="shared" si="109"/>
        <v>0.13245269261775444</v>
      </c>
      <c r="G310" s="74">
        <f t="shared" si="110"/>
        <v>1439.2757449888859</v>
      </c>
      <c r="H310" s="72">
        <f t="shared" si="111"/>
        <v>690.86852097127291</v>
      </c>
      <c r="I310" s="72">
        <f t="shared" si="112"/>
        <v>41.019090004832158</v>
      </c>
      <c r="J310" s="72">
        <f t="shared" si="113"/>
        <v>11.394191668008933</v>
      </c>
      <c r="K310" s="72">
        <f t="shared" si="102"/>
        <v>22.222222222222221</v>
      </c>
      <c r="L310" s="73">
        <f t="shared" si="114"/>
        <v>0.24103473442750847</v>
      </c>
      <c r="M310" s="73">
        <f t="shared" si="115"/>
        <v>0.24103473442750847</v>
      </c>
      <c r="N310" s="72">
        <f t="shared" si="106"/>
        <v>3.5</v>
      </c>
      <c r="O310" s="74">
        <f t="shared" si="103"/>
        <v>342000</v>
      </c>
      <c r="P310" s="74">
        <f t="shared" si="101"/>
        <v>30015.292875950232</v>
      </c>
      <c r="Q310" s="74">
        <f t="shared" si="116"/>
        <v>14000</v>
      </c>
      <c r="R310" s="74">
        <f t="shared" si="104"/>
        <v>6000</v>
      </c>
      <c r="S310" s="74">
        <f t="shared" si="117"/>
        <v>373.90349884989359</v>
      </c>
      <c r="T310" s="74">
        <f t="shared" si="118"/>
        <v>20373.903498849893</v>
      </c>
      <c r="U310" s="75">
        <f t="shared" si="119"/>
        <v>9641.3893771003386</v>
      </c>
      <c r="W310" s="76">
        <f>IF($I310&lt;='Forbikjøringsfelt i stigning'!$D$15-'Forbikjøringsfelt i stigning'!$D$18,IF($I309&gt;='Forbikjøringsfelt i stigning'!$D$15-'Forbikjøringsfelt i stigning'!$D$18,$G310,0),0)</f>
        <v>0</v>
      </c>
      <c r="X310" s="77">
        <f>IF($I310&gt;='Forbikjøringsfelt i stigning'!$D$15-('Forbikjøringsfelt i stigning'!$D$18-5),IF($I309&lt;='Forbikjøringsfelt i stigning'!$D$15-('Forbikjøringsfelt i stigning'!$D$18-5),$G310,0),0)</f>
        <v>0</v>
      </c>
    </row>
    <row r="311" spans="2:24" x14ac:dyDescent="0.2">
      <c r="B311" s="71">
        <v>255</v>
      </c>
      <c r="C311" s="72">
        <f t="shared" si="105"/>
        <v>84.999999999999872</v>
      </c>
      <c r="D311" s="72">
        <f t="shared" si="107"/>
        <v>0.3333333333333286</v>
      </c>
      <c r="E311" s="73">
        <f t="shared" si="108"/>
        <v>3.8114547079155625</v>
      </c>
      <c r="F311" s="73">
        <f t="shared" si="109"/>
        <v>0.13340091477704469</v>
      </c>
      <c r="G311" s="74">
        <f t="shared" si="110"/>
        <v>1443.0871996968015</v>
      </c>
      <c r="H311" s="72">
        <f t="shared" si="111"/>
        <v>691.00192188605001</v>
      </c>
      <c r="I311" s="72">
        <f t="shared" si="112"/>
        <v>41.308331686145166</v>
      </c>
      <c r="J311" s="72">
        <f t="shared" si="113"/>
        <v>11.474536579484768</v>
      </c>
      <c r="K311" s="72">
        <f t="shared" si="102"/>
        <v>22.222222222222221</v>
      </c>
      <c r="L311" s="73">
        <f t="shared" si="114"/>
        <v>0.2356482521273123</v>
      </c>
      <c r="M311" s="73">
        <f t="shared" si="115"/>
        <v>0.2356482521273123</v>
      </c>
      <c r="N311" s="72">
        <f t="shared" si="106"/>
        <v>3.5</v>
      </c>
      <c r="O311" s="74">
        <f t="shared" si="103"/>
        <v>342000</v>
      </c>
      <c r="P311" s="74">
        <f t="shared" si="101"/>
        <v>29805.125255468622</v>
      </c>
      <c r="Q311" s="74">
        <f t="shared" si="116"/>
        <v>14000</v>
      </c>
      <c r="R311" s="74">
        <f t="shared" si="104"/>
        <v>6000</v>
      </c>
      <c r="S311" s="74">
        <f t="shared" si="117"/>
        <v>379.19517037612991</v>
      </c>
      <c r="T311" s="74">
        <f t="shared" si="118"/>
        <v>20379.19517037613</v>
      </c>
      <c r="U311" s="75">
        <f t="shared" si="119"/>
        <v>9425.9300850924919</v>
      </c>
      <c r="W311" s="76">
        <f>IF($I311&lt;='Forbikjøringsfelt i stigning'!$D$15-'Forbikjøringsfelt i stigning'!$D$18,IF($I310&gt;='Forbikjøringsfelt i stigning'!$D$15-'Forbikjøringsfelt i stigning'!$D$18,$G311,0),0)</f>
        <v>0</v>
      </c>
      <c r="X311" s="77">
        <f>IF($I311&gt;='Forbikjøringsfelt i stigning'!$D$15-('Forbikjøringsfelt i stigning'!$D$18-5),IF($I310&lt;='Forbikjøringsfelt i stigning'!$D$15-('Forbikjøringsfelt i stigning'!$D$18-5),$G311,0),0)</f>
        <v>0</v>
      </c>
    </row>
    <row r="312" spans="2:24" x14ac:dyDescent="0.2">
      <c r="B312" s="71">
        <v>256</v>
      </c>
      <c r="C312" s="72">
        <f t="shared" si="105"/>
        <v>85.333333333333201</v>
      </c>
      <c r="D312" s="72">
        <f t="shared" si="107"/>
        <v>0.3333333333333286</v>
      </c>
      <c r="E312" s="73">
        <f t="shared" si="108"/>
        <v>3.8379370960574963</v>
      </c>
      <c r="F312" s="73">
        <f t="shared" si="109"/>
        <v>0.13432779836201239</v>
      </c>
      <c r="G312" s="74">
        <f t="shared" si="110"/>
        <v>1446.9251367928589</v>
      </c>
      <c r="H312" s="72">
        <f t="shared" si="111"/>
        <v>691.13624968441206</v>
      </c>
      <c r="I312" s="72">
        <f t="shared" si="112"/>
        <v>41.59110958869794</v>
      </c>
      <c r="J312" s="72">
        <f t="shared" si="113"/>
        <v>11.553085996860538</v>
      </c>
      <c r="K312" s="72">
        <f t="shared" si="102"/>
        <v>22.222222222222221</v>
      </c>
      <c r="L312" s="73">
        <f t="shared" si="114"/>
        <v>0.23045189282913781</v>
      </c>
      <c r="M312" s="73">
        <f t="shared" si="115"/>
        <v>0.23045189282913781</v>
      </c>
      <c r="N312" s="72">
        <f t="shared" si="106"/>
        <v>3.5</v>
      </c>
      <c r="O312" s="74">
        <f t="shared" si="103"/>
        <v>342000</v>
      </c>
      <c r="P312" s="74">
        <f t="shared" ref="P312:P375" si="120">+O312/J312</f>
        <v>29602.480245791976</v>
      </c>
      <c r="Q312" s="74">
        <f t="shared" si="116"/>
        <v>14000</v>
      </c>
      <c r="R312" s="74">
        <f t="shared" si="104"/>
        <v>6000</v>
      </c>
      <c r="S312" s="74">
        <f t="shared" si="117"/>
        <v>384.40453262646258</v>
      </c>
      <c r="T312" s="74">
        <f t="shared" si="118"/>
        <v>20384.404532626464</v>
      </c>
      <c r="U312" s="75">
        <f t="shared" si="119"/>
        <v>9218.0757131655118</v>
      </c>
      <c r="W312" s="76">
        <f>IF($I312&lt;='Forbikjøringsfelt i stigning'!$D$15-'Forbikjøringsfelt i stigning'!$D$18,IF($I311&gt;='Forbikjøringsfelt i stigning'!$D$15-'Forbikjøringsfelt i stigning'!$D$18,$G312,0),0)</f>
        <v>0</v>
      </c>
      <c r="X312" s="77">
        <f>IF($I312&gt;='Forbikjøringsfelt i stigning'!$D$15-('Forbikjøringsfelt i stigning'!$D$18-5),IF($I311&lt;='Forbikjøringsfelt i stigning'!$D$15-('Forbikjøringsfelt i stigning'!$D$18-5),$G312,0),0)</f>
        <v>0</v>
      </c>
    </row>
    <row r="313" spans="2:24" x14ac:dyDescent="0.2">
      <c r="B313" s="71">
        <v>257</v>
      </c>
      <c r="C313" s="72">
        <f t="shared" si="105"/>
        <v>85.666666666666529</v>
      </c>
      <c r="D313" s="72">
        <f t="shared" si="107"/>
        <v>0.3333333333333286</v>
      </c>
      <c r="E313" s="73">
        <f t="shared" si="108"/>
        <v>3.8638315485550763</v>
      </c>
      <c r="F313" s="73">
        <f t="shared" si="109"/>
        <v>0.13523410419942766</v>
      </c>
      <c r="G313" s="74">
        <f t="shared" si="110"/>
        <v>1450.7889683414139</v>
      </c>
      <c r="H313" s="72">
        <f t="shared" si="111"/>
        <v>691.27148378861148</v>
      </c>
      <c r="I313" s="72">
        <f t="shared" si="112"/>
        <v>41.867651860092899</v>
      </c>
      <c r="J313" s="72">
        <f t="shared" si="113"/>
        <v>11.62990329447025</v>
      </c>
      <c r="K313" s="72">
        <f t="shared" si="102"/>
        <v>22.222222222222221</v>
      </c>
      <c r="L313" s="73">
        <f t="shared" si="114"/>
        <v>0.22543544807491736</v>
      </c>
      <c r="M313" s="73">
        <f t="shared" si="115"/>
        <v>0.22543544807491736</v>
      </c>
      <c r="N313" s="72">
        <f t="shared" si="106"/>
        <v>3.5</v>
      </c>
      <c r="O313" s="74">
        <f t="shared" si="103"/>
        <v>342000</v>
      </c>
      <c r="P313" s="74">
        <f t="shared" si="120"/>
        <v>29406.951316836235</v>
      </c>
      <c r="Q313" s="74">
        <f t="shared" si="116"/>
        <v>14000</v>
      </c>
      <c r="R313" s="74">
        <f t="shared" si="104"/>
        <v>6000</v>
      </c>
      <c r="S313" s="74">
        <f t="shared" si="117"/>
        <v>389.53339383954233</v>
      </c>
      <c r="T313" s="74">
        <f t="shared" si="118"/>
        <v>20389.533393839542</v>
      </c>
      <c r="U313" s="75">
        <f t="shared" si="119"/>
        <v>9017.417922996694</v>
      </c>
      <c r="W313" s="76">
        <f>IF($I313&lt;='Forbikjøringsfelt i stigning'!$D$15-'Forbikjøringsfelt i stigning'!$D$18,IF($I312&gt;='Forbikjøringsfelt i stigning'!$D$15-'Forbikjøringsfelt i stigning'!$D$18,$G313,0),0)</f>
        <v>0</v>
      </c>
      <c r="X313" s="77">
        <f>IF($I313&gt;='Forbikjøringsfelt i stigning'!$D$15-('Forbikjøringsfelt i stigning'!$D$18-5),IF($I312&lt;='Forbikjøringsfelt i stigning'!$D$15-('Forbikjøringsfelt i stigning'!$D$18-5),$G313,0),0)</f>
        <v>0</v>
      </c>
    </row>
    <row r="314" spans="2:24" x14ac:dyDescent="0.2">
      <c r="B314" s="71">
        <v>258</v>
      </c>
      <c r="C314" s="72">
        <f t="shared" si="105"/>
        <v>85.999999999999858</v>
      </c>
      <c r="D314" s="72">
        <f t="shared" si="107"/>
        <v>0.3333333333333286</v>
      </c>
      <c r="E314" s="73">
        <f t="shared" si="108"/>
        <v>3.8891586230497457</v>
      </c>
      <c r="F314" s="73">
        <f t="shared" si="109"/>
        <v>0.1361205518067411</v>
      </c>
      <c r="G314" s="74">
        <f t="shared" si="110"/>
        <v>1454.6781269644637</v>
      </c>
      <c r="H314" s="72">
        <f t="shared" si="111"/>
        <v>691.40760434041817</v>
      </c>
      <c r="I314" s="72">
        <f t="shared" si="112"/>
        <v>42.138174397782798</v>
      </c>
      <c r="J314" s="72">
        <f t="shared" si="113"/>
        <v>11.705048443828554</v>
      </c>
      <c r="K314" s="72">
        <f t="shared" si="102"/>
        <v>22.222222222222221</v>
      </c>
      <c r="L314" s="73">
        <f t="shared" si="114"/>
        <v>0.22058945902345767</v>
      </c>
      <c r="M314" s="73">
        <f t="shared" si="115"/>
        <v>0.22058945902345767</v>
      </c>
      <c r="N314" s="72">
        <f t="shared" si="106"/>
        <v>3.5</v>
      </c>
      <c r="O314" s="74">
        <f t="shared" si="103"/>
        <v>342000</v>
      </c>
      <c r="P314" s="74">
        <f t="shared" si="120"/>
        <v>29218.161859066742</v>
      </c>
      <c r="Q314" s="74">
        <f t="shared" si="116"/>
        <v>14000</v>
      </c>
      <c r="R314" s="74">
        <f t="shared" si="104"/>
        <v>6000</v>
      </c>
      <c r="S314" s="74">
        <f t="shared" si="117"/>
        <v>394.58349812843494</v>
      </c>
      <c r="T314" s="74">
        <f t="shared" si="118"/>
        <v>20394.583498128435</v>
      </c>
      <c r="U314" s="75">
        <f t="shared" si="119"/>
        <v>8823.578360938307</v>
      </c>
      <c r="W314" s="76">
        <f>IF($I314&lt;='Forbikjøringsfelt i stigning'!$D$15-'Forbikjøringsfelt i stigning'!$D$18,IF($I313&gt;='Forbikjøringsfelt i stigning'!$D$15-'Forbikjøringsfelt i stigning'!$D$18,$G314,0),0)</f>
        <v>0</v>
      </c>
      <c r="X314" s="77">
        <f>IF($I314&gt;='Forbikjøringsfelt i stigning'!$D$15-('Forbikjøringsfelt i stigning'!$D$18-5),IF($I313&lt;='Forbikjøringsfelt i stigning'!$D$15-('Forbikjøringsfelt i stigning'!$D$18-5),$G314,0),0)</f>
        <v>0</v>
      </c>
    </row>
    <row r="315" spans="2:24" x14ac:dyDescent="0.2">
      <c r="B315" s="71">
        <v>259</v>
      </c>
      <c r="C315" s="72">
        <f t="shared" si="105"/>
        <v>86.333333333333186</v>
      </c>
      <c r="D315" s="72">
        <f t="shared" si="107"/>
        <v>0.3333333333333286</v>
      </c>
      <c r="E315" s="73">
        <f t="shared" si="108"/>
        <v>3.9139377845552099</v>
      </c>
      <c r="F315" s="73">
        <f t="shared" si="109"/>
        <v>0.13698782245943236</v>
      </c>
      <c r="G315" s="74">
        <f t="shared" si="110"/>
        <v>1458.5920647490188</v>
      </c>
      <c r="H315" s="72">
        <f t="shared" si="111"/>
        <v>691.54459216287762</v>
      </c>
      <c r="I315" s="72">
        <f t="shared" si="112"/>
        <v>42.402881748610945</v>
      </c>
      <c r="J315" s="72">
        <f t="shared" si="113"/>
        <v>11.778578263503039</v>
      </c>
      <c r="K315" s="72">
        <f t="shared" si="102"/>
        <v>22.222222222222221</v>
      </c>
      <c r="L315" s="73">
        <f t="shared" si="114"/>
        <v>0.21590514705282265</v>
      </c>
      <c r="M315" s="73">
        <f t="shared" si="115"/>
        <v>0.21590514705282265</v>
      </c>
      <c r="N315" s="72">
        <f t="shared" si="106"/>
        <v>3.5</v>
      </c>
      <c r="O315" s="74">
        <f t="shared" si="103"/>
        <v>342000</v>
      </c>
      <c r="P315" s="74">
        <f t="shared" si="120"/>
        <v>29035.762411132171</v>
      </c>
      <c r="Q315" s="74">
        <f t="shared" si="116"/>
        <v>14000</v>
      </c>
      <c r="R315" s="74">
        <f t="shared" si="104"/>
        <v>6000</v>
      </c>
      <c r="S315" s="74">
        <f t="shared" si="117"/>
        <v>399.55652901926288</v>
      </c>
      <c r="T315" s="74">
        <f t="shared" si="118"/>
        <v>20399.556529019264</v>
      </c>
      <c r="U315" s="75">
        <f t="shared" si="119"/>
        <v>8636.2058821129067</v>
      </c>
      <c r="W315" s="76">
        <f>IF($I315&lt;='Forbikjøringsfelt i stigning'!$D$15-'Forbikjøringsfelt i stigning'!$D$18,IF($I314&gt;='Forbikjøringsfelt i stigning'!$D$15-'Forbikjøringsfelt i stigning'!$D$18,$G315,0),0)</f>
        <v>0</v>
      </c>
      <c r="X315" s="77">
        <f>IF($I315&gt;='Forbikjøringsfelt i stigning'!$D$15-('Forbikjøringsfelt i stigning'!$D$18-5),IF($I314&lt;='Forbikjøringsfelt i stigning'!$D$15-('Forbikjøringsfelt i stigning'!$D$18-5),$G315,0),0)</f>
        <v>0</v>
      </c>
    </row>
    <row r="316" spans="2:24" x14ac:dyDescent="0.2">
      <c r="B316" s="71">
        <v>260</v>
      </c>
      <c r="C316" s="72">
        <f t="shared" si="105"/>
        <v>86.666666666666515</v>
      </c>
      <c r="D316" s="72">
        <f t="shared" si="107"/>
        <v>0.3333333333333286</v>
      </c>
      <c r="E316" s="73">
        <f t="shared" si="108"/>
        <v>3.9381874848927803</v>
      </c>
      <c r="F316" s="73">
        <f t="shared" si="109"/>
        <v>0.1378365619712473</v>
      </c>
      <c r="G316" s="74">
        <f t="shared" si="110"/>
        <v>1462.5302522339116</v>
      </c>
      <c r="H316" s="72">
        <f t="shared" si="111"/>
        <v>691.68242872484882</v>
      </c>
      <c r="I316" s="72">
        <f t="shared" si="112"/>
        <v>42.661967925074329</v>
      </c>
      <c r="J316" s="72">
        <f t="shared" si="113"/>
        <v>11.85054664585398</v>
      </c>
      <c r="K316" s="72">
        <f t="shared" si="102"/>
        <v>22.222222222222221</v>
      </c>
      <c r="L316" s="73">
        <f t="shared" si="114"/>
        <v>0.21137435206222926</v>
      </c>
      <c r="M316" s="73">
        <f t="shared" si="115"/>
        <v>0.21137435206222926</v>
      </c>
      <c r="N316" s="72">
        <f t="shared" si="106"/>
        <v>3.5</v>
      </c>
      <c r="O316" s="74">
        <f t="shared" si="103"/>
        <v>342000</v>
      </c>
      <c r="P316" s="74">
        <f t="shared" si="120"/>
        <v>28859.428195209188</v>
      </c>
      <c r="Q316" s="74">
        <f t="shared" si="116"/>
        <v>14000</v>
      </c>
      <c r="R316" s="74">
        <f t="shared" si="104"/>
        <v>6000</v>
      </c>
      <c r="S316" s="74">
        <f t="shared" si="117"/>
        <v>404.4541127200157</v>
      </c>
      <c r="T316" s="74">
        <f t="shared" si="118"/>
        <v>20404.454112720017</v>
      </c>
      <c r="U316" s="75">
        <f t="shared" si="119"/>
        <v>8454.9740824891705</v>
      </c>
      <c r="W316" s="76">
        <f>IF($I316&lt;='Forbikjøringsfelt i stigning'!$D$15-'Forbikjøringsfelt i stigning'!$D$18,IF($I315&gt;='Forbikjøringsfelt i stigning'!$D$15-'Forbikjøringsfelt i stigning'!$D$18,$G316,0),0)</f>
        <v>0</v>
      </c>
      <c r="X316" s="77">
        <f>IF($I316&gt;='Forbikjøringsfelt i stigning'!$D$15-('Forbikjøringsfelt i stigning'!$D$18-5),IF($I315&lt;='Forbikjøringsfelt i stigning'!$D$15-('Forbikjøringsfelt i stigning'!$D$18-5),$G316,0),0)</f>
        <v>0</v>
      </c>
    </row>
    <row r="317" spans="2:24" x14ac:dyDescent="0.2">
      <c r="B317" s="71">
        <v>261</v>
      </c>
      <c r="C317" s="72">
        <f t="shared" si="105"/>
        <v>86.999999999999844</v>
      </c>
      <c r="D317" s="72">
        <f t="shared" si="107"/>
        <v>0.3333333333333286</v>
      </c>
      <c r="E317" s="73">
        <f t="shared" si="108"/>
        <v>3.961925234843616</v>
      </c>
      <c r="F317" s="73">
        <f t="shared" si="109"/>
        <v>0.13866738321952657</v>
      </c>
      <c r="G317" s="74">
        <f t="shared" si="110"/>
        <v>1466.4921774687552</v>
      </c>
      <c r="H317" s="72">
        <f t="shared" si="111"/>
        <v>691.82109610806833</v>
      </c>
      <c r="I317" s="72">
        <f t="shared" si="112"/>
        <v>42.915617147549</v>
      </c>
      <c r="J317" s="72">
        <f t="shared" si="113"/>
        <v>11.921004763208055</v>
      </c>
      <c r="K317" s="72">
        <f t="shared" si="102"/>
        <v>22.222222222222221</v>
      </c>
      <c r="L317" s="73">
        <f t="shared" si="114"/>
        <v>0.20698947748328464</v>
      </c>
      <c r="M317" s="73">
        <f t="shared" si="115"/>
        <v>0.20698947748328464</v>
      </c>
      <c r="N317" s="72">
        <f t="shared" si="106"/>
        <v>3.5</v>
      </c>
      <c r="O317" s="74">
        <f t="shared" si="103"/>
        <v>342000</v>
      </c>
      <c r="P317" s="74">
        <f t="shared" si="120"/>
        <v>28688.856920476941</v>
      </c>
      <c r="Q317" s="74">
        <f t="shared" si="116"/>
        <v>14000</v>
      </c>
      <c r="R317" s="74">
        <f t="shared" si="104"/>
        <v>6000</v>
      </c>
      <c r="S317" s="74">
        <f t="shared" si="117"/>
        <v>409.27782114555595</v>
      </c>
      <c r="T317" s="74">
        <f t="shared" si="118"/>
        <v>20409.277821145555</v>
      </c>
      <c r="U317" s="75">
        <f t="shared" si="119"/>
        <v>8279.5790993313858</v>
      </c>
      <c r="W317" s="76">
        <f>IF($I317&lt;='Forbikjøringsfelt i stigning'!$D$15-'Forbikjøringsfelt i stigning'!$D$18,IF($I316&gt;='Forbikjøringsfelt i stigning'!$D$15-'Forbikjøringsfelt i stigning'!$D$18,$G317,0),0)</f>
        <v>0</v>
      </c>
      <c r="X317" s="77">
        <f>IF($I317&gt;='Forbikjøringsfelt i stigning'!$D$15-('Forbikjøringsfelt i stigning'!$D$18-5),IF($I316&lt;='Forbikjøringsfelt i stigning'!$D$15-('Forbikjøringsfelt i stigning'!$D$18-5),$G317,0),0)</f>
        <v>0</v>
      </c>
    </row>
    <row r="318" spans="2:24" x14ac:dyDescent="0.2">
      <c r="B318" s="71">
        <v>262</v>
      </c>
      <c r="C318" s="72">
        <f t="shared" si="105"/>
        <v>87.333333333333172</v>
      </c>
      <c r="D318" s="72">
        <f t="shared" si="107"/>
        <v>0.3333333333333286</v>
      </c>
      <c r="E318" s="73">
        <f t="shared" si="108"/>
        <v>3.9851676698183662</v>
      </c>
      <c r="F318" s="73">
        <f t="shared" si="109"/>
        <v>0.13948086844364282</v>
      </c>
      <c r="G318" s="74">
        <f t="shared" si="110"/>
        <v>1470.4773451385736</v>
      </c>
      <c r="H318" s="72">
        <f t="shared" si="111"/>
        <v>691.96057697651202</v>
      </c>
      <c r="I318" s="72">
        <f t="shared" si="112"/>
        <v>43.164004520528941</v>
      </c>
      <c r="J318" s="72">
        <f t="shared" si="113"/>
        <v>11.990001255702483</v>
      </c>
      <c r="K318" s="72">
        <f t="shared" si="102"/>
        <v>22.222222222222221</v>
      </c>
      <c r="L318" s="73">
        <f t="shared" si="114"/>
        <v>0.20274344115454632</v>
      </c>
      <c r="M318" s="73">
        <f t="shared" si="115"/>
        <v>0.20274344115454632</v>
      </c>
      <c r="N318" s="72">
        <f t="shared" si="106"/>
        <v>3.5</v>
      </c>
      <c r="O318" s="74">
        <f t="shared" si="103"/>
        <v>342000</v>
      </c>
      <c r="P318" s="74">
        <f t="shared" si="120"/>
        <v>28523.766820903686</v>
      </c>
      <c r="Q318" s="74">
        <f t="shared" si="116"/>
        <v>14000</v>
      </c>
      <c r="R318" s="74">
        <f t="shared" si="104"/>
        <v>6000</v>
      </c>
      <c r="S318" s="74">
        <f t="shared" si="117"/>
        <v>414.02917472183168</v>
      </c>
      <c r="T318" s="74">
        <f t="shared" si="118"/>
        <v>20414.029174721833</v>
      </c>
      <c r="U318" s="75">
        <f t="shared" si="119"/>
        <v>8109.7376461818531</v>
      </c>
      <c r="W318" s="76">
        <f>IF($I318&lt;='Forbikjøringsfelt i stigning'!$D$15-'Forbikjøringsfelt i stigning'!$D$18,IF($I317&gt;='Forbikjøringsfelt i stigning'!$D$15-'Forbikjøringsfelt i stigning'!$D$18,$G318,0),0)</f>
        <v>0</v>
      </c>
      <c r="X318" s="77">
        <f>IF($I318&gt;='Forbikjøringsfelt i stigning'!$D$15-('Forbikjøringsfelt i stigning'!$D$18-5),IF($I317&lt;='Forbikjøringsfelt i stigning'!$D$15-('Forbikjøringsfelt i stigning'!$D$18-5),$G318,0),0)</f>
        <v>0</v>
      </c>
    </row>
    <row r="319" spans="2:24" x14ac:dyDescent="0.2">
      <c r="B319" s="71">
        <v>263</v>
      </c>
      <c r="C319" s="72">
        <f t="shared" si="105"/>
        <v>87.666666666666501</v>
      </c>
      <c r="D319" s="72">
        <f t="shared" si="107"/>
        <v>0.3333333333333286</v>
      </c>
      <c r="E319" s="73">
        <f t="shared" si="108"/>
        <v>4.0079306097426901</v>
      </c>
      <c r="F319" s="73">
        <f t="shared" si="109"/>
        <v>0.14027757134099417</v>
      </c>
      <c r="G319" s="74">
        <f t="shared" si="110"/>
        <v>1474.4852757483163</v>
      </c>
      <c r="H319" s="72">
        <f t="shared" si="111"/>
        <v>692.10085454785303</v>
      </c>
      <c r="I319" s="72">
        <f t="shared" si="112"/>
        <v>43.407296649914393</v>
      </c>
      <c r="J319" s="72">
        <f t="shared" si="113"/>
        <v>12.057582402753997</v>
      </c>
      <c r="K319" s="72">
        <f t="shared" si="102"/>
        <v>22.222222222222221</v>
      </c>
      <c r="L319" s="73">
        <f t="shared" si="114"/>
        <v>0.19862963133419645</v>
      </c>
      <c r="M319" s="73">
        <f t="shared" si="115"/>
        <v>0.19862963133419645</v>
      </c>
      <c r="N319" s="72">
        <f t="shared" si="106"/>
        <v>3.5</v>
      </c>
      <c r="O319" s="74">
        <f t="shared" si="103"/>
        <v>342000</v>
      </c>
      <c r="P319" s="74">
        <f t="shared" si="120"/>
        <v>28363.894898357561</v>
      </c>
      <c r="Q319" s="74">
        <f t="shared" si="116"/>
        <v>14000</v>
      </c>
      <c r="R319" s="74">
        <f t="shared" si="104"/>
        <v>6000</v>
      </c>
      <c r="S319" s="74">
        <f t="shared" si="117"/>
        <v>418.7096449897042</v>
      </c>
      <c r="T319" s="74">
        <f t="shared" si="118"/>
        <v>20418.709644989704</v>
      </c>
      <c r="U319" s="75">
        <f t="shared" si="119"/>
        <v>7945.1852533678575</v>
      </c>
      <c r="W319" s="76">
        <f>IF($I319&lt;='Forbikjøringsfelt i stigning'!$D$15-'Forbikjøringsfelt i stigning'!$D$18,IF($I318&gt;='Forbikjøringsfelt i stigning'!$D$15-'Forbikjøringsfelt i stigning'!$D$18,$G319,0),0)</f>
        <v>0</v>
      </c>
      <c r="X319" s="77">
        <f>IF($I319&gt;='Forbikjøringsfelt i stigning'!$D$15-('Forbikjøringsfelt i stigning'!$D$18-5),IF($I318&lt;='Forbikjøringsfelt i stigning'!$D$15-('Forbikjøringsfelt i stigning'!$D$18-5),$G319,0),0)</f>
        <v>0</v>
      </c>
    </row>
    <row r="320" spans="2:24" x14ac:dyDescent="0.2">
      <c r="B320" s="71">
        <v>264</v>
      </c>
      <c r="C320" s="72">
        <f t="shared" si="105"/>
        <v>87.999999999999829</v>
      </c>
      <c r="D320" s="72">
        <f t="shared" si="107"/>
        <v>0.3333333333333286</v>
      </c>
      <c r="E320" s="73">
        <f t="shared" si="108"/>
        <v>4.0302291137698418</v>
      </c>
      <c r="F320" s="73">
        <f t="shared" si="109"/>
        <v>0.14105801898194448</v>
      </c>
      <c r="G320" s="74">
        <f t="shared" si="110"/>
        <v>1478.5155048620861</v>
      </c>
      <c r="H320" s="72">
        <f t="shared" si="111"/>
        <v>692.24191256683503</v>
      </c>
      <c r="I320" s="72">
        <f t="shared" si="112"/>
        <v>43.645652207515425</v>
      </c>
      <c r="J320" s="72">
        <f t="shared" si="113"/>
        <v>12.123792279865395</v>
      </c>
      <c r="K320" s="72">
        <f t="shared" si="102"/>
        <v>22.222222222222221</v>
      </c>
      <c r="L320" s="73">
        <f t="shared" si="114"/>
        <v>0.1946418672272367</v>
      </c>
      <c r="M320" s="73">
        <f t="shared" si="115"/>
        <v>0.1946418672272367</v>
      </c>
      <c r="N320" s="72">
        <f t="shared" si="106"/>
        <v>3.5</v>
      </c>
      <c r="O320" s="74">
        <f t="shared" si="103"/>
        <v>342000</v>
      </c>
      <c r="P320" s="74">
        <f t="shared" si="120"/>
        <v>28208.995346116</v>
      </c>
      <c r="Q320" s="74">
        <f t="shared" si="116"/>
        <v>14000</v>
      </c>
      <c r="R320" s="74">
        <f t="shared" si="104"/>
        <v>6000</v>
      </c>
      <c r="S320" s="74">
        <f t="shared" si="117"/>
        <v>423.32065702653233</v>
      </c>
      <c r="T320" s="74">
        <f t="shared" si="118"/>
        <v>20423.320657026532</v>
      </c>
      <c r="U320" s="75">
        <f t="shared" si="119"/>
        <v>7785.6746890894683</v>
      </c>
      <c r="W320" s="76">
        <f>IF($I320&lt;='Forbikjøringsfelt i stigning'!$D$15-'Forbikjøringsfelt i stigning'!$D$18,IF($I319&gt;='Forbikjøringsfelt i stigning'!$D$15-'Forbikjøringsfelt i stigning'!$D$18,$G320,0),0)</f>
        <v>0</v>
      </c>
      <c r="X320" s="77">
        <f>IF($I320&gt;='Forbikjøringsfelt i stigning'!$D$15-('Forbikjøringsfelt i stigning'!$D$18-5),IF($I319&lt;='Forbikjøringsfelt i stigning'!$D$15-('Forbikjøringsfelt i stigning'!$D$18-5),$G320,0),0)</f>
        <v>0</v>
      </c>
    </row>
    <row r="321" spans="2:24" x14ac:dyDescent="0.2">
      <c r="B321" s="71">
        <v>265</v>
      </c>
      <c r="C321" s="72">
        <f t="shared" si="105"/>
        <v>88.333333333333158</v>
      </c>
      <c r="D321" s="72">
        <f t="shared" si="107"/>
        <v>0.3333333333333286</v>
      </c>
      <c r="E321" s="73">
        <f t="shared" si="108"/>
        <v>4.0520775303565868</v>
      </c>
      <c r="F321" s="73">
        <f t="shared" si="109"/>
        <v>0.14182271356248052</v>
      </c>
      <c r="G321" s="74">
        <f t="shared" si="110"/>
        <v>1482.5675823924428</v>
      </c>
      <c r="H321" s="72">
        <f t="shared" si="111"/>
        <v>692.38373528039756</v>
      </c>
      <c r="I321" s="72">
        <f t="shared" si="112"/>
        <v>43.879222448188102</v>
      </c>
      <c r="J321" s="72">
        <f t="shared" si="113"/>
        <v>12.188672902274472</v>
      </c>
      <c r="K321" s="72">
        <f t="shared" si="102"/>
        <v>22.222222222222221</v>
      </c>
      <c r="L321" s="73">
        <f t="shared" si="114"/>
        <v>0.19077436348937946</v>
      </c>
      <c r="M321" s="73">
        <f t="shared" si="115"/>
        <v>0.19077436348937946</v>
      </c>
      <c r="N321" s="72">
        <f t="shared" si="106"/>
        <v>3.5</v>
      </c>
      <c r="O321" s="74">
        <f t="shared" si="103"/>
        <v>342000</v>
      </c>
      <c r="P321" s="74">
        <f t="shared" si="120"/>
        <v>28058.838131276862</v>
      </c>
      <c r="Q321" s="74">
        <f t="shared" si="116"/>
        <v>14000</v>
      </c>
      <c r="R321" s="74">
        <f t="shared" si="104"/>
        <v>6000</v>
      </c>
      <c r="S321" s="74">
        <f t="shared" si="117"/>
        <v>427.86359170168322</v>
      </c>
      <c r="T321" s="74">
        <f t="shared" si="118"/>
        <v>20427.863591701684</v>
      </c>
      <c r="U321" s="75">
        <f t="shared" si="119"/>
        <v>7630.9745395751779</v>
      </c>
      <c r="W321" s="76">
        <f>IF($I321&lt;='Forbikjøringsfelt i stigning'!$D$15-'Forbikjøringsfelt i stigning'!$D$18,IF($I320&gt;='Forbikjøringsfelt i stigning'!$D$15-'Forbikjøringsfelt i stigning'!$D$18,$G321,0),0)</f>
        <v>0</v>
      </c>
      <c r="X321" s="77">
        <f>IF($I321&gt;='Forbikjøringsfelt i stigning'!$D$15-('Forbikjøringsfelt i stigning'!$D$18-5),IF($I320&lt;='Forbikjøringsfelt i stigning'!$D$15-('Forbikjøringsfelt i stigning'!$D$18-5),$G321,0),0)</f>
        <v>0</v>
      </c>
    </row>
    <row r="322" spans="2:24" x14ac:dyDescent="0.2">
      <c r="B322" s="71">
        <v>266</v>
      </c>
      <c r="C322" s="72">
        <f t="shared" si="105"/>
        <v>88.666666666666487</v>
      </c>
      <c r="D322" s="72">
        <f t="shared" si="107"/>
        <v>0.3333333333333286</v>
      </c>
      <c r="E322" s="73">
        <f t="shared" si="108"/>
        <v>4.0734895431741762</v>
      </c>
      <c r="F322" s="73">
        <f t="shared" si="109"/>
        <v>0.14257213401109617</v>
      </c>
      <c r="G322" s="74">
        <f t="shared" si="110"/>
        <v>1486.641071935617</v>
      </c>
      <c r="H322" s="72">
        <f t="shared" si="111"/>
        <v>692.52630741440862</v>
      </c>
      <c r="I322" s="72">
        <f t="shared" si="112"/>
        <v>44.10815168437535</v>
      </c>
      <c r="J322" s="72">
        <f t="shared" si="113"/>
        <v>12.252264356770931</v>
      </c>
      <c r="K322" s="72">
        <f t="shared" si="102"/>
        <v>22.222222222222221</v>
      </c>
      <c r="L322" s="73">
        <f t="shared" si="114"/>
        <v>0.18702169824244175</v>
      </c>
      <c r="M322" s="73">
        <f t="shared" si="115"/>
        <v>0.18702169824244175</v>
      </c>
      <c r="N322" s="72">
        <f t="shared" si="106"/>
        <v>3.5</v>
      </c>
      <c r="O322" s="74">
        <f t="shared" si="103"/>
        <v>342000</v>
      </c>
      <c r="P322" s="74">
        <f t="shared" si="120"/>
        <v>27913.207717478082</v>
      </c>
      <c r="Q322" s="74">
        <f t="shared" si="116"/>
        <v>14000</v>
      </c>
      <c r="R322" s="74">
        <f t="shared" si="104"/>
        <v>6000</v>
      </c>
      <c r="S322" s="74">
        <f t="shared" si="117"/>
        <v>432.33978778041421</v>
      </c>
      <c r="T322" s="74">
        <f t="shared" si="118"/>
        <v>20432.339787780413</v>
      </c>
      <c r="U322" s="75">
        <f t="shared" si="119"/>
        <v>7480.8679296976698</v>
      </c>
      <c r="W322" s="76">
        <f>IF($I322&lt;='Forbikjøringsfelt i stigning'!$D$15-'Forbikjøringsfelt i stigning'!$D$18,IF($I321&gt;='Forbikjøringsfelt i stigning'!$D$15-'Forbikjøringsfelt i stigning'!$D$18,$G322,0),0)</f>
        <v>0</v>
      </c>
      <c r="X322" s="77">
        <f>IF($I322&gt;='Forbikjøringsfelt i stigning'!$D$15-('Forbikjøringsfelt i stigning'!$D$18-5),IF($I321&lt;='Forbikjøringsfelt i stigning'!$D$15-('Forbikjøringsfelt i stigning'!$D$18-5),$G322,0),0)</f>
        <v>0</v>
      </c>
    </row>
    <row r="323" spans="2:24" x14ac:dyDescent="0.2">
      <c r="B323" s="71">
        <v>267</v>
      </c>
      <c r="C323" s="72">
        <f t="shared" si="105"/>
        <v>88.999999999999815</v>
      </c>
      <c r="D323" s="72">
        <f t="shared" si="107"/>
        <v>0.3333333333333286</v>
      </c>
      <c r="E323" s="73">
        <f t="shared" si="108"/>
        <v>4.0944782132703876</v>
      </c>
      <c r="F323" s="73">
        <f t="shared" si="109"/>
        <v>0.14330673746446357</v>
      </c>
      <c r="G323" s="74">
        <f t="shared" si="110"/>
        <v>1490.7355501488873</v>
      </c>
      <c r="H323" s="72">
        <f t="shared" si="111"/>
        <v>692.66961415187313</v>
      </c>
      <c r="I323" s="72">
        <f t="shared" si="112"/>
        <v>44.332577722266279</v>
      </c>
      <c r="J323" s="72">
        <f t="shared" si="113"/>
        <v>12.314604922851744</v>
      </c>
      <c r="K323" s="72">
        <f t="shared" si="102"/>
        <v>22.222222222222221</v>
      </c>
      <c r="L323" s="73">
        <f t="shared" si="114"/>
        <v>0.18337878419775708</v>
      </c>
      <c r="M323" s="73">
        <f t="shared" si="115"/>
        <v>0.18337878419775708</v>
      </c>
      <c r="N323" s="72">
        <f t="shared" si="106"/>
        <v>3.5</v>
      </c>
      <c r="O323" s="74">
        <f t="shared" si="103"/>
        <v>342000</v>
      </c>
      <c r="P323" s="74">
        <f t="shared" si="120"/>
        <v>27771.901911799345</v>
      </c>
      <c r="Q323" s="74">
        <f t="shared" si="116"/>
        <v>14000</v>
      </c>
      <c r="R323" s="74">
        <f t="shared" si="104"/>
        <v>6000</v>
      </c>
      <c r="S323" s="74">
        <f t="shared" si="117"/>
        <v>436.75054388906233</v>
      </c>
      <c r="T323" s="74">
        <f t="shared" si="118"/>
        <v>20436.750543889062</v>
      </c>
      <c r="U323" s="75">
        <f t="shared" si="119"/>
        <v>7335.1513679102827</v>
      </c>
      <c r="W323" s="76">
        <f>IF($I323&lt;='Forbikjøringsfelt i stigning'!$D$15-'Forbikjøringsfelt i stigning'!$D$18,IF($I322&gt;='Forbikjøringsfelt i stigning'!$D$15-'Forbikjøringsfelt i stigning'!$D$18,$G323,0),0)</f>
        <v>0</v>
      </c>
      <c r="X323" s="77">
        <f>IF($I323&gt;='Forbikjøringsfelt i stigning'!$D$15-('Forbikjøringsfelt i stigning'!$D$18-5),IF($I322&lt;='Forbikjøringsfelt i stigning'!$D$15-('Forbikjøringsfelt i stigning'!$D$18-5),$G323,0),0)</f>
        <v>0</v>
      </c>
    </row>
    <row r="324" spans="2:24" x14ac:dyDescent="0.2">
      <c r="B324" s="71">
        <v>268</v>
      </c>
      <c r="C324" s="72">
        <f t="shared" si="105"/>
        <v>89.333333333333144</v>
      </c>
      <c r="D324" s="72">
        <f t="shared" si="107"/>
        <v>0.3333333333333286</v>
      </c>
      <c r="E324" s="73">
        <f t="shared" si="108"/>
        <v>4.1150560178503985</v>
      </c>
      <c r="F324" s="73">
        <f t="shared" si="109"/>
        <v>0.14402696062476394</v>
      </c>
      <c r="G324" s="74">
        <f t="shared" si="110"/>
        <v>1494.8506061667376</v>
      </c>
      <c r="H324" s="72">
        <f t="shared" si="111"/>
        <v>692.81364111249786</v>
      </c>
      <c r="I324" s="72">
        <f t="shared" si="112"/>
        <v>44.552632263303586</v>
      </c>
      <c r="J324" s="72">
        <f t="shared" si="113"/>
        <v>12.375731184250997</v>
      </c>
      <c r="K324" s="72">
        <f t="shared" si="102"/>
        <v>22.222222222222221</v>
      </c>
      <c r="L324" s="73">
        <f t="shared" si="114"/>
        <v>0.17984084253671181</v>
      </c>
      <c r="M324" s="73">
        <f t="shared" si="115"/>
        <v>0.17984084253671181</v>
      </c>
      <c r="N324" s="72">
        <f t="shared" si="106"/>
        <v>3.5</v>
      </c>
      <c r="O324" s="74">
        <f t="shared" si="103"/>
        <v>342000</v>
      </c>
      <c r="P324" s="74">
        <f t="shared" si="120"/>
        <v>27634.73082182162</v>
      </c>
      <c r="Q324" s="74">
        <f t="shared" si="116"/>
        <v>14000</v>
      </c>
      <c r="R324" s="74">
        <f t="shared" si="104"/>
        <v>6000</v>
      </c>
      <c r="S324" s="74">
        <f t="shared" si="117"/>
        <v>441.09712035314658</v>
      </c>
      <c r="T324" s="74">
        <f t="shared" si="118"/>
        <v>20441.097120353148</v>
      </c>
      <c r="U324" s="75">
        <f t="shared" si="119"/>
        <v>7193.6337014684723</v>
      </c>
      <c r="W324" s="76">
        <f>IF($I324&lt;='Forbikjøringsfelt i stigning'!$D$15-'Forbikjøringsfelt i stigning'!$D$18,IF($I323&gt;='Forbikjøringsfelt i stigning'!$D$15-'Forbikjøringsfelt i stigning'!$D$18,$G324,0),0)</f>
        <v>0</v>
      </c>
      <c r="X324" s="77">
        <f>IF($I324&gt;='Forbikjøringsfelt i stigning'!$D$15-('Forbikjøringsfelt i stigning'!$D$18-5),IF($I323&lt;='Forbikjøringsfelt i stigning'!$D$15-('Forbikjøringsfelt i stigning'!$D$18-5),$G324,0),0)</f>
        <v>0</v>
      </c>
    </row>
    <row r="325" spans="2:24" x14ac:dyDescent="0.2">
      <c r="B325" s="71">
        <v>269</v>
      </c>
      <c r="C325" s="72">
        <f t="shared" si="105"/>
        <v>89.666666666666472</v>
      </c>
      <c r="D325" s="72">
        <f t="shared" si="107"/>
        <v>0.3333333333333286</v>
      </c>
      <c r="E325" s="73">
        <f t="shared" si="108"/>
        <v>4.1352348860023129</v>
      </c>
      <c r="F325" s="73">
        <f t="shared" si="109"/>
        <v>0.14473322101008096</v>
      </c>
      <c r="G325" s="74">
        <f t="shared" si="110"/>
        <v>1498.9858410527399</v>
      </c>
      <c r="H325" s="72">
        <f t="shared" si="111"/>
        <v>692.95837433350789</v>
      </c>
      <c r="I325" s="72">
        <f t="shared" si="112"/>
        <v>44.768441274347637</v>
      </c>
      <c r="J325" s="72">
        <f t="shared" si="113"/>
        <v>12.435678131763233</v>
      </c>
      <c r="K325" s="72">
        <f t="shared" si="102"/>
        <v>22.222222222222221</v>
      </c>
      <c r="L325" s="73">
        <f t="shared" si="114"/>
        <v>0.1764033792424575</v>
      </c>
      <c r="M325" s="73">
        <f t="shared" si="115"/>
        <v>0.1764033792424575</v>
      </c>
      <c r="N325" s="72">
        <f t="shared" si="106"/>
        <v>3.5</v>
      </c>
      <c r="O325" s="74">
        <f t="shared" si="103"/>
        <v>342000</v>
      </c>
      <c r="P325" s="74">
        <f t="shared" si="120"/>
        <v>27501.515910617127</v>
      </c>
      <c r="Q325" s="74">
        <f t="shared" si="116"/>
        <v>14000</v>
      </c>
      <c r="R325" s="74">
        <f t="shared" si="104"/>
        <v>6000</v>
      </c>
      <c r="S325" s="74">
        <f t="shared" si="117"/>
        <v>445.3807409188251</v>
      </c>
      <c r="T325" s="74">
        <f t="shared" si="118"/>
        <v>20445.380740918827</v>
      </c>
      <c r="U325" s="75">
        <f t="shared" si="119"/>
        <v>7056.1351696983002</v>
      </c>
      <c r="W325" s="76">
        <f>IF($I325&lt;='Forbikjøringsfelt i stigning'!$D$15-'Forbikjøringsfelt i stigning'!$D$18,IF($I324&gt;='Forbikjøringsfelt i stigning'!$D$15-'Forbikjøringsfelt i stigning'!$D$18,$G325,0),0)</f>
        <v>0</v>
      </c>
      <c r="X325" s="77">
        <f>IF($I325&gt;='Forbikjøringsfelt i stigning'!$D$15-('Forbikjøringsfelt i stigning'!$D$18-5),IF($I324&lt;='Forbikjøringsfelt i stigning'!$D$15-('Forbikjøringsfelt i stigning'!$D$18-5),$G325,0),0)</f>
        <v>0</v>
      </c>
    </row>
    <row r="326" spans="2:24" x14ac:dyDescent="0.2">
      <c r="B326" s="71">
        <v>270</v>
      </c>
      <c r="C326" s="72">
        <f t="shared" si="105"/>
        <v>89.999999999999801</v>
      </c>
      <c r="D326" s="72">
        <f t="shared" si="107"/>
        <v>0.3333333333333286</v>
      </c>
      <c r="E326" s="73">
        <f t="shared" si="108"/>
        <v>4.155026231656711</v>
      </c>
      <c r="F326" s="73">
        <f t="shared" si="109"/>
        <v>0.14542591810798489</v>
      </c>
      <c r="G326" s="74">
        <f t="shared" si="110"/>
        <v>1503.1408672843966</v>
      </c>
      <c r="H326" s="72">
        <f t="shared" si="111"/>
        <v>693.10380025161589</v>
      </c>
      <c r="I326" s="72">
        <f t="shared" si="112"/>
        <v>44.980125329438579</v>
      </c>
      <c r="J326" s="72">
        <f t="shared" si="113"/>
        <v>12.494479258177384</v>
      </c>
      <c r="K326" s="72">
        <f t="shared" si="102"/>
        <v>22.222222222222221</v>
      </c>
      <c r="L326" s="73">
        <f t="shared" si="114"/>
        <v>0.17306216361538609</v>
      </c>
      <c r="M326" s="73">
        <f t="shared" si="115"/>
        <v>0.17306216361538609</v>
      </c>
      <c r="N326" s="72">
        <f t="shared" si="106"/>
        <v>3.5</v>
      </c>
      <c r="O326" s="74">
        <f t="shared" si="103"/>
        <v>342000</v>
      </c>
      <c r="P326" s="74">
        <f t="shared" si="120"/>
        <v>27372.089138982556</v>
      </c>
      <c r="Q326" s="74">
        <f t="shared" si="116"/>
        <v>14000</v>
      </c>
      <c r="R326" s="74">
        <f t="shared" si="104"/>
        <v>6000</v>
      </c>
      <c r="S326" s="74">
        <f t="shared" si="117"/>
        <v>449.60259436711158</v>
      </c>
      <c r="T326" s="74">
        <f t="shared" si="118"/>
        <v>20449.602594367112</v>
      </c>
      <c r="U326" s="75">
        <f t="shared" si="119"/>
        <v>6922.4865446154436</v>
      </c>
      <c r="W326" s="76">
        <f>IF($I326&lt;='Forbikjøringsfelt i stigning'!$D$15-'Forbikjøringsfelt i stigning'!$D$18,IF($I325&gt;='Forbikjøringsfelt i stigning'!$D$15-'Forbikjøringsfelt i stigning'!$D$18,$G326,0),0)</f>
        <v>0</v>
      </c>
      <c r="X326" s="77">
        <f>IF($I326&gt;='Forbikjøringsfelt i stigning'!$D$15-('Forbikjøringsfelt i stigning'!$D$18-5),IF($I325&lt;='Forbikjøringsfelt i stigning'!$D$15-('Forbikjøringsfelt i stigning'!$D$18-5),$G326,0),0)</f>
        <v>0</v>
      </c>
    </row>
    <row r="327" spans="2:24" x14ac:dyDescent="0.2">
      <c r="B327" s="71">
        <v>271</v>
      </c>
      <c r="C327" s="72">
        <f t="shared" si="105"/>
        <v>90.33333333333313</v>
      </c>
      <c r="D327" s="72">
        <f t="shared" si="107"/>
        <v>0.3333333333333286</v>
      </c>
      <c r="E327" s="73">
        <f t="shared" si="108"/>
        <v>4.1744409840377008</v>
      </c>
      <c r="F327" s="73">
        <f t="shared" si="109"/>
        <v>0.14610543444131951</v>
      </c>
      <c r="G327" s="74">
        <f t="shared" si="110"/>
        <v>1507.3153082684344</v>
      </c>
      <c r="H327" s="72">
        <f t="shared" si="111"/>
        <v>693.24990568605722</v>
      </c>
      <c r="I327" s="72">
        <f t="shared" si="112"/>
        <v>45.187799925777043</v>
      </c>
      <c r="J327" s="72">
        <f t="shared" si="113"/>
        <v>12.552166646049178</v>
      </c>
      <c r="K327" s="72">
        <f t="shared" si="102"/>
        <v>22.222222222222221</v>
      </c>
      <c r="L327" s="73">
        <f t="shared" si="114"/>
        <v>0.16981320873807398</v>
      </c>
      <c r="M327" s="73">
        <f t="shared" si="115"/>
        <v>0.16981320873807398</v>
      </c>
      <c r="N327" s="72">
        <f t="shared" si="106"/>
        <v>3.5</v>
      </c>
      <c r="O327" s="74">
        <f t="shared" si="103"/>
        <v>342000</v>
      </c>
      <c r="P327" s="74">
        <f t="shared" si="120"/>
        <v>27246.292185552305</v>
      </c>
      <c r="Q327" s="74">
        <f t="shared" si="116"/>
        <v>14000</v>
      </c>
      <c r="R327" s="74">
        <f t="shared" si="104"/>
        <v>6000</v>
      </c>
      <c r="S327" s="74">
        <f t="shared" si="117"/>
        <v>453.76383602934567</v>
      </c>
      <c r="T327" s="74">
        <f t="shared" si="118"/>
        <v>20453.763836029346</v>
      </c>
      <c r="U327" s="75">
        <f t="shared" si="119"/>
        <v>6792.5283495229596</v>
      </c>
      <c r="W327" s="76">
        <f>IF($I327&lt;='Forbikjøringsfelt i stigning'!$D$15-'Forbikjøringsfelt i stigning'!$D$18,IF($I326&gt;='Forbikjøringsfelt i stigning'!$D$15-'Forbikjøringsfelt i stigning'!$D$18,$G327,0),0)</f>
        <v>0</v>
      </c>
      <c r="X327" s="77">
        <f>IF($I327&gt;='Forbikjøringsfelt i stigning'!$D$15-('Forbikjøringsfelt i stigning'!$D$18-5),IF($I326&lt;='Forbikjøringsfelt i stigning'!$D$15-('Forbikjøringsfelt i stigning'!$D$18-5),$G327,0),0)</f>
        <v>0</v>
      </c>
    </row>
    <row r="328" spans="2:24" x14ac:dyDescent="0.2">
      <c r="B328" s="71">
        <v>272</v>
      </c>
      <c r="C328" s="72">
        <f t="shared" si="105"/>
        <v>90.666666666666458</v>
      </c>
      <c r="D328" s="72">
        <f t="shared" si="107"/>
        <v>0.3333333333333286</v>
      </c>
      <c r="E328" s="73">
        <f t="shared" si="108"/>
        <v>4.1934896158351149</v>
      </c>
      <c r="F328" s="73">
        <f t="shared" si="109"/>
        <v>0.14677213655422902</v>
      </c>
      <c r="G328" s="74">
        <f t="shared" si="110"/>
        <v>1511.5087978842694</v>
      </c>
      <c r="H328" s="72">
        <f t="shared" si="111"/>
        <v>693.39667782261142</v>
      </c>
      <c r="I328" s="72">
        <f t="shared" si="112"/>
        <v>45.391575776262727</v>
      </c>
      <c r="J328" s="72">
        <f t="shared" si="113"/>
        <v>12.608771048961868</v>
      </c>
      <c r="K328" s="72">
        <f t="shared" si="102"/>
        <v>22.222222222222221</v>
      </c>
      <c r="L328" s="73">
        <f t="shared" si="114"/>
        <v>0.16665275368394414</v>
      </c>
      <c r="M328" s="73">
        <f t="shared" si="115"/>
        <v>0.16665275368394414</v>
      </c>
      <c r="N328" s="72">
        <f t="shared" si="106"/>
        <v>3.5</v>
      </c>
      <c r="O328" s="74">
        <f t="shared" si="103"/>
        <v>342000</v>
      </c>
      <c r="P328" s="74">
        <f t="shared" si="120"/>
        <v>27123.975736569366</v>
      </c>
      <c r="Q328" s="74">
        <f t="shared" si="116"/>
        <v>14000</v>
      </c>
      <c r="R328" s="74">
        <f t="shared" si="104"/>
        <v>6000</v>
      </c>
      <c r="S328" s="74">
        <f t="shared" si="117"/>
        <v>457.8655892116002</v>
      </c>
      <c r="T328" s="74">
        <f t="shared" si="118"/>
        <v>20457.8655892116</v>
      </c>
      <c r="U328" s="75">
        <f t="shared" si="119"/>
        <v>6666.1101473577655</v>
      </c>
      <c r="W328" s="76">
        <f>IF($I328&lt;='Forbikjøringsfelt i stigning'!$D$15-'Forbikjøringsfelt i stigning'!$D$18,IF($I327&gt;='Forbikjøringsfelt i stigning'!$D$15-'Forbikjøringsfelt i stigning'!$D$18,$G328,0),0)</f>
        <v>0</v>
      </c>
      <c r="X328" s="77">
        <f>IF($I328&gt;='Forbikjøringsfelt i stigning'!$D$15-('Forbikjøringsfelt i stigning'!$D$18-5),IF($I327&lt;='Forbikjøringsfelt i stigning'!$D$15-('Forbikjøringsfelt i stigning'!$D$18-5),$G328,0),0)</f>
        <v>0</v>
      </c>
    </row>
    <row r="329" spans="2:24" x14ac:dyDescent="0.2">
      <c r="B329" s="71">
        <v>273</v>
      </c>
      <c r="C329" s="72">
        <f t="shared" si="105"/>
        <v>90.999999999999787</v>
      </c>
      <c r="D329" s="72">
        <f t="shared" si="107"/>
        <v>0.3333333333333286</v>
      </c>
      <c r="E329" s="73">
        <f t="shared" si="108"/>
        <v>4.2121821693030039</v>
      </c>
      <c r="F329" s="73">
        <f t="shared" si="109"/>
        <v>0.14742637592560512</v>
      </c>
      <c r="G329" s="74">
        <f t="shared" si="110"/>
        <v>1515.7209800535725</v>
      </c>
      <c r="H329" s="72">
        <f t="shared" si="111"/>
        <v>693.54410419853707</v>
      </c>
      <c r="I329" s="72">
        <f t="shared" si="112"/>
        <v>45.59155908068346</v>
      </c>
      <c r="J329" s="72">
        <f t="shared" si="113"/>
        <v>12.664321966856516</v>
      </c>
      <c r="K329" s="72">
        <f t="shared" si="102"/>
        <v>22.222222222222221</v>
      </c>
      <c r="L329" s="73">
        <f t="shared" si="114"/>
        <v>0.16357724728856357</v>
      </c>
      <c r="M329" s="73">
        <f t="shared" si="115"/>
        <v>0.16357724728856357</v>
      </c>
      <c r="N329" s="72">
        <f t="shared" si="106"/>
        <v>3.5</v>
      </c>
      <c r="O329" s="74">
        <f t="shared" si="103"/>
        <v>342000</v>
      </c>
      <c r="P329" s="74">
        <f t="shared" si="120"/>
        <v>27004.998838077532</v>
      </c>
      <c r="Q329" s="74">
        <f t="shared" si="116"/>
        <v>14000</v>
      </c>
      <c r="R329" s="74">
        <f t="shared" si="104"/>
        <v>6000</v>
      </c>
      <c r="S329" s="74">
        <f t="shared" si="117"/>
        <v>461.9089465349889</v>
      </c>
      <c r="T329" s="74">
        <f t="shared" si="118"/>
        <v>20461.90894653499</v>
      </c>
      <c r="U329" s="75">
        <f t="shared" si="119"/>
        <v>6543.0898915425423</v>
      </c>
      <c r="W329" s="76">
        <f>IF($I329&lt;='Forbikjøringsfelt i stigning'!$D$15-'Forbikjøringsfelt i stigning'!$D$18,IF($I328&gt;='Forbikjøringsfelt i stigning'!$D$15-'Forbikjøringsfelt i stigning'!$D$18,$G329,0),0)</f>
        <v>0</v>
      </c>
      <c r="X329" s="77">
        <f>IF($I329&gt;='Forbikjøringsfelt i stigning'!$D$15-('Forbikjøringsfelt i stigning'!$D$18-5),IF($I328&lt;='Forbikjøringsfelt i stigning'!$D$15-('Forbikjøringsfelt i stigning'!$D$18-5),$G329,0),0)</f>
        <v>0</v>
      </c>
    </row>
    <row r="330" spans="2:24" x14ac:dyDescent="0.2">
      <c r="B330" s="71">
        <v>274</v>
      </c>
      <c r="C330" s="72">
        <f t="shared" si="105"/>
        <v>91.333333333333115</v>
      </c>
      <c r="D330" s="72">
        <f t="shared" si="107"/>
        <v>0.3333333333333286</v>
      </c>
      <c r="E330" s="73">
        <f t="shared" si="108"/>
        <v>4.2305282804681426</v>
      </c>
      <c r="F330" s="73">
        <f t="shared" si="109"/>
        <v>0.14806848981638498</v>
      </c>
      <c r="G330" s="74">
        <f t="shared" si="110"/>
        <v>1519.9515083340407</v>
      </c>
      <c r="H330" s="72">
        <f t="shared" si="111"/>
        <v>693.69217268835348</v>
      </c>
      <c r="I330" s="72">
        <f t="shared" si="112"/>
        <v>45.787851777429736</v>
      </c>
      <c r="J330" s="72">
        <f t="shared" si="113"/>
        <v>12.718847715952704</v>
      </c>
      <c r="K330" s="72">
        <f t="shared" si="102"/>
        <v>22.222222222222221</v>
      </c>
      <c r="L330" s="73">
        <f t="shared" si="114"/>
        <v>0.16058333332385599</v>
      </c>
      <c r="M330" s="73">
        <f t="shared" si="115"/>
        <v>0.16058333332385599</v>
      </c>
      <c r="N330" s="72">
        <f t="shared" si="106"/>
        <v>3.5</v>
      </c>
      <c r="O330" s="74">
        <f t="shared" si="103"/>
        <v>342000</v>
      </c>
      <c r="P330" s="74">
        <f t="shared" si="120"/>
        <v>26889.228304152435</v>
      </c>
      <c r="Q330" s="74">
        <f t="shared" si="116"/>
        <v>14000</v>
      </c>
      <c r="R330" s="74">
        <f t="shared" si="104"/>
        <v>6000</v>
      </c>
      <c r="S330" s="74">
        <f t="shared" si="117"/>
        <v>465.89497119819447</v>
      </c>
      <c r="T330" s="74">
        <f t="shared" si="118"/>
        <v>20465.894971198195</v>
      </c>
      <c r="U330" s="75">
        <f t="shared" si="119"/>
        <v>6423.3333329542402</v>
      </c>
      <c r="W330" s="76">
        <f>IF($I330&lt;='Forbikjøringsfelt i stigning'!$D$15-'Forbikjøringsfelt i stigning'!$D$18,IF($I329&gt;='Forbikjøringsfelt i stigning'!$D$15-'Forbikjøringsfelt i stigning'!$D$18,$G330,0),0)</f>
        <v>0</v>
      </c>
      <c r="X330" s="77">
        <f>IF($I330&gt;='Forbikjøringsfelt i stigning'!$D$15-('Forbikjøringsfelt i stigning'!$D$18-5),IF($I329&lt;='Forbikjøringsfelt i stigning'!$D$15-('Forbikjøringsfelt i stigning'!$D$18-5),$G330,0),0)</f>
        <v>0</v>
      </c>
    </row>
    <row r="331" spans="2:24" x14ac:dyDescent="0.2">
      <c r="B331" s="71">
        <v>275</v>
      </c>
      <c r="C331" s="72">
        <f t="shared" si="105"/>
        <v>91.666666666666444</v>
      </c>
      <c r="D331" s="72">
        <f t="shared" si="107"/>
        <v>0.3333333333333286</v>
      </c>
      <c r="E331" s="73">
        <f t="shared" si="108"/>
        <v>4.248537201613277</v>
      </c>
      <c r="F331" s="73">
        <f t="shared" si="109"/>
        <v>0.14869880205646469</v>
      </c>
      <c r="G331" s="74">
        <f t="shared" si="110"/>
        <v>1524.200045535654</v>
      </c>
      <c r="H331" s="72">
        <f t="shared" si="111"/>
        <v>693.84087149041</v>
      </c>
      <c r="I331" s="72">
        <f t="shared" si="112"/>
        <v>45.980551777418356</v>
      </c>
      <c r="J331" s="72">
        <f t="shared" si="113"/>
        <v>12.772375493727321</v>
      </c>
      <c r="K331" s="72">
        <f t="shared" si="102"/>
        <v>22.222222222222221</v>
      </c>
      <c r="L331" s="73">
        <f t="shared" si="114"/>
        <v>0.15766783693406369</v>
      </c>
      <c r="M331" s="73">
        <f t="shared" si="115"/>
        <v>0.15766783693406369</v>
      </c>
      <c r="N331" s="72">
        <f t="shared" si="106"/>
        <v>3.5</v>
      </c>
      <c r="O331" s="74">
        <f t="shared" si="103"/>
        <v>342000</v>
      </c>
      <c r="P331" s="74">
        <f t="shared" si="120"/>
        <v>26776.538175530513</v>
      </c>
      <c r="Q331" s="74">
        <f t="shared" si="116"/>
        <v>14000</v>
      </c>
      <c r="R331" s="74">
        <f t="shared" si="104"/>
        <v>6000</v>
      </c>
      <c r="S331" s="74">
        <f t="shared" si="117"/>
        <v>469.82469816796663</v>
      </c>
      <c r="T331" s="74">
        <f t="shared" si="118"/>
        <v>20469.824698167966</v>
      </c>
      <c r="U331" s="75">
        <f t="shared" si="119"/>
        <v>6306.7134773625476</v>
      </c>
      <c r="W331" s="76">
        <f>IF($I331&lt;='Forbikjøringsfelt i stigning'!$D$15-'Forbikjøringsfelt i stigning'!$D$18,IF($I330&gt;='Forbikjøringsfelt i stigning'!$D$15-'Forbikjøringsfelt i stigning'!$D$18,$G331,0),0)</f>
        <v>0</v>
      </c>
      <c r="X331" s="77">
        <f>IF($I331&gt;='Forbikjøringsfelt i stigning'!$D$15-('Forbikjøringsfelt i stigning'!$D$18-5),IF($I330&lt;='Forbikjøringsfelt i stigning'!$D$15-('Forbikjøringsfelt i stigning'!$D$18-5),$G331,0),0)</f>
        <v>0</v>
      </c>
    </row>
    <row r="332" spans="2:24" x14ac:dyDescent="0.2">
      <c r="B332" s="71">
        <v>276</v>
      </c>
      <c r="C332" s="72">
        <f t="shared" si="105"/>
        <v>91.999999999999773</v>
      </c>
      <c r="D332" s="72">
        <f t="shared" si="107"/>
        <v>0.3333333333333286</v>
      </c>
      <c r="E332" s="73">
        <f t="shared" si="108"/>
        <v>4.2662178221831608</v>
      </c>
      <c r="F332" s="73">
        <f t="shared" si="109"/>
        <v>0.14931762377641061</v>
      </c>
      <c r="G332" s="74">
        <f t="shared" si="110"/>
        <v>1528.4662633578371</v>
      </c>
      <c r="H332" s="72">
        <f t="shared" si="111"/>
        <v>693.99018911418636</v>
      </c>
      <c r="I332" s="72">
        <f t="shared" si="112"/>
        <v>46.169753181739232</v>
      </c>
      <c r="J332" s="72">
        <f t="shared" si="113"/>
        <v>12.824931439372008</v>
      </c>
      <c r="K332" s="72">
        <f t="shared" si="102"/>
        <v>22.222222222222221</v>
      </c>
      <c r="L332" s="73">
        <f t="shared" si="114"/>
        <v>0.15482775220843686</v>
      </c>
      <c r="M332" s="73">
        <f t="shared" si="115"/>
        <v>0.15482775220843686</v>
      </c>
      <c r="N332" s="72">
        <f t="shared" si="106"/>
        <v>3.5</v>
      </c>
      <c r="O332" s="74">
        <f t="shared" si="103"/>
        <v>342000</v>
      </c>
      <c r="P332" s="74">
        <f t="shared" si="120"/>
        <v>26666.809223640303</v>
      </c>
      <c r="Q332" s="74">
        <f t="shared" si="116"/>
        <v>14000</v>
      </c>
      <c r="R332" s="74">
        <f t="shared" si="104"/>
        <v>6000</v>
      </c>
      <c r="S332" s="74">
        <f t="shared" si="117"/>
        <v>473.69913530282662</v>
      </c>
      <c r="T332" s="74">
        <f t="shared" si="118"/>
        <v>20473.699135302828</v>
      </c>
      <c r="U332" s="75">
        <f t="shared" si="119"/>
        <v>6193.1100883374747</v>
      </c>
      <c r="W332" s="76">
        <f>IF($I332&lt;='Forbikjøringsfelt i stigning'!$D$15-'Forbikjøringsfelt i stigning'!$D$18,IF($I331&gt;='Forbikjøringsfelt i stigning'!$D$15-'Forbikjøringsfelt i stigning'!$D$18,$G332,0),0)</f>
        <v>0</v>
      </c>
      <c r="X332" s="77">
        <f>IF($I332&gt;='Forbikjøringsfelt i stigning'!$D$15-('Forbikjøringsfelt i stigning'!$D$18-5),IF($I331&lt;='Forbikjøringsfelt i stigning'!$D$15-('Forbikjøringsfelt i stigning'!$D$18-5),$G332,0),0)</f>
        <v>0</v>
      </c>
    </row>
    <row r="333" spans="2:24" x14ac:dyDescent="0.2">
      <c r="B333" s="71">
        <v>277</v>
      </c>
      <c r="C333" s="72">
        <f t="shared" si="105"/>
        <v>92.333333333333101</v>
      </c>
      <c r="D333" s="72">
        <f t="shared" si="107"/>
        <v>0.3333333333333286</v>
      </c>
      <c r="E333" s="73">
        <f t="shared" si="108"/>
        <v>4.2835786882466325</v>
      </c>
      <c r="F333" s="73">
        <f t="shared" si="109"/>
        <v>0.14992525408863214</v>
      </c>
      <c r="G333" s="74">
        <f t="shared" si="110"/>
        <v>1532.7498420460838</v>
      </c>
      <c r="H333" s="72">
        <f t="shared" si="111"/>
        <v>694.14011436827502</v>
      </c>
      <c r="I333" s="72">
        <f t="shared" si="112"/>
        <v>46.355546484389357</v>
      </c>
      <c r="J333" s="72">
        <f t="shared" si="113"/>
        <v>12.876540690108154</v>
      </c>
      <c r="K333" s="72">
        <f t="shared" si="102"/>
        <v>22.222222222222221</v>
      </c>
      <c r="L333" s="73">
        <f t="shared" si="114"/>
        <v>0.15206023077971575</v>
      </c>
      <c r="M333" s="73">
        <f t="shared" si="115"/>
        <v>0.15206023077971575</v>
      </c>
      <c r="N333" s="72">
        <f t="shared" si="106"/>
        <v>3.5</v>
      </c>
      <c r="O333" s="74">
        <f t="shared" si="103"/>
        <v>342000</v>
      </c>
      <c r="P333" s="74">
        <f t="shared" si="120"/>
        <v>26559.928495603381</v>
      </c>
      <c r="Q333" s="74">
        <f t="shared" si="116"/>
        <v>14000</v>
      </c>
      <c r="R333" s="74">
        <f t="shared" si="104"/>
        <v>6000</v>
      </c>
      <c r="S333" s="74">
        <f t="shared" si="117"/>
        <v>477.5192644147516</v>
      </c>
      <c r="T333" s="74">
        <f t="shared" si="118"/>
        <v>20477.51926441475</v>
      </c>
      <c r="U333" s="75">
        <f t="shared" si="119"/>
        <v>6082.4092311886307</v>
      </c>
      <c r="W333" s="76">
        <f>IF($I333&lt;='Forbikjøringsfelt i stigning'!$D$15-'Forbikjøringsfelt i stigning'!$D$18,IF($I332&gt;='Forbikjøringsfelt i stigning'!$D$15-'Forbikjøringsfelt i stigning'!$D$18,$G333,0),0)</f>
        <v>0</v>
      </c>
      <c r="X333" s="77">
        <f>IF($I333&gt;='Forbikjøringsfelt i stigning'!$D$15-('Forbikjøringsfelt i stigning'!$D$18-5),IF($I332&lt;='Forbikjøringsfelt i stigning'!$D$15-('Forbikjøringsfelt i stigning'!$D$18-5),$G333,0),0)</f>
        <v>0</v>
      </c>
    </row>
    <row r="334" spans="2:24" x14ac:dyDescent="0.2">
      <c r="B334" s="71">
        <v>278</v>
      </c>
      <c r="C334" s="72">
        <f t="shared" si="105"/>
        <v>92.66666666666643</v>
      </c>
      <c r="D334" s="72">
        <f t="shared" si="107"/>
        <v>0.3333333333333286</v>
      </c>
      <c r="E334" s="73">
        <f t="shared" si="108"/>
        <v>4.3006280206348633</v>
      </c>
      <c r="F334" s="73">
        <f t="shared" si="109"/>
        <v>0.1505219807222202</v>
      </c>
      <c r="G334" s="74">
        <f t="shared" si="110"/>
        <v>1537.0504700667186</v>
      </c>
      <c r="H334" s="72">
        <f t="shared" si="111"/>
        <v>694.29063634899728</v>
      </c>
      <c r="I334" s="72">
        <f t="shared" si="112"/>
        <v>46.538018761325013</v>
      </c>
      <c r="J334" s="72">
        <f t="shared" si="113"/>
        <v>12.927227433701391</v>
      </c>
      <c r="K334" s="72">
        <f t="shared" si="102"/>
        <v>22.222222222222221</v>
      </c>
      <c r="L334" s="73">
        <f t="shared" si="114"/>
        <v>0.14936257134977632</v>
      </c>
      <c r="M334" s="73">
        <f t="shared" si="115"/>
        <v>0.14936257134977632</v>
      </c>
      <c r="N334" s="72">
        <f t="shared" si="106"/>
        <v>3.5</v>
      </c>
      <c r="O334" s="74">
        <f t="shared" si="103"/>
        <v>342000</v>
      </c>
      <c r="P334" s="74">
        <f t="shared" si="120"/>
        <v>26455.788896264261</v>
      </c>
      <c r="Q334" s="74">
        <f t="shared" si="116"/>
        <v>14000</v>
      </c>
      <c r="R334" s="74">
        <f t="shared" si="104"/>
        <v>6000</v>
      </c>
      <c r="S334" s="74">
        <f t="shared" si="117"/>
        <v>481.28604227320858</v>
      </c>
      <c r="T334" s="74">
        <f t="shared" si="118"/>
        <v>20481.286042273208</v>
      </c>
      <c r="U334" s="75">
        <f t="shared" si="119"/>
        <v>5974.5028539910527</v>
      </c>
      <c r="W334" s="76">
        <f>IF($I334&lt;='Forbikjøringsfelt i stigning'!$D$15-'Forbikjøringsfelt i stigning'!$D$18,IF($I333&gt;='Forbikjøringsfelt i stigning'!$D$15-'Forbikjøringsfelt i stigning'!$D$18,$G334,0),0)</f>
        <v>0</v>
      </c>
      <c r="X334" s="77">
        <f>IF($I334&gt;='Forbikjøringsfelt i stigning'!$D$15-('Forbikjøringsfelt i stigning'!$D$18-5),IF($I333&lt;='Forbikjøringsfelt i stigning'!$D$15-('Forbikjøringsfelt i stigning'!$D$18-5),$G334,0),0)</f>
        <v>0</v>
      </c>
    </row>
    <row r="335" spans="2:24" x14ac:dyDescent="0.2">
      <c r="B335" s="71">
        <v>279</v>
      </c>
      <c r="C335" s="72">
        <f t="shared" si="105"/>
        <v>92.999999999999758</v>
      </c>
      <c r="D335" s="72">
        <f t="shared" si="107"/>
        <v>0.3333333333333286</v>
      </c>
      <c r="E335" s="73">
        <f t="shared" si="108"/>
        <v>4.3173737318642793</v>
      </c>
      <c r="F335" s="73">
        <f t="shared" si="109"/>
        <v>0.15110808061524977</v>
      </c>
      <c r="G335" s="74">
        <f t="shared" si="110"/>
        <v>1541.367843798583</v>
      </c>
      <c r="H335" s="72">
        <f t="shared" si="111"/>
        <v>694.44174442961253</v>
      </c>
      <c r="I335" s="72">
        <f t="shared" si="112"/>
        <v>46.717253846944743</v>
      </c>
      <c r="J335" s="72">
        <f t="shared" si="113"/>
        <v>12.97701495748465</v>
      </c>
      <c r="K335" s="72">
        <f t="shared" si="102"/>
        <v>22.222222222222221</v>
      </c>
      <c r="L335" s="73">
        <f t="shared" si="114"/>
        <v>0.14673221005460363</v>
      </c>
      <c r="M335" s="73">
        <f t="shared" si="115"/>
        <v>0.14673221005460363</v>
      </c>
      <c r="N335" s="72">
        <f t="shared" si="106"/>
        <v>3.5</v>
      </c>
      <c r="O335" s="74">
        <f t="shared" si="103"/>
        <v>342000</v>
      </c>
      <c r="P335" s="74">
        <f t="shared" si="120"/>
        <v>26354.288803739673</v>
      </c>
      <c r="Q335" s="74">
        <f t="shared" si="116"/>
        <v>14000</v>
      </c>
      <c r="R335" s="74">
        <f t="shared" si="104"/>
        <v>6000</v>
      </c>
      <c r="S335" s="74">
        <f t="shared" si="117"/>
        <v>485.00040155552733</v>
      </c>
      <c r="T335" s="74">
        <f t="shared" si="118"/>
        <v>20485.000401555528</v>
      </c>
      <c r="U335" s="75">
        <f t="shared" si="119"/>
        <v>5869.2884021841455</v>
      </c>
      <c r="W335" s="76">
        <f>IF($I335&lt;='Forbikjøringsfelt i stigning'!$D$15-'Forbikjøringsfelt i stigning'!$D$18,IF($I334&gt;='Forbikjøringsfelt i stigning'!$D$15-'Forbikjøringsfelt i stigning'!$D$18,$G335,0),0)</f>
        <v>0</v>
      </c>
      <c r="X335" s="77">
        <f>IF($I335&gt;='Forbikjøringsfelt i stigning'!$D$15-('Forbikjøringsfelt i stigning'!$D$18-5),IF($I334&lt;='Forbikjøringsfelt i stigning'!$D$15-('Forbikjøringsfelt i stigning'!$D$18-5),$G335,0),0)</f>
        <v>0</v>
      </c>
    </row>
    <row r="336" spans="2:24" x14ac:dyDescent="0.2">
      <c r="B336" s="71">
        <v>280</v>
      </c>
      <c r="C336" s="72">
        <f t="shared" si="105"/>
        <v>93.333333333333087</v>
      </c>
      <c r="D336" s="72">
        <f t="shared" si="107"/>
        <v>0.3333333333333286</v>
      </c>
      <c r="E336" s="73">
        <f t="shared" si="108"/>
        <v>4.3338234419422994</v>
      </c>
      <c r="F336" s="73">
        <f t="shared" si="109"/>
        <v>0.15168382046798048</v>
      </c>
      <c r="G336" s="74">
        <f t="shared" si="110"/>
        <v>1545.7016672405252</v>
      </c>
      <c r="H336" s="72">
        <f t="shared" si="111"/>
        <v>694.59342825008048</v>
      </c>
      <c r="I336" s="72">
        <f t="shared" si="112"/>
        <v>46.893332499010263</v>
      </c>
      <c r="J336" s="72">
        <f t="shared" si="113"/>
        <v>13.025925694169517</v>
      </c>
      <c r="K336" s="72">
        <f t="shared" si="102"/>
        <v>22.222222222222221</v>
      </c>
      <c r="L336" s="73">
        <f t="shared" si="114"/>
        <v>0.14416671159021899</v>
      </c>
      <c r="M336" s="73">
        <f t="shared" si="115"/>
        <v>0.14416671159021899</v>
      </c>
      <c r="N336" s="72">
        <f t="shared" si="106"/>
        <v>3.5</v>
      </c>
      <c r="O336" s="74">
        <f t="shared" si="103"/>
        <v>342000</v>
      </c>
      <c r="P336" s="74">
        <f t="shared" si="120"/>
        <v>26255.331715356035</v>
      </c>
      <c r="Q336" s="74">
        <f t="shared" si="116"/>
        <v>14000</v>
      </c>
      <c r="R336" s="74">
        <f t="shared" si="104"/>
        <v>6000</v>
      </c>
      <c r="S336" s="74">
        <f t="shared" si="117"/>
        <v>488.66325174727382</v>
      </c>
      <c r="T336" s="74">
        <f t="shared" si="118"/>
        <v>20488.663251747275</v>
      </c>
      <c r="U336" s="75">
        <f t="shared" si="119"/>
        <v>5766.6684636087593</v>
      </c>
      <c r="W336" s="76">
        <f>IF($I336&lt;='Forbikjøringsfelt i stigning'!$D$15-'Forbikjøringsfelt i stigning'!$D$18,IF($I335&gt;='Forbikjøringsfelt i stigning'!$D$15-'Forbikjøringsfelt i stigning'!$D$18,$G336,0),0)</f>
        <v>0</v>
      </c>
      <c r="X336" s="77">
        <f>IF($I336&gt;='Forbikjøringsfelt i stigning'!$D$15-('Forbikjøringsfelt i stigning'!$D$18-5),IF($I335&lt;='Forbikjøringsfelt i stigning'!$D$15-('Forbikjøringsfelt i stigning'!$D$18-5),$G336,0),0)</f>
        <v>0</v>
      </c>
    </row>
    <row r="337" spans="2:24" x14ac:dyDescent="0.2">
      <c r="B337" s="71">
        <v>281</v>
      </c>
      <c r="C337" s="72">
        <f t="shared" si="105"/>
        <v>93.666666666666416</v>
      </c>
      <c r="D337" s="72">
        <f t="shared" si="107"/>
        <v>0.3333333333333286</v>
      </c>
      <c r="E337" s="73">
        <f t="shared" si="108"/>
        <v>4.3499844931447891</v>
      </c>
      <c r="F337" s="73">
        <f t="shared" si="109"/>
        <v>0.15224945726006761</v>
      </c>
      <c r="G337" s="74">
        <f t="shared" si="110"/>
        <v>1550.05165173367</v>
      </c>
      <c r="H337" s="72">
        <f t="shared" si="111"/>
        <v>694.74567770734052</v>
      </c>
      <c r="I337" s="72">
        <f t="shared" si="112"/>
        <v>47.066332552918524</v>
      </c>
      <c r="J337" s="72">
        <f t="shared" si="113"/>
        <v>13.07398126469959</v>
      </c>
      <c r="K337" s="72">
        <f t="shared" si="102"/>
        <v>22.222222222222221</v>
      </c>
      <c r="L337" s="73">
        <f t="shared" si="114"/>
        <v>0.14166376102951381</v>
      </c>
      <c r="M337" s="73">
        <f t="shared" si="115"/>
        <v>0.14166376102951381</v>
      </c>
      <c r="N337" s="72">
        <f t="shared" si="106"/>
        <v>3.5</v>
      </c>
      <c r="O337" s="74">
        <f t="shared" si="103"/>
        <v>342000</v>
      </c>
      <c r="P337" s="74">
        <f t="shared" si="120"/>
        <v>26158.825921176533</v>
      </c>
      <c r="Q337" s="74">
        <f t="shared" si="116"/>
        <v>14000</v>
      </c>
      <c r="R337" s="74">
        <f t="shared" si="104"/>
        <v>6000</v>
      </c>
      <c r="S337" s="74">
        <f t="shared" si="117"/>
        <v>492.27547999598181</v>
      </c>
      <c r="T337" s="74">
        <f t="shared" si="118"/>
        <v>20492.27547999598</v>
      </c>
      <c r="U337" s="75">
        <f t="shared" si="119"/>
        <v>5666.5504411805523</v>
      </c>
      <c r="W337" s="76">
        <f>IF($I337&lt;='Forbikjøringsfelt i stigning'!$D$15-'Forbikjøringsfelt i stigning'!$D$18,IF($I336&gt;='Forbikjøringsfelt i stigning'!$D$15-'Forbikjøringsfelt i stigning'!$D$18,$G337,0),0)</f>
        <v>0</v>
      </c>
      <c r="X337" s="77">
        <f>IF($I337&gt;='Forbikjøringsfelt i stigning'!$D$15-('Forbikjøringsfelt i stigning'!$D$18-5),IF($I336&lt;='Forbikjøringsfelt i stigning'!$D$15-('Forbikjøringsfelt i stigning'!$D$18-5),$G337,0),0)</f>
        <v>0</v>
      </c>
    </row>
    <row r="338" spans="2:24" x14ac:dyDescent="0.2">
      <c r="B338" s="71">
        <v>282</v>
      </c>
      <c r="C338" s="72">
        <f t="shared" si="105"/>
        <v>93.999999999999744</v>
      </c>
      <c r="D338" s="72">
        <f t="shared" si="107"/>
        <v>0.3333333333333286</v>
      </c>
      <c r="E338" s="73">
        <f t="shared" si="108"/>
        <v>4.3658639638458858</v>
      </c>
      <c r="F338" s="73">
        <f t="shared" si="109"/>
        <v>0.152805238734606</v>
      </c>
      <c r="G338" s="74">
        <f t="shared" si="110"/>
        <v>1554.4175156975159</v>
      </c>
      <c r="H338" s="72">
        <f t="shared" si="111"/>
        <v>694.89848294607509</v>
      </c>
      <c r="I338" s="72">
        <f t="shared" si="112"/>
        <v>47.236329066153942</v>
      </c>
      <c r="J338" s="72">
        <f t="shared" si="113"/>
        <v>13.121202518376094</v>
      </c>
      <c r="K338" s="72">
        <f t="shared" si="102"/>
        <v>22.222222222222221</v>
      </c>
      <c r="L338" s="73">
        <f t="shared" si="114"/>
        <v>0.13922115626728546</v>
      </c>
      <c r="M338" s="73">
        <f t="shared" si="115"/>
        <v>0.13922115626728546</v>
      </c>
      <c r="N338" s="72">
        <f t="shared" si="106"/>
        <v>3.5</v>
      </c>
      <c r="O338" s="74">
        <f t="shared" si="103"/>
        <v>342000</v>
      </c>
      <c r="P338" s="74">
        <f t="shared" si="120"/>
        <v>26064.684202612749</v>
      </c>
      <c r="Q338" s="74">
        <f t="shared" si="116"/>
        <v>14000</v>
      </c>
      <c r="R338" s="74">
        <f t="shared" si="104"/>
        <v>6000</v>
      </c>
      <c r="S338" s="74">
        <f t="shared" si="117"/>
        <v>495.83795192132874</v>
      </c>
      <c r="T338" s="74">
        <f t="shared" si="118"/>
        <v>20495.83795192133</v>
      </c>
      <c r="U338" s="75">
        <f t="shared" si="119"/>
        <v>5568.8462506914184</v>
      </c>
      <c r="W338" s="76">
        <f>IF($I338&lt;='Forbikjøringsfelt i stigning'!$D$15-'Forbikjøringsfelt i stigning'!$D$18,IF($I337&gt;='Forbikjøringsfelt i stigning'!$D$15-'Forbikjøringsfelt i stigning'!$D$18,$G338,0),0)</f>
        <v>0</v>
      </c>
      <c r="X338" s="77">
        <f>IF($I338&gt;='Forbikjøringsfelt i stigning'!$D$15-('Forbikjøringsfelt i stigning'!$D$18-5),IF($I337&lt;='Forbikjøringsfelt i stigning'!$D$15-('Forbikjøringsfelt i stigning'!$D$18-5),$G338,0),0)</f>
        <v>0</v>
      </c>
    </row>
    <row r="339" spans="2:24" x14ac:dyDescent="0.2">
      <c r="B339" s="71">
        <v>283</v>
      </c>
      <c r="C339" s="72">
        <f t="shared" si="105"/>
        <v>94.333333333333073</v>
      </c>
      <c r="D339" s="72">
        <f t="shared" si="107"/>
        <v>0.3333333333333286</v>
      </c>
      <c r="E339" s="73">
        <f t="shared" si="108"/>
        <v>4.3814686814734847</v>
      </c>
      <c r="F339" s="73">
        <f t="shared" si="109"/>
        <v>0.15335140385157195</v>
      </c>
      <c r="G339" s="74">
        <f t="shared" si="110"/>
        <v>1558.7989843789894</v>
      </c>
      <c r="H339" s="72">
        <f t="shared" si="111"/>
        <v>695.05183434992671</v>
      </c>
      <c r="I339" s="72">
        <f t="shared" si="112"/>
        <v>47.403394453674679</v>
      </c>
      <c r="J339" s="72">
        <f t="shared" si="113"/>
        <v>13.167609570465189</v>
      </c>
      <c r="K339" s="72">
        <f t="shared" si="102"/>
        <v>22.222222222222221</v>
      </c>
      <c r="L339" s="73">
        <f t="shared" si="114"/>
        <v>0.13683680103724474</v>
      </c>
      <c r="M339" s="73">
        <f t="shared" si="115"/>
        <v>0.13683680103724474</v>
      </c>
      <c r="N339" s="72">
        <f t="shared" si="106"/>
        <v>3.5</v>
      </c>
      <c r="O339" s="74">
        <f t="shared" si="103"/>
        <v>342000</v>
      </c>
      <c r="P339" s="74">
        <f t="shared" si="120"/>
        <v>25972.823553874383</v>
      </c>
      <c r="Q339" s="74">
        <f t="shared" si="116"/>
        <v>14000</v>
      </c>
      <c r="R339" s="74">
        <f t="shared" si="104"/>
        <v>6000</v>
      </c>
      <c r="S339" s="74">
        <f t="shared" si="117"/>
        <v>499.35151238459451</v>
      </c>
      <c r="T339" s="74">
        <f t="shared" si="118"/>
        <v>20499.351512384594</v>
      </c>
      <c r="U339" s="75">
        <f t="shared" si="119"/>
        <v>5473.4720414897893</v>
      </c>
      <c r="W339" s="76">
        <f>IF($I339&lt;='Forbikjøringsfelt i stigning'!$D$15-'Forbikjøringsfelt i stigning'!$D$18,IF($I338&gt;='Forbikjøringsfelt i stigning'!$D$15-'Forbikjøringsfelt i stigning'!$D$18,$G339,0),0)</f>
        <v>0</v>
      </c>
      <c r="X339" s="77">
        <f>IF($I339&gt;='Forbikjøringsfelt i stigning'!$D$15-('Forbikjøringsfelt i stigning'!$D$18-5),IF($I338&lt;='Forbikjøringsfelt i stigning'!$D$15-('Forbikjøringsfelt i stigning'!$D$18-5),$G339,0),0)</f>
        <v>0</v>
      </c>
    </row>
    <row r="340" spans="2:24" x14ac:dyDescent="0.2">
      <c r="B340" s="71">
        <v>284</v>
      </c>
      <c r="C340" s="72">
        <f t="shared" si="105"/>
        <v>94.666666666666401</v>
      </c>
      <c r="D340" s="72">
        <f t="shared" si="107"/>
        <v>0.3333333333333286</v>
      </c>
      <c r="E340" s="73">
        <f t="shared" si="108"/>
        <v>4.3968052346570694</v>
      </c>
      <c r="F340" s="73">
        <f t="shared" si="109"/>
        <v>0.15388818321299744</v>
      </c>
      <c r="G340" s="74">
        <f t="shared" si="110"/>
        <v>1563.1957896136464</v>
      </c>
      <c r="H340" s="72">
        <f t="shared" si="111"/>
        <v>695.20572253313969</v>
      </c>
      <c r="I340" s="72">
        <f t="shared" si="112"/>
        <v>47.567598614919369</v>
      </c>
      <c r="J340" s="72">
        <f t="shared" si="113"/>
        <v>13.213221837477603</v>
      </c>
      <c r="K340" s="72">
        <f t="shared" si="102"/>
        <v>22.222222222222221</v>
      </c>
      <c r="L340" s="73">
        <f t="shared" si="114"/>
        <v>0.13450869845049521</v>
      </c>
      <c r="M340" s="73">
        <f t="shared" si="115"/>
        <v>0.13450869845049521</v>
      </c>
      <c r="N340" s="72">
        <f t="shared" si="106"/>
        <v>3.5</v>
      </c>
      <c r="O340" s="74">
        <f t="shared" si="103"/>
        <v>342000</v>
      </c>
      <c r="P340" s="74">
        <f t="shared" si="120"/>
        <v>25883.164924239827</v>
      </c>
      <c r="Q340" s="74">
        <f t="shared" si="116"/>
        <v>14000</v>
      </c>
      <c r="R340" s="74">
        <f t="shared" si="104"/>
        <v>6000</v>
      </c>
      <c r="S340" s="74">
        <f t="shared" si="117"/>
        <v>502.81698622001761</v>
      </c>
      <c r="T340" s="74">
        <f t="shared" si="118"/>
        <v>20502.816986220019</v>
      </c>
      <c r="U340" s="75">
        <f t="shared" si="119"/>
        <v>5380.3479380198078</v>
      </c>
      <c r="W340" s="76">
        <f>IF($I340&lt;='Forbikjøringsfelt i stigning'!$D$15-'Forbikjøringsfelt i stigning'!$D$18,IF($I339&gt;='Forbikjøringsfelt i stigning'!$D$15-'Forbikjøringsfelt i stigning'!$D$18,$G340,0),0)</f>
        <v>0</v>
      </c>
      <c r="X340" s="77">
        <f>IF($I340&gt;='Forbikjøringsfelt i stigning'!$D$15-('Forbikjøringsfelt i stigning'!$D$18-5),IF($I339&lt;='Forbikjøringsfelt i stigning'!$D$15-('Forbikjøringsfelt i stigning'!$D$18-5),$G340,0),0)</f>
        <v>0</v>
      </c>
    </row>
    <row r="341" spans="2:24" x14ac:dyDescent="0.2">
      <c r="B341" s="71">
        <v>285</v>
      </c>
      <c r="C341" s="72">
        <f t="shared" si="105"/>
        <v>94.99999999999973</v>
      </c>
      <c r="D341" s="72">
        <f t="shared" si="107"/>
        <v>0.3333333333333286</v>
      </c>
      <c r="E341" s="73">
        <f t="shared" si="108"/>
        <v>4.4118799846286105</v>
      </c>
      <c r="F341" s="73">
        <f t="shared" si="109"/>
        <v>0.15441579946200135</v>
      </c>
      <c r="G341" s="74">
        <f t="shared" si="110"/>
        <v>1567.6076695982749</v>
      </c>
      <c r="H341" s="72">
        <f t="shared" si="111"/>
        <v>695.36013833260165</v>
      </c>
      <c r="I341" s="72">
        <f t="shared" si="112"/>
        <v>47.729009053059961</v>
      </c>
      <c r="J341" s="72">
        <f t="shared" si="113"/>
        <v>13.258058070294434</v>
      </c>
      <c r="K341" s="72">
        <f t="shared" si="102"/>
        <v>22.222222222222221</v>
      </c>
      <c r="L341" s="73">
        <f t="shared" si="114"/>
        <v>0.13223494501006508</v>
      </c>
      <c r="M341" s="73">
        <f t="shared" si="115"/>
        <v>0.13223494501006508</v>
      </c>
      <c r="N341" s="72">
        <f t="shared" si="106"/>
        <v>3.5</v>
      </c>
      <c r="O341" s="74">
        <f t="shared" si="103"/>
        <v>342000</v>
      </c>
      <c r="P341" s="74">
        <f t="shared" si="120"/>
        <v>25795.632979333066</v>
      </c>
      <c r="Q341" s="74">
        <f t="shared" si="116"/>
        <v>14000</v>
      </c>
      <c r="R341" s="74">
        <f t="shared" si="104"/>
        <v>6000</v>
      </c>
      <c r="S341" s="74">
        <f t="shared" si="117"/>
        <v>506.2351789304621</v>
      </c>
      <c r="T341" s="74">
        <f t="shared" si="118"/>
        <v>20506.235178930463</v>
      </c>
      <c r="U341" s="75">
        <f t="shared" si="119"/>
        <v>5289.397800402603</v>
      </c>
      <c r="W341" s="76">
        <f>IF($I341&lt;='Forbikjøringsfelt i stigning'!$D$15-'Forbikjøringsfelt i stigning'!$D$18,IF($I340&gt;='Forbikjøringsfelt i stigning'!$D$15-'Forbikjøringsfelt i stigning'!$D$18,$G341,0),0)</f>
        <v>0</v>
      </c>
      <c r="X341" s="77">
        <f>IF($I341&gt;='Forbikjøringsfelt i stigning'!$D$15-('Forbikjøringsfelt i stigning'!$D$18-5),IF($I340&lt;='Forbikjøringsfelt i stigning'!$D$15-('Forbikjøringsfelt i stigning'!$D$18-5),$G341,0),0)</f>
        <v>0</v>
      </c>
    </row>
    <row r="342" spans="2:24" x14ac:dyDescent="0.2">
      <c r="B342" s="71">
        <v>286</v>
      </c>
      <c r="C342" s="72">
        <f t="shared" si="105"/>
        <v>95.333333333333059</v>
      </c>
      <c r="D342" s="72">
        <f t="shared" si="107"/>
        <v>0.3333333333333286</v>
      </c>
      <c r="E342" s="73">
        <f t="shared" si="108"/>
        <v>4.4266990759319738</v>
      </c>
      <c r="F342" s="73">
        <f t="shared" si="109"/>
        <v>0.15493446765761909</v>
      </c>
      <c r="G342" s="74">
        <f t="shared" si="110"/>
        <v>1572.0343686742069</v>
      </c>
      <c r="H342" s="72">
        <f t="shared" si="111"/>
        <v>695.5150728002593</v>
      </c>
      <c r="I342" s="72">
        <f t="shared" si="112"/>
        <v>47.887690987072034</v>
      </c>
      <c r="J342" s="72">
        <f t="shared" si="113"/>
        <v>13.302136385297787</v>
      </c>
      <c r="K342" s="72">
        <f t="shared" si="102"/>
        <v>22.222222222222221</v>
      </c>
      <c r="L342" s="73">
        <f t="shared" si="114"/>
        <v>0.13001372506057268</v>
      </c>
      <c r="M342" s="73">
        <f t="shared" si="115"/>
        <v>0.13001372506057268</v>
      </c>
      <c r="N342" s="72">
        <f t="shared" si="106"/>
        <v>3.5</v>
      </c>
      <c r="O342" s="74">
        <f t="shared" si="103"/>
        <v>342000</v>
      </c>
      <c r="P342" s="74">
        <f t="shared" si="120"/>
        <v>25710.15587977253</v>
      </c>
      <c r="Q342" s="74">
        <f t="shared" si="116"/>
        <v>14000</v>
      </c>
      <c r="R342" s="74">
        <f t="shared" si="104"/>
        <v>6000</v>
      </c>
      <c r="S342" s="74">
        <f t="shared" si="117"/>
        <v>509.60687734962221</v>
      </c>
      <c r="T342" s="74">
        <f t="shared" si="118"/>
        <v>20509.606877349623</v>
      </c>
      <c r="U342" s="75">
        <f t="shared" si="119"/>
        <v>5200.5490024229075</v>
      </c>
      <c r="W342" s="76">
        <f>IF($I342&lt;='Forbikjøringsfelt i stigning'!$D$15-'Forbikjøringsfelt i stigning'!$D$18,IF($I341&gt;='Forbikjøringsfelt i stigning'!$D$15-'Forbikjøringsfelt i stigning'!$D$18,$G342,0),0)</f>
        <v>0</v>
      </c>
      <c r="X342" s="77">
        <f>IF($I342&gt;='Forbikjøringsfelt i stigning'!$D$15-('Forbikjøringsfelt i stigning'!$D$18-5),IF($I341&lt;='Forbikjøringsfelt i stigning'!$D$15-('Forbikjøringsfelt i stigning'!$D$18-5),$G342,0),0)</f>
        <v>0</v>
      </c>
    </row>
    <row r="343" spans="2:24" x14ac:dyDescent="0.2">
      <c r="B343" s="71">
        <v>287</v>
      </c>
      <c r="C343" s="72">
        <f t="shared" si="105"/>
        <v>95.666666666666387</v>
      </c>
      <c r="D343" s="72">
        <f t="shared" si="107"/>
        <v>0.3333333333333286</v>
      </c>
      <c r="E343" s="73">
        <f t="shared" si="108"/>
        <v>4.4412684464914527</v>
      </c>
      <c r="F343" s="73">
        <f t="shared" si="109"/>
        <v>0.15544439562720083</v>
      </c>
      <c r="G343" s="74">
        <f t="shared" si="110"/>
        <v>1576.4756371206984</v>
      </c>
      <c r="H343" s="72">
        <f t="shared" si="111"/>
        <v>695.67051719588653</v>
      </c>
      <c r="I343" s="72">
        <f t="shared" si="112"/>
        <v>48.04370745714472</v>
      </c>
      <c r="J343" s="72">
        <f t="shared" si="113"/>
        <v>13.345474293651311</v>
      </c>
      <c r="K343" s="72">
        <f t="shared" si="102"/>
        <v>22.222222222222221</v>
      </c>
      <c r="L343" s="73">
        <f t="shared" si="114"/>
        <v>0.12784330563611748</v>
      </c>
      <c r="M343" s="73">
        <f t="shared" si="115"/>
        <v>0.12784330563611748</v>
      </c>
      <c r="N343" s="72">
        <f t="shared" si="106"/>
        <v>3.5</v>
      </c>
      <c r="O343" s="74">
        <f t="shared" si="103"/>
        <v>342000</v>
      </c>
      <c r="P343" s="74">
        <f t="shared" si="120"/>
        <v>25626.665075717523</v>
      </c>
      <c r="Q343" s="74">
        <f t="shared" si="116"/>
        <v>14000</v>
      </c>
      <c r="R343" s="74">
        <f t="shared" si="104"/>
        <v>6000</v>
      </c>
      <c r="S343" s="74">
        <f t="shared" si="117"/>
        <v>512.93285027282286</v>
      </c>
      <c r="T343" s="74">
        <f t="shared" si="118"/>
        <v>20512.932850272824</v>
      </c>
      <c r="U343" s="75">
        <f t="shared" si="119"/>
        <v>5113.732225444699</v>
      </c>
      <c r="W343" s="76">
        <f>IF($I343&lt;='Forbikjøringsfelt i stigning'!$D$15-'Forbikjøringsfelt i stigning'!$D$18,IF($I342&gt;='Forbikjøringsfelt i stigning'!$D$15-'Forbikjøringsfelt i stigning'!$D$18,$G343,0),0)</f>
        <v>0</v>
      </c>
      <c r="X343" s="77">
        <f>IF($I343&gt;='Forbikjøringsfelt i stigning'!$D$15-('Forbikjøringsfelt i stigning'!$D$18-5),IF($I342&lt;='Forbikjøringsfelt i stigning'!$D$15-('Forbikjøringsfelt i stigning'!$D$18-5),$G343,0),0)</f>
        <v>0</v>
      </c>
    </row>
    <row r="344" spans="2:24" x14ac:dyDescent="0.2">
      <c r="B344" s="71">
        <v>288</v>
      </c>
      <c r="C344" s="72">
        <f t="shared" si="105"/>
        <v>95.999999999999716</v>
      </c>
      <c r="D344" s="72">
        <f t="shared" si="107"/>
        <v>0.3333333333333286</v>
      </c>
      <c r="E344" s="73">
        <f t="shared" si="108"/>
        <v>4.4555938370857131</v>
      </c>
      <c r="F344" s="73">
        <f t="shared" si="109"/>
        <v>0.15594578429799996</v>
      </c>
      <c r="G344" s="74">
        <f t="shared" si="110"/>
        <v>1580.931230957784</v>
      </c>
      <c r="H344" s="72">
        <f t="shared" si="111"/>
        <v>695.82646298018449</v>
      </c>
      <c r="I344" s="72">
        <f t="shared" si="112"/>
        <v>48.197119423908063</v>
      </c>
      <c r="J344" s="72">
        <f t="shared" si="113"/>
        <v>13.38808872886335</v>
      </c>
      <c r="K344" s="72">
        <f t="shared" ref="K344:K407" si="121">+$E$19/3.6</f>
        <v>22.222222222222221</v>
      </c>
      <c r="L344" s="73">
        <f t="shared" si="114"/>
        <v>0.12572203167305307</v>
      </c>
      <c r="M344" s="73">
        <f t="shared" si="115"/>
        <v>0.12572203167305307</v>
      </c>
      <c r="N344" s="72">
        <f t="shared" si="106"/>
        <v>3.5</v>
      </c>
      <c r="O344" s="74">
        <f t="shared" ref="O344:O407" si="122">IF($G344&gt;=$F$44,$J$44,IF($G344&gt;=$F$43,$J$43,IF($G344&gt;=$F$42,$J$42,IF($G344&gt;=$F$41,$J$41,$J$40))))</f>
        <v>342000</v>
      </c>
      <c r="P344" s="74">
        <f t="shared" si="120"/>
        <v>25545.095115980446</v>
      </c>
      <c r="Q344" s="74">
        <f t="shared" si="116"/>
        <v>14000</v>
      </c>
      <c r="R344" s="74">
        <f t="shared" ref="R344:R407" si="123">10*$E$22*$E$12</f>
        <v>6000</v>
      </c>
      <c r="S344" s="74">
        <f t="shared" si="117"/>
        <v>516.21384905832349</v>
      </c>
      <c r="T344" s="74">
        <f t="shared" si="118"/>
        <v>20516.213849058324</v>
      </c>
      <c r="U344" s="75">
        <f t="shared" si="119"/>
        <v>5028.8812669221224</v>
      </c>
      <c r="W344" s="76">
        <f>IF($I344&lt;='Forbikjøringsfelt i stigning'!$D$15-'Forbikjøringsfelt i stigning'!$D$18,IF($I343&gt;='Forbikjøringsfelt i stigning'!$D$15-'Forbikjøringsfelt i stigning'!$D$18,$G344,0),0)</f>
        <v>0</v>
      </c>
      <c r="X344" s="77">
        <f>IF($I344&gt;='Forbikjøringsfelt i stigning'!$D$15-('Forbikjøringsfelt i stigning'!$D$18-5),IF($I343&lt;='Forbikjøringsfelt i stigning'!$D$15-('Forbikjøringsfelt i stigning'!$D$18-5),$G344,0),0)</f>
        <v>0</v>
      </c>
    </row>
    <row r="345" spans="2:24" x14ac:dyDescent="0.2">
      <c r="B345" s="71">
        <v>289</v>
      </c>
      <c r="C345" s="72">
        <f t="shared" ref="C345:C408" si="124">+C344+$E$7</f>
        <v>96.333333333333044</v>
      </c>
      <c r="D345" s="72">
        <f t="shared" si="107"/>
        <v>0.3333333333333286</v>
      </c>
      <c r="E345" s="73">
        <f t="shared" si="108"/>
        <v>4.4696808002695558</v>
      </c>
      <c r="F345" s="73">
        <f t="shared" si="109"/>
        <v>0.15643882800943446</v>
      </c>
      <c r="G345" s="74">
        <f t="shared" si="110"/>
        <v>1585.4009117580536</v>
      </c>
      <c r="H345" s="72">
        <f t="shared" si="111"/>
        <v>695.9829018081939</v>
      </c>
      <c r="I345" s="72">
        <f t="shared" si="112"/>
        <v>48.347985861915724</v>
      </c>
      <c r="J345" s="72">
        <f t="shared" si="113"/>
        <v>13.429996072754367</v>
      </c>
      <c r="K345" s="72">
        <f t="shared" si="121"/>
        <v>22.222222222222221</v>
      </c>
      <c r="L345" s="73">
        <f t="shared" si="114"/>
        <v>0.12364832155747972</v>
      </c>
      <c r="M345" s="73">
        <f t="shared" si="115"/>
        <v>0.12364832155747972</v>
      </c>
      <c r="N345" s="72">
        <f t="shared" si="106"/>
        <v>3.5</v>
      </c>
      <c r="O345" s="74">
        <f t="shared" si="122"/>
        <v>342000</v>
      </c>
      <c r="P345" s="74">
        <f t="shared" si="120"/>
        <v>25465.383470500077</v>
      </c>
      <c r="Q345" s="74">
        <f t="shared" si="116"/>
        <v>14000</v>
      </c>
      <c r="R345" s="74">
        <f t="shared" si="123"/>
        <v>6000</v>
      </c>
      <c r="S345" s="74">
        <f t="shared" si="117"/>
        <v>519.45060820088941</v>
      </c>
      <c r="T345" s="74">
        <f t="shared" si="118"/>
        <v>20519.450608200888</v>
      </c>
      <c r="U345" s="75">
        <f t="shared" si="119"/>
        <v>4945.9328622991889</v>
      </c>
      <c r="W345" s="76">
        <f>IF($I345&lt;='Forbikjøringsfelt i stigning'!$D$15-'Forbikjøringsfelt i stigning'!$D$18,IF($I344&gt;='Forbikjøringsfelt i stigning'!$D$15-'Forbikjøringsfelt i stigning'!$D$18,$G345,0),0)</f>
        <v>0</v>
      </c>
      <c r="X345" s="77">
        <f>IF($I345&gt;='Forbikjøringsfelt i stigning'!$D$15-('Forbikjøringsfelt i stigning'!$D$18-5),IF($I344&lt;='Forbikjøringsfelt i stigning'!$D$15-('Forbikjøringsfelt i stigning'!$D$18-5),$G345,0),0)</f>
        <v>0</v>
      </c>
    </row>
    <row r="346" spans="2:24" x14ac:dyDescent="0.2">
      <c r="B346" s="71">
        <v>290</v>
      </c>
      <c r="C346" s="72">
        <f t="shared" si="124"/>
        <v>96.666666666666373</v>
      </c>
      <c r="D346" s="72">
        <f t="shared" si="107"/>
        <v>0.3333333333333286</v>
      </c>
      <c r="E346" s="73">
        <f t="shared" si="108"/>
        <v>4.4835347087823623</v>
      </c>
      <c r="F346" s="73">
        <f t="shared" si="109"/>
        <v>0.15692371480738268</v>
      </c>
      <c r="G346" s="74">
        <f t="shared" si="110"/>
        <v>1589.8844464668359</v>
      </c>
      <c r="H346" s="72">
        <f t="shared" si="111"/>
        <v>696.13982552300126</v>
      </c>
      <c r="I346" s="72">
        <f t="shared" si="112"/>
        <v>48.4963638477847</v>
      </c>
      <c r="J346" s="72">
        <f t="shared" si="113"/>
        <v>13.471212179940194</v>
      </c>
      <c r="K346" s="72">
        <f t="shared" si="121"/>
        <v>22.222222222222221</v>
      </c>
      <c r="L346" s="73">
        <f t="shared" si="114"/>
        <v>0.12162066298013624</v>
      </c>
      <c r="M346" s="73">
        <f t="shared" si="115"/>
        <v>0.12162066298013624</v>
      </c>
      <c r="N346" s="72">
        <f t="shared" si="106"/>
        <v>3.5</v>
      </c>
      <c r="O346" s="74">
        <f t="shared" si="122"/>
        <v>342000</v>
      </c>
      <c r="P346" s="74">
        <f t="shared" si="120"/>
        <v>25387.470365084719</v>
      </c>
      <c r="Q346" s="74">
        <f t="shared" si="116"/>
        <v>14000</v>
      </c>
      <c r="R346" s="74">
        <f t="shared" si="123"/>
        <v>6000</v>
      </c>
      <c r="S346" s="74">
        <f t="shared" si="117"/>
        <v>522.64384587927077</v>
      </c>
      <c r="T346" s="74">
        <f t="shared" si="118"/>
        <v>20522.643845879269</v>
      </c>
      <c r="U346" s="75">
        <f t="shared" si="119"/>
        <v>4864.8265192054496</v>
      </c>
      <c r="W346" s="76">
        <f>IF($I346&lt;='Forbikjøringsfelt i stigning'!$D$15-'Forbikjøringsfelt i stigning'!$D$18,IF($I345&gt;='Forbikjøringsfelt i stigning'!$D$15-'Forbikjøringsfelt i stigning'!$D$18,$G346,0),0)</f>
        <v>0</v>
      </c>
      <c r="X346" s="77">
        <f>IF($I346&gt;='Forbikjøringsfelt i stigning'!$D$15-('Forbikjøringsfelt i stigning'!$D$18-5),IF($I345&lt;='Forbikjøringsfelt i stigning'!$D$15-('Forbikjøringsfelt i stigning'!$D$18-5),$G346,0),0)</f>
        <v>0</v>
      </c>
    </row>
    <row r="347" spans="2:24" x14ac:dyDescent="0.2">
      <c r="B347" s="71">
        <v>291</v>
      </c>
      <c r="C347" s="72">
        <f t="shared" si="124"/>
        <v>96.999999999999702</v>
      </c>
      <c r="D347" s="72">
        <f t="shared" si="107"/>
        <v>0.3333333333333286</v>
      </c>
      <c r="E347" s="73">
        <f t="shared" si="108"/>
        <v>4.497160763478897</v>
      </c>
      <c r="F347" s="73">
        <f t="shared" si="109"/>
        <v>0.15740062672176142</v>
      </c>
      <c r="G347" s="74">
        <f t="shared" si="110"/>
        <v>1594.3816072303148</v>
      </c>
      <c r="H347" s="72">
        <f t="shared" si="111"/>
        <v>696.29722614972297</v>
      </c>
      <c r="I347" s="72">
        <f t="shared" si="112"/>
        <v>48.642308643360863</v>
      </c>
      <c r="J347" s="72">
        <f t="shared" si="113"/>
        <v>13.511752400933572</v>
      </c>
      <c r="K347" s="72">
        <f t="shared" si="121"/>
        <v>22.222222222222221</v>
      </c>
      <c r="L347" s="73">
        <f t="shared" si="114"/>
        <v>0.11963760907391306</v>
      </c>
      <c r="M347" s="73">
        <f t="shared" si="115"/>
        <v>0.11963760907391306</v>
      </c>
      <c r="N347" s="72">
        <f t="shared" si="106"/>
        <v>3.5</v>
      </c>
      <c r="O347" s="74">
        <f t="shared" si="122"/>
        <v>342000</v>
      </c>
      <c r="P347" s="74">
        <f t="shared" si="120"/>
        <v>25311.29862743563</v>
      </c>
      <c r="Q347" s="74">
        <f t="shared" si="116"/>
        <v>14000</v>
      </c>
      <c r="R347" s="74">
        <f t="shared" si="123"/>
        <v>6000</v>
      </c>
      <c r="S347" s="74">
        <f t="shared" si="117"/>
        <v>525.79426447910635</v>
      </c>
      <c r="T347" s="74">
        <f t="shared" si="118"/>
        <v>20525.794264479107</v>
      </c>
      <c r="U347" s="75">
        <f t="shared" si="119"/>
        <v>4785.5043629565225</v>
      </c>
      <c r="W347" s="76">
        <f>IF($I347&lt;='Forbikjøringsfelt i stigning'!$D$15-'Forbikjøringsfelt i stigning'!$D$18,IF($I346&gt;='Forbikjøringsfelt i stigning'!$D$15-'Forbikjøringsfelt i stigning'!$D$18,$G347,0),0)</f>
        <v>0</v>
      </c>
      <c r="X347" s="77">
        <f>IF($I347&gt;='Forbikjøringsfelt i stigning'!$D$15-('Forbikjøringsfelt i stigning'!$D$18-5),IF($I346&lt;='Forbikjøringsfelt i stigning'!$D$15-('Forbikjøringsfelt i stigning'!$D$18-5),$G347,0),0)</f>
        <v>0</v>
      </c>
    </row>
    <row r="348" spans="2:24" x14ac:dyDescent="0.2">
      <c r="B348" s="71">
        <v>292</v>
      </c>
      <c r="C348" s="72">
        <f t="shared" si="124"/>
        <v>97.33333333333303</v>
      </c>
      <c r="D348" s="72">
        <f t="shared" si="107"/>
        <v>0.3333333333333286</v>
      </c>
      <c r="E348" s="73">
        <f t="shared" si="108"/>
        <v>4.5105640008152328</v>
      </c>
      <c r="F348" s="73">
        <f t="shared" si="109"/>
        <v>0.15786974002853316</v>
      </c>
      <c r="G348" s="74">
        <f t="shared" si="110"/>
        <v>1598.8921712311301</v>
      </c>
      <c r="H348" s="72">
        <f t="shared" si="111"/>
        <v>696.45509588975153</v>
      </c>
      <c r="I348" s="72">
        <f t="shared" si="112"/>
        <v>48.785873774249559</v>
      </c>
      <c r="J348" s="72">
        <f t="shared" si="113"/>
        <v>13.55163160395821</v>
      </c>
      <c r="K348" s="72">
        <f t="shared" si="121"/>
        <v>22.222222222222221</v>
      </c>
      <c r="L348" s="73">
        <f t="shared" si="114"/>
        <v>0.11769777481148348</v>
      </c>
      <c r="M348" s="73">
        <f t="shared" si="115"/>
        <v>0.11769777481148348</v>
      </c>
      <c r="N348" s="72">
        <f t="shared" si="106"/>
        <v>3.5</v>
      </c>
      <c r="O348" s="74">
        <f t="shared" si="122"/>
        <v>342000</v>
      </c>
      <c r="P348" s="74">
        <f t="shared" si="120"/>
        <v>25236.813543552009</v>
      </c>
      <c r="Q348" s="74">
        <f t="shared" si="116"/>
        <v>14000</v>
      </c>
      <c r="R348" s="74">
        <f t="shared" si="123"/>
        <v>6000</v>
      </c>
      <c r="S348" s="74">
        <f t="shared" si="117"/>
        <v>528.902551092669</v>
      </c>
      <c r="T348" s="74">
        <f t="shared" si="118"/>
        <v>20528.902551092669</v>
      </c>
      <c r="U348" s="75">
        <f t="shared" si="119"/>
        <v>4707.9109924593395</v>
      </c>
      <c r="W348" s="76">
        <f>IF($I348&lt;='Forbikjøringsfelt i stigning'!$D$15-'Forbikjøringsfelt i stigning'!$D$18,IF($I347&gt;='Forbikjøringsfelt i stigning'!$D$15-'Forbikjøringsfelt i stigning'!$D$18,$G348,0),0)</f>
        <v>0</v>
      </c>
      <c r="X348" s="77">
        <f>IF($I348&gt;='Forbikjøringsfelt i stigning'!$D$15-('Forbikjøringsfelt i stigning'!$D$18-5),IF($I347&lt;='Forbikjøringsfelt i stigning'!$D$15-('Forbikjøringsfelt i stigning'!$D$18-5),$G348,0),0)</f>
        <v>0</v>
      </c>
    </row>
    <row r="349" spans="2:24" x14ac:dyDescent="0.2">
      <c r="B349" s="71">
        <v>293</v>
      </c>
      <c r="C349" s="72">
        <f t="shared" si="124"/>
        <v>97.666666666666359</v>
      </c>
      <c r="D349" s="72">
        <f t="shared" si="107"/>
        <v>0.3333333333333286</v>
      </c>
      <c r="E349" s="73">
        <f t="shared" si="108"/>
        <v>4.5237492999199773</v>
      </c>
      <c r="F349" s="73">
        <f t="shared" si="109"/>
        <v>0.15833122549719922</v>
      </c>
      <c r="G349" s="74">
        <f t="shared" si="110"/>
        <v>1603.41592053105</v>
      </c>
      <c r="H349" s="72">
        <f t="shared" si="111"/>
        <v>696.61342711524878</v>
      </c>
      <c r="I349" s="72">
        <f t="shared" si="112"/>
        <v>48.927111104023339</v>
      </c>
      <c r="J349" s="72">
        <f t="shared" si="113"/>
        <v>13.590864195562038</v>
      </c>
      <c r="K349" s="72">
        <f t="shared" si="121"/>
        <v>22.222222222222221</v>
      </c>
      <c r="L349" s="73">
        <f t="shared" si="114"/>
        <v>0.11579983364259543</v>
      </c>
      <c r="M349" s="73">
        <f t="shared" si="115"/>
        <v>0.11579983364259543</v>
      </c>
      <c r="N349" s="72">
        <f t="shared" si="106"/>
        <v>3.5</v>
      </c>
      <c r="O349" s="74">
        <f t="shared" si="122"/>
        <v>342000</v>
      </c>
      <c r="P349" s="74">
        <f t="shared" si="120"/>
        <v>25163.962723700581</v>
      </c>
      <c r="Q349" s="74">
        <f t="shared" si="116"/>
        <v>14000</v>
      </c>
      <c r="R349" s="74">
        <f t="shared" si="123"/>
        <v>6000</v>
      </c>
      <c r="S349" s="74">
        <f t="shared" si="117"/>
        <v>531.96937799676516</v>
      </c>
      <c r="T349" s="74">
        <f t="shared" si="118"/>
        <v>20531.969377996764</v>
      </c>
      <c r="U349" s="75">
        <f t="shared" si="119"/>
        <v>4631.9933457038169</v>
      </c>
      <c r="W349" s="76">
        <f>IF($I349&lt;='Forbikjøringsfelt i stigning'!$D$15-'Forbikjøringsfelt i stigning'!$D$18,IF($I348&gt;='Forbikjøringsfelt i stigning'!$D$15-'Forbikjøringsfelt i stigning'!$D$18,$G349,0),0)</f>
        <v>0</v>
      </c>
      <c r="X349" s="77">
        <f>IF($I349&gt;='Forbikjøringsfelt i stigning'!$D$15-('Forbikjøringsfelt i stigning'!$D$18-5),IF($I348&lt;='Forbikjøringsfelt i stigning'!$D$15-('Forbikjøringsfelt i stigning'!$D$18-5),$G349,0),0)</f>
        <v>0</v>
      </c>
    </row>
    <row r="350" spans="2:24" x14ac:dyDescent="0.2">
      <c r="B350" s="71">
        <v>294</v>
      </c>
      <c r="C350" s="72">
        <f t="shared" si="124"/>
        <v>97.999999999999687</v>
      </c>
      <c r="D350" s="72">
        <f t="shared" si="107"/>
        <v>0.3333333333333286</v>
      </c>
      <c r="E350" s="73">
        <f t="shared" si="108"/>
        <v>4.5367213892785374</v>
      </c>
      <c r="F350" s="73">
        <f t="shared" si="109"/>
        <v>0.15878524862474883</v>
      </c>
      <c r="G350" s="74">
        <f t="shared" si="110"/>
        <v>1607.9526419203285</v>
      </c>
      <c r="H350" s="72">
        <f t="shared" si="111"/>
        <v>696.77221236387356</v>
      </c>
      <c r="I350" s="72">
        <f t="shared" si="112"/>
        <v>49.066070904394451</v>
      </c>
      <c r="J350" s="72">
        <f t="shared" si="113"/>
        <v>13.629464140109569</v>
      </c>
      <c r="K350" s="72">
        <f t="shared" si="121"/>
        <v>22.222222222222221</v>
      </c>
      <c r="L350" s="73">
        <f t="shared" si="114"/>
        <v>0.11394251435239822</v>
      </c>
      <c r="M350" s="73">
        <f t="shared" si="115"/>
        <v>0.11394251435239822</v>
      </c>
      <c r="N350" s="72">
        <f t="shared" si="106"/>
        <v>3.5</v>
      </c>
      <c r="O350" s="74">
        <f t="shared" si="122"/>
        <v>342000</v>
      </c>
      <c r="P350" s="74">
        <f t="shared" si="120"/>
        <v>25092.695977205942</v>
      </c>
      <c r="Q350" s="74">
        <f t="shared" si="116"/>
        <v>14000</v>
      </c>
      <c r="R350" s="74">
        <f t="shared" si="123"/>
        <v>6000</v>
      </c>
      <c r="S350" s="74">
        <f t="shared" si="117"/>
        <v>534.99540311001408</v>
      </c>
      <c r="T350" s="74">
        <f t="shared" si="118"/>
        <v>20534.995403110013</v>
      </c>
      <c r="U350" s="75">
        <f t="shared" si="119"/>
        <v>4557.7005740959285</v>
      </c>
      <c r="W350" s="76">
        <f>IF($I350&lt;='Forbikjøringsfelt i stigning'!$D$15-'Forbikjøringsfelt i stigning'!$D$18,IF($I349&gt;='Forbikjøringsfelt i stigning'!$D$15-'Forbikjøringsfelt i stigning'!$D$18,$G350,0),0)</f>
        <v>0</v>
      </c>
      <c r="X350" s="77">
        <f>IF($I350&gt;='Forbikjøringsfelt i stigning'!$D$15-('Forbikjøringsfelt i stigning'!$D$18-5),IF($I349&lt;='Forbikjøringsfelt i stigning'!$D$15-('Forbikjøringsfelt i stigning'!$D$18-5),$G350,0),0)</f>
        <v>0</v>
      </c>
    </row>
    <row r="351" spans="2:24" x14ac:dyDescent="0.2">
      <c r="B351" s="71">
        <v>295</v>
      </c>
      <c r="C351" s="72">
        <f t="shared" si="124"/>
        <v>98.333333333333016</v>
      </c>
      <c r="D351" s="72">
        <f t="shared" si="107"/>
        <v>0.3333333333333286</v>
      </c>
      <c r="E351" s="73">
        <f t="shared" si="108"/>
        <v>4.5494848530560361</v>
      </c>
      <c r="F351" s="73">
        <f t="shared" si="109"/>
        <v>0.15923196985696125</v>
      </c>
      <c r="G351" s="74">
        <f t="shared" si="110"/>
        <v>1612.5021267733846</v>
      </c>
      <c r="H351" s="72">
        <f t="shared" si="111"/>
        <v>696.9314443337305</v>
      </c>
      <c r="I351" s="72">
        <f t="shared" si="112"/>
        <v>49.202801921617329</v>
      </c>
      <c r="J351" s="72">
        <f t="shared" si="113"/>
        <v>13.667444978227035</v>
      </c>
      <c r="K351" s="72">
        <f t="shared" si="121"/>
        <v>22.222222222222221</v>
      </c>
      <c r="L351" s="73">
        <f t="shared" si="114"/>
        <v>0.11212459812383213</v>
      </c>
      <c r="M351" s="73">
        <f t="shared" si="115"/>
        <v>0.11212459812383213</v>
      </c>
      <c r="N351" s="72">
        <f t="shared" si="106"/>
        <v>3.5</v>
      </c>
      <c r="O351" s="74">
        <f t="shared" si="122"/>
        <v>342000</v>
      </c>
      <c r="P351" s="74">
        <f t="shared" si="120"/>
        <v>25022.965195383931</v>
      </c>
      <c r="Q351" s="74">
        <f t="shared" si="116"/>
        <v>14000</v>
      </c>
      <c r="R351" s="74">
        <f t="shared" si="123"/>
        <v>6000</v>
      </c>
      <c r="S351" s="74">
        <f t="shared" si="117"/>
        <v>537.98127043064653</v>
      </c>
      <c r="T351" s="74">
        <f t="shared" si="118"/>
        <v>20537.981270430646</v>
      </c>
      <c r="U351" s="75">
        <f t="shared" si="119"/>
        <v>4484.9839249532852</v>
      </c>
      <c r="W351" s="76">
        <f>IF($I351&lt;='Forbikjøringsfelt i stigning'!$D$15-'Forbikjøringsfelt i stigning'!$D$18,IF($I350&gt;='Forbikjøringsfelt i stigning'!$D$15-'Forbikjøringsfelt i stigning'!$D$18,$G351,0),0)</f>
        <v>0</v>
      </c>
      <c r="X351" s="77">
        <f>IF($I351&gt;='Forbikjøringsfelt i stigning'!$D$15-('Forbikjøringsfelt i stigning'!$D$18-5),IF($I350&lt;='Forbikjøringsfelt i stigning'!$D$15-('Forbikjøringsfelt i stigning'!$D$18-5),$G351,0),0)</f>
        <v>0</v>
      </c>
    </row>
    <row r="352" spans="2:24" x14ac:dyDescent="0.2">
      <c r="B352" s="71">
        <v>296</v>
      </c>
      <c r="C352" s="72">
        <f t="shared" si="124"/>
        <v>98.666666666666345</v>
      </c>
      <c r="D352" s="72">
        <f t="shared" si="107"/>
        <v>0.3333333333333286</v>
      </c>
      <c r="E352" s="73">
        <f t="shared" si="108"/>
        <v>4.5620441370824931</v>
      </c>
      <c r="F352" s="73">
        <f t="shared" si="109"/>
        <v>0.15967154479788725</v>
      </c>
      <c r="G352" s="74">
        <f t="shared" si="110"/>
        <v>1617.0641709104671</v>
      </c>
      <c r="H352" s="72">
        <f t="shared" si="111"/>
        <v>697.0911158785284</v>
      </c>
      <c r="I352" s="72">
        <f t="shared" si="112"/>
        <v>49.337351439365925</v>
      </c>
      <c r="J352" s="72">
        <f t="shared" si="113"/>
        <v>13.704819844268313</v>
      </c>
      <c r="K352" s="72">
        <f t="shared" si="121"/>
        <v>22.222222222222221</v>
      </c>
      <c r="L352" s="73">
        <f t="shared" si="114"/>
        <v>0.11034491578859343</v>
      </c>
      <c r="M352" s="73">
        <f t="shared" si="115"/>
        <v>0.11034491578859343</v>
      </c>
      <c r="N352" s="72">
        <f t="shared" si="106"/>
        <v>3.5</v>
      </c>
      <c r="O352" s="74">
        <f t="shared" si="122"/>
        <v>342000</v>
      </c>
      <c r="P352" s="74">
        <f t="shared" si="120"/>
        <v>24954.724241999626</v>
      </c>
      <c r="Q352" s="74">
        <f t="shared" si="116"/>
        <v>14000</v>
      </c>
      <c r="R352" s="74">
        <f t="shared" si="123"/>
        <v>6000</v>
      </c>
      <c r="S352" s="74">
        <f t="shared" si="117"/>
        <v>540.92761045588952</v>
      </c>
      <c r="T352" s="74">
        <f t="shared" si="118"/>
        <v>20540.927610455888</v>
      </c>
      <c r="U352" s="75">
        <f t="shared" si="119"/>
        <v>4413.796631543737</v>
      </c>
      <c r="W352" s="76">
        <f>IF($I352&lt;='Forbikjøringsfelt i stigning'!$D$15-'Forbikjøringsfelt i stigning'!$D$18,IF($I351&gt;='Forbikjøringsfelt i stigning'!$D$15-'Forbikjøringsfelt i stigning'!$D$18,$G352,0),0)</f>
        <v>0</v>
      </c>
      <c r="X352" s="77">
        <f>IF($I352&gt;='Forbikjøringsfelt i stigning'!$D$15-('Forbikjøringsfelt i stigning'!$D$18-5),IF($I351&lt;='Forbikjøringsfelt i stigning'!$D$15-('Forbikjøringsfelt i stigning'!$D$18-5),$G352,0),0)</f>
        <v>0</v>
      </c>
    </row>
    <row r="353" spans="2:24" x14ac:dyDescent="0.2">
      <c r="B353" s="71">
        <v>297</v>
      </c>
      <c r="C353" s="72">
        <f t="shared" si="124"/>
        <v>98.999999999999673</v>
      </c>
      <c r="D353" s="72">
        <f t="shared" si="107"/>
        <v>0.3333333333333286</v>
      </c>
      <c r="E353" s="73">
        <f t="shared" si="108"/>
        <v>4.574403554522072</v>
      </c>
      <c r="F353" s="73">
        <f t="shared" si="109"/>
        <v>0.16010412440827251</v>
      </c>
      <c r="G353" s="74">
        <f t="shared" si="110"/>
        <v>1621.6385744649892</v>
      </c>
      <c r="H353" s="72">
        <f t="shared" si="111"/>
        <v>697.25122000293663</v>
      </c>
      <c r="I353" s="72">
        <f t="shared" si="112"/>
        <v>49.469765338312236</v>
      </c>
      <c r="J353" s="72">
        <f t="shared" si="113"/>
        <v>13.74160148286451</v>
      </c>
      <c r="K353" s="72">
        <f t="shared" si="121"/>
        <v>22.222222222222221</v>
      </c>
      <c r="L353" s="73">
        <f t="shared" si="114"/>
        <v>0.10860234525252781</v>
      </c>
      <c r="M353" s="73">
        <f t="shared" si="115"/>
        <v>0.10860234525252781</v>
      </c>
      <c r="N353" s="72">
        <f t="shared" si="106"/>
        <v>3.5</v>
      </c>
      <c r="O353" s="74">
        <f t="shared" si="122"/>
        <v>342000</v>
      </c>
      <c r="P353" s="74">
        <f t="shared" si="120"/>
        <v>24887.928850685043</v>
      </c>
      <c r="Q353" s="74">
        <f t="shared" si="116"/>
        <v>14000</v>
      </c>
      <c r="R353" s="74">
        <f t="shared" si="123"/>
        <v>6000</v>
      </c>
      <c r="S353" s="74">
        <f t="shared" si="117"/>
        <v>543.83504058392862</v>
      </c>
      <c r="T353" s="74">
        <f t="shared" si="118"/>
        <v>20543.83504058393</v>
      </c>
      <c r="U353" s="75">
        <f t="shared" si="119"/>
        <v>4344.0938101011125</v>
      </c>
      <c r="W353" s="76">
        <f>IF($I353&lt;='Forbikjøringsfelt i stigning'!$D$15-'Forbikjøringsfelt i stigning'!$D$18,IF($I352&gt;='Forbikjøringsfelt i stigning'!$D$15-'Forbikjøringsfelt i stigning'!$D$18,$G353,0),0)</f>
        <v>0</v>
      </c>
      <c r="X353" s="77">
        <f>IF($I353&gt;='Forbikjøringsfelt i stigning'!$D$15-('Forbikjøringsfelt i stigning'!$D$18-5),IF($I352&lt;='Forbikjøringsfelt i stigning'!$D$15-('Forbikjøringsfelt i stigning'!$D$18-5),$G353,0),0)</f>
        <v>0</v>
      </c>
    </row>
    <row r="354" spans="2:24" x14ac:dyDescent="0.2">
      <c r="B354" s="71">
        <v>298</v>
      </c>
      <c r="C354" s="72">
        <f t="shared" si="124"/>
        <v>99.333333333333002</v>
      </c>
      <c r="D354" s="72">
        <f t="shared" si="107"/>
        <v>0.3333333333333286</v>
      </c>
      <c r="E354" s="73">
        <f t="shared" si="108"/>
        <v>4.5865672912465785</v>
      </c>
      <c r="F354" s="73">
        <f t="shared" si="109"/>
        <v>0.16052985519363022</v>
      </c>
      <c r="G354" s="74">
        <f t="shared" si="110"/>
        <v>1626.2251417562359</v>
      </c>
      <c r="H354" s="72">
        <f t="shared" si="111"/>
        <v>697.41174985813029</v>
      </c>
      <c r="I354" s="72">
        <f t="shared" si="112"/>
        <v>49.600088152615271</v>
      </c>
      <c r="J354" s="72">
        <f t="shared" si="113"/>
        <v>13.777802264615353</v>
      </c>
      <c r="K354" s="72">
        <f t="shared" si="121"/>
        <v>22.222222222222221</v>
      </c>
      <c r="L354" s="73">
        <f t="shared" si="114"/>
        <v>0.10689580908251928</v>
      </c>
      <c r="M354" s="73">
        <f t="shared" si="115"/>
        <v>0.10689580908251928</v>
      </c>
      <c r="N354" s="72">
        <f t="shared" si="106"/>
        <v>3.5</v>
      </c>
      <c r="O354" s="74">
        <f t="shared" si="122"/>
        <v>342000</v>
      </c>
      <c r="P354" s="74">
        <f t="shared" si="120"/>
        <v>24822.536528800149</v>
      </c>
      <c r="Q354" s="74">
        <f t="shared" si="116"/>
        <v>14000</v>
      </c>
      <c r="R354" s="74">
        <f t="shared" si="123"/>
        <v>6000</v>
      </c>
      <c r="S354" s="74">
        <f t="shared" si="117"/>
        <v>546.70416549937897</v>
      </c>
      <c r="T354" s="74">
        <f t="shared" si="118"/>
        <v>20546.704165499377</v>
      </c>
      <c r="U354" s="75">
        <f t="shared" si="119"/>
        <v>4275.8323633007712</v>
      </c>
      <c r="W354" s="76">
        <f>IF($I354&lt;='Forbikjøringsfelt i stigning'!$D$15-'Forbikjøringsfelt i stigning'!$D$18,IF($I353&gt;='Forbikjøringsfelt i stigning'!$D$15-'Forbikjøringsfelt i stigning'!$D$18,$G354,0),0)</f>
        <v>0</v>
      </c>
      <c r="X354" s="77">
        <f>IF($I354&gt;='Forbikjøringsfelt i stigning'!$D$15-('Forbikjøringsfelt i stigning'!$D$18-5),IF($I353&lt;='Forbikjøringsfelt i stigning'!$D$15-('Forbikjøringsfelt i stigning'!$D$18-5),$G354,0),0)</f>
        <v>0</v>
      </c>
    </row>
    <row r="355" spans="2:24" x14ac:dyDescent="0.2">
      <c r="B355" s="71">
        <v>299</v>
      </c>
      <c r="C355" s="72">
        <f t="shared" si="124"/>
        <v>99.66666666666633</v>
      </c>
      <c r="D355" s="72">
        <f t="shared" si="107"/>
        <v>0.3333333333333286</v>
      </c>
      <c r="E355" s="73">
        <f t="shared" si="108"/>
        <v>4.5985394109318589</v>
      </c>
      <c r="F355" s="73">
        <f t="shared" si="109"/>
        <v>0.16094887938261507</v>
      </c>
      <c r="G355" s="74">
        <f t="shared" si="110"/>
        <v>1630.8236811671677</v>
      </c>
      <c r="H355" s="72">
        <f t="shared" si="111"/>
        <v>697.57269873751295</v>
      </c>
      <c r="I355" s="72">
        <f t="shared" si="112"/>
        <v>49.728363123514299</v>
      </c>
      <c r="J355" s="72">
        <f t="shared" si="113"/>
        <v>13.813434200976193</v>
      </c>
      <c r="K355" s="72">
        <f t="shared" si="121"/>
        <v>22.222222222222221</v>
      </c>
      <c r="L355" s="73">
        <f t="shared" si="114"/>
        <v>0.1052242722430311</v>
      </c>
      <c r="M355" s="73">
        <f t="shared" si="115"/>
        <v>0.1052242722430311</v>
      </c>
      <c r="N355" s="72">
        <f t="shared" si="106"/>
        <v>3.5</v>
      </c>
      <c r="O355" s="74">
        <f t="shared" si="122"/>
        <v>342000</v>
      </c>
      <c r="P355" s="74">
        <f t="shared" si="120"/>
        <v>24758.506467264375</v>
      </c>
      <c r="Q355" s="74">
        <f t="shared" si="116"/>
        <v>14000</v>
      </c>
      <c r="R355" s="74">
        <f t="shared" si="123"/>
        <v>6000</v>
      </c>
      <c r="S355" s="74">
        <f t="shared" si="117"/>
        <v>549.53557754313249</v>
      </c>
      <c r="T355" s="74">
        <f t="shared" si="118"/>
        <v>20549.535577543131</v>
      </c>
      <c r="U355" s="75">
        <f t="shared" si="119"/>
        <v>4208.970889721244</v>
      </c>
      <c r="W355" s="76">
        <f>IF($I355&lt;='Forbikjøringsfelt i stigning'!$D$15-'Forbikjøringsfelt i stigning'!$D$18,IF($I354&gt;='Forbikjøringsfelt i stigning'!$D$15-'Forbikjøringsfelt i stigning'!$D$18,$G355,0),0)</f>
        <v>0</v>
      </c>
      <c r="X355" s="77">
        <f>IF($I355&gt;='Forbikjøringsfelt i stigning'!$D$15-('Forbikjøringsfelt i stigning'!$D$18-5),IF($I354&lt;='Forbikjøringsfelt i stigning'!$D$15-('Forbikjøringsfelt i stigning'!$D$18-5),$G355,0),0)</f>
        <v>0</v>
      </c>
    </row>
    <row r="356" spans="2:24" x14ac:dyDescent="0.2">
      <c r="B356" s="71">
        <v>300</v>
      </c>
      <c r="C356" s="72">
        <f t="shared" si="124"/>
        <v>99.999999999999659</v>
      </c>
      <c r="D356" s="72">
        <f t="shared" si="107"/>
        <v>0.3333333333333286</v>
      </c>
      <c r="E356" s="73">
        <f t="shared" si="108"/>
        <v>4.6103238598943896</v>
      </c>
      <c r="F356" s="73">
        <f t="shared" si="109"/>
        <v>0.16136133509630363</v>
      </c>
      <c r="G356" s="74">
        <f t="shared" si="110"/>
        <v>1635.4340050270621</v>
      </c>
      <c r="H356" s="72">
        <f t="shared" si="111"/>
        <v>697.73406007260928</v>
      </c>
      <c r="I356" s="72">
        <f t="shared" si="112"/>
        <v>49.854632250205931</v>
      </c>
      <c r="J356" s="72">
        <f t="shared" si="113"/>
        <v>13.848508958390536</v>
      </c>
      <c r="K356" s="72">
        <f t="shared" si="121"/>
        <v>22.222222222222221</v>
      </c>
      <c r="L356" s="73">
        <f t="shared" si="114"/>
        <v>0.10358673997145187</v>
      </c>
      <c r="M356" s="73">
        <f t="shared" si="115"/>
        <v>0.10358673997145187</v>
      </c>
      <c r="N356" s="72">
        <f t="shared" si="106"/>
        <v>3.5</v>
      </c>
      <c r="O356" s="74">
        <f t="shared" si="122"/>
        <v>342000</v>
      </c>
      <c r="P356" s="74">
        <f t="shared" si="120"/>
        <v>24695.799455925469</v>
      </c>
      <c r="Q356" s="74">
        <f t="shared" si="116"/>
        <v>14000</v>
      </c>
      <c r="R356" s="74">
        <f t="shared" si="123"/>
        <v>6000</v>
      </c>
      <c r="S356" s="74">
        <f t="shared" si="117"/>
        <v>552.32985706739396</v>
      </c>
      <c r="T356" s="74">
        <f t="shared" si="118"/>
        <v>20552.329857067394</v>
      </c>
      <c r="U356" s="75">
        <f t="shared" si="119"/>
        <v>4143.4695988580752</v>
      </c>
      <c r="W356" s="76">
        <f>IF($I356&lt;='Forbikjøringsfelt i stigning'!$D$15-'Forbikjøringsfelt i stigning'!$D$18,IF($I355&gt;='Forbikjøringsfelt i stigning'!$D$15-'Forbikjøringsfelt i stigning'!$D$18,$G356,0),0)</f>
        <v>0</v>
      </c>
      <c r="X356" s="77">
        <f>IF($I356&gt;='Forbikjøringsfelt i stigning'!$D$15-('Forbikjøringsfelt i stigning'!$D$18-5),IF($I355&lt;='Forbikjøringsfelt i stigning'!$D$15-('Forbikjøringsfelt i stigning'!$D$18-5),$G356,0),0)</f>
        <v>0</v>
      </c>
    </row>
    <row r="357" spans="2:24" x14ac:dyDescent="0.2">
      <c r="B357" s="71">
        <v>301</v>
      </c>
      <c r="C357" s="72">
        <f t="shared" si="124"/>
        <v>100.33333333333299</v>
      </c>
      <c r="D357" s="72">
        <f t="shared" si="107"/>
        <v>0.3333333333333286</v>
      </c>
      <c r="E357" s="73">
        <f t="shared" si="108"/>
        <v>4.6219244716840819</v>
      </c>
      <c r="F357" s="73">
        <f t="shared" si="109"/>
        <v>0.16176735650894286</v>
      </c>
      <c r="G357" s="74">
        <f t="shared" si="110"/>
        <v>1640.0559294987461</v>
      </c>
      <c r="H357" s="72">
        <f t="shared" si="111"/>
        <v>697.89582742911819</v>
      </c>
      <c r="I357" s="72">
        <f t="shared" si="112"/>
        <v>49.978936338171671</v>
      </c>
      <c r="J357" s="72">
        <f t="shared" si="113"/>
        <v>13.883037871714352</v>
      </c>
      <c r="K357" s="72">
        <f t="shared" si="121"/>
        <v>22.222222222222221</v>
      </c>
      <c r="L357" s="73">
        <f t="shared" si="114"/>
        <v>0.10198225578229139</v>
      </c>
      <c r="M357" s="73">
        <f t="shared" si="115"/>
        <v>0.10198225578229139</v>
      </c>
      <c r="N357" s="72">
        <f t="shared" si="106"/>
        <v>3.5</v>
      </c>
      <c r="O357" s="74">
        <f t="shared" si="122"/>
        <v>342000</v>
      </c>
      <c r="P357" s="74">
        <f t="shared" si="120"/>
        <v>24634.377804068325</v>
      </c>
      <c r="Q357" s="74">
        <f t="shared" si="116"/>
        <v>14000</v>
      </c>
      <c r="R357" s="74">
        <f t="shared" si="123"/>
        <v>6000</v>
      </c>
      <c r="S357" s="74">
        <f t="shared" si="117"/>
        <v>555.0875727766703</v>
      </c>
      <c r="T357" s="74">
        <f t="shared" si="118"/>
        <v>20555.087572776669</v>
      </c>
      <c r="U357" s="75">
        <f t="shared" si="119"/>
        <v>4079.2902312916558</v>
      </c>
      <c r="W357" s="76">
        <f>IF($I357&lt;='Forbikjøringsfelt i stigning'!$D$15-'Forbikjøringsfelt i stigning'!$D$18,IF($I356&gt;='Forbikjøringsfelt i stigning'!$D$15-'Forbikjøringsfelt i stigning'!$D$18,$G357,0),0)</f>
        <v>0</v>
      </c>
      <c r="X357" s="77">
        <f>IF($I357&gt;='Forbikjøringsfelt i stigning'!$D$15-('Forbikjøringsfelt i stigning'!$D$18-5),IF($I356&lt;='Forbikjøringsfelt i stigning'!$D$15-('Forbikjøringsfelt i stigning'!$D$18-5),$G357,0),0)</f>
        <v>0</v>
      </c>
    </row>
    <row r="358" spans="2:24" x14ac:dyDescent="0.2">
      <c r="B358" s="71">
        <v>302</v>
      </c>
      <c r="C358" s="72">
        <f t="shared" si="124"/>
        <v>100.66666666666632</v>
      </c>
      <c r="D358" s="72">
        <f t="shared" si="107"/>
        <v>0.3333333333333286</v>
      </c>
      <c r="E358" s="73">
        <f t="shared" si="108"/>
        <v>4.6333449714481789</v>
      </c>
      <c r="F358" s="73">
        <f t="shared" si="109"/>
        <v>0.16216707400068625</v>
      </c>
      <c r="G358" s="74">
        <f t="shared" si="110"/>
        <v>1644.6892744701943</v>
      </c>
      <c r="H358" s="72">
        <f t="shared" si="111"/>
        <v>698.05799450311883</v>
      </c>
      <c r="I358" s="72">
        <f t="shared" si="112"/>
        <v>50.101315045110418</v>
      </c>
      <c r="J358" s="72">
        <f t="shared" si="113"/>
        <v>13.917031956975116</v>
      </c>
      <c r="K358" s="72">
        <f t="shared" si="121"/>
        <v>22.222222222222221</v>
      </c>
      <c r="L358" s="73">
        <f t="shared" si="114"/>
        <v>0.10040989959109092</v>
      </c>
      <c r="M358" s="73">
        <f t="shared" si="115"/>
        <v>0.10040989959109092</v>
      </c>
      <c r="N358" s="72">
        <f t="shared" si="106"/>
        <v>3.5</v>
      </c>
      <c r="O358" s="74">
        <f t="shared" si="122"/>
        <v>342000</v>
      </c>
      <c r="P358" s="74">
        <f t="shared" si="120"/>
        <v>24574.20526569906</v>
      </c>
      <c r="Q358" s="74">
        <f t="shared" si="116"/>
        <v>14000</v>
      </c>
      <c r="R358" s="74">
        <f t="shared" si="123"/>
        <v>6000</v>
      </c>
      <c r="S358" s="74">
        <f t="shared" si="117"/>
        <v>557.80928205542386</v>
      </c>
      <c r="T358" s="74">
        <f t="shared" si="118"/>
        <v>20557.809282055423</v>
      </c>
      <c r="U358" s="75">
        <f t="shared" si="119"/>
        <v>4016.395983643637</v>
      </c>
      <c r="W358" s="76">
        <f>IF($I358&lt;='Forbikjøringsfelt i stigning'!$D$15-'Forbikjøringsfelt i stigning'!$D$18,IF($I357&gt;='Forbikjøringsfelt i stigning'!$D$15-'Forbikjøringsfelt i stigning'!$D$18,$G358,0),0)</f>
        <v>0</v>
      </c>
      <c r="X358" s="77">
        <f>IF($I358&gt;='Forbikjøringsfelt i stigning'!$D$15-('Forbikjøringsfelt i stigning'!$D$18-5),IF($I357&lt;='Forbikjøringsfelt i stigning'!$D$15-('Forbikjøringsfelt i stigning'!$D$18-5),$G358,0),0)</f>
        <v>0</v>
      </c>
    </row>
    <row r="359" spans="2:24" x14ac:dyDescent="0.2">
      <c r="B359" s="71">
        <v>303</v>
      </c>
      <c r="C359" s="72">
        <f t="shared" si="124"/>
        <v>100.99999999999964</v>
      </c>
      <c r="D359" s="72">
        <f t="shared" si="107"/>
        <v>0.3333333333333286</v>
      </c>
      <c r="E359" s="73">
        <f t="shared" si="108"/>
        <v>4.6445889800800328</v>
      </c>
      <c r="F359" s="73">
        <f t="shared" si="109"/>
        <v>0.16256061430280117</v>
      </c>
      <c r="G359" s="74">
        <f t="shared" si="110"/>
        <v>1649.3338634502743</v>
      </c>
      <c r="H359" s="72">
        <f t="shared" si="111"/>
        <v>698.22055511742167</v>
      </c>
      <c r="I359" s="72">
        <f t="shared" si="112"/>
        <v>50.221806924619727</v>
      </c>
      <c r="J359" s="72">
        <f t="shared" si="113"/>
        <v>13.950501923505479</v>
      </c>
      <c r="K359" s="72">
        <f t="shared" si="121"/>
        <v>22.222222222222221</v>
      </c>
      <c r="L359" s="73">
        <f t="shared" si="114"/>
        <v>9.8868785949650095E-2</v>
      </c>
      <c r="M359" s="73">
        <f t="shared" si="115"/>
        <v>9.8868785949650095E-2</v>
      </c>
      <c r="N359" s="72">
        <f t="shared" si="106"/>
        <v>3.5</v>
      </c>
      <c r="O359" s="74">
        <f t="shared" si="122"/>
        <v>342000</v>
      </c>
      <c r="P359" s="74">
        <f t="shared" si="120"/>
        <v>24515.246969269068</v>
      </c>
      <c r="Q359" s="74">
        <f t="shared" si="116"/>
        <v>14000</v>
      </c>
      <c r="R359" s="74">
        <f t="shared" si="123"/>
        <v>6000</v>
      </c>
      <c r="S359" s="74">
        <f t="shared" si="117"/>
        <v>560.49553128306263</v>
      </c>
      <c r="T359" s="74">
        <f t="shared" si="118"/>
        <v>20560.495531283064</v>
      </c>
      <c r="U359" s="75">
        <f t="shared" si="119"/>
        <v>3954.751437986004</v>
      </c>
      <c r="W359" s="76">
        <f>IF($I359&lt;='Forbikjøringsfelt i stigning'!$D$15-'Forbikjøringsfelt i stigning'!$D$18,IF($I358&gt;='Forbikjøringsfelt i stigning'!$D$15-'Forbikjøringsfelt i stigning'!$D$18,$G359,0),0)</f>
        <v>0</v>
      </c>
      <c r="X359" s="77">
        <f>IF($I359&gt;='Forbikjøringsfelt i stigning'!$D$15-('Forbikjøringsfelt i stigning'!$D$18-5),IF($I358&lt;='Forbikjøringsfelt i stigning'!$D$15-('Forbikjøringsfelt i stigning'!$D$18-5),$G359,0),0)</f>
        <v>0</v>
      </c>
    </row>
    <row r="360" spans="2:24" x14ac:dyDescent="0.2">
      <c r="B360" s="71">
        <v>304</v>
      </c>
      <c r="C360" s="72">
        <f t="shared" si="124"/>
        <v>101.33333333333297</v>
      </c>
      <c r="D360" s="72">
        <f t="shared" si="107"/>
        <v>0.3333333333333286</v>
      </c>
      <c r="E360" s="73">
        <f t="shared" si="108"/>
        <v>4.65566001816563</v>
      </c>
      <c r="F360" s="73">
        <f t="shared" si="109"/>
        <v>0.16294810063579704</v>
      </c>
      <c r="G360" s="74">
        <f t="shared" si="110"/>
        <v>1653.98952346844</v>
      </c>
      <c r="H360" s="72">
        <f t="shared" si="111"/>
        <v>698.38350321805751</v>
      </c>
      <c r="I360" s="72">
        <f t="shared" si="112"/>
        <v>50.340449467759306</v>
      </c>
      <c r="J360" s="72">
        <f t="shared" si="113"/>
        <v>13.983458185488695</v>
      </c>
      <c r="K360" s="72">
        <f t="shared" si="121"/>
        <v>22.222222222222221</v>
      </c>
      <c r="L360" s="73">
        <f t="shared" si="114"/>
        <v>9.7358062384843555E-2</v>
      </c>
      <c r="M360" s="73">
        <f t="shared" si="115"/>
        <v>9.7358062384843555E-2</v>
      </c>
      <c r="N360" s="72">
        <f t="shared" si="106"/>
        <v>3.5</v>
      </c>
      <c r="O360" s="74">
        <f t="shared" si="122"/>
        <v>342000</v>
      </c>
      <c r="P360" s="74">
        <f t="shared" si="120"/>
        <v>24457.469351530639</v>
      </c>
      <c r="Q360" s="74">
        <f t="shared" si="116"/>
        <v>14000</v>
      </c>
      <c r="R360" s="74">
        <f t="shared" si="123"/>
        <v>6000</v>
      </c>
      <c r="S360" s="74">
        <f t="shared" si="117"/>
        <v>563.14685613689505</v>
      </c>
      <c r="T360" s="74">
        <f t="shared" si="118"/>
        <v>20563.146856136897</v>
      </c>
      <c r="U360" s="75">
        <f t="shared" si="119"/>
        <v>3894.3224953937424</v>
      </c>
      <c r="W360" s="76">
        <f>IF($I360&lt;='Forbikjøringsfelt i stigning'!$D$15-'Forbikjøringsfelt i stigning'!$D$18,IF($I359&gt;='Forbikjøringsfelt i stigning'!$D$15-'Forbikjøringsfelt i stigning'!$D$18,$G360,0),0)</f>
        <v>0</v>
      </c>
      <c r="X360" s="77">
        <f>IF($I360&gt;='Forbikjøringsfelt i stigning'!$D$15-('Forbikjøringsfelt i stigning'!$D$18-5),IF($I359&lt;='Forbikjøringsfelt i stigning'!$D$15-('Forbikjøringsfelt i stigning'!$D$18-5),$G360,0),0)</f>
        <v>0</v>
      </c>
    </row>
    <row r="361" spans="2:24" x14ac:dyDescent="0.2">
      <c r="B361" s="71">
        <v>305</v>
      </c>
      <c r="C361" s="72">
        <f t="shared" si="124"/>
        <v>101.6666666666663</v>
      </c>
      <c r="D361" s="72">
        <f t="shared" si="107"/>
        <v>0.3333333333333286</v>
      </c>
      <c r="E361" s="73">
        <f t="shared" si="108"/>
        <v>4.6665615097397675</v>
      </c>
      <c r="F361" s="73">
        <f t="shared" si="109"/>
        <v>0.16332965284089188</v>
      </c>
      <c r="G361" s="74">
        <f t="shared" si="110"/>
        <v>1658.6560849781797</v>
      </c>
      <c r="H361" s="72">
        <f t="shared" si="111"/>
        <v>698.54683287089836</v>
      </c>
      <c r="I361" s="72">
        <f t="shared" si="112"/>
        <v>50.457279142621111</v>
      </c>
      <c r="J361" s="72">
        <f t="shared" si="113"/>
        <v>14.015910872950309</v>
      </c>
      <c r="K361" s="72">
        <f t="shared" si="121"/>
        <v>22.222222222222221</v>
      </c>
      <c r="L361" s="73">
        <f t="shared" si="114"/>
        <v>9.5876907833915809E-2</v>
      </c>
      <c r="M361" s="73">
        <f t="shared" si="115"/>
        <v>9.5876907833915809E-2</v>
      </c>
      <c r="N361" s="72">
        <f t="shared" si="106"/>
        <v>3.5</v>
      </c>
      <c r="O361" s="74">
        <f t="shared" si="122"/>
        <v>342000</v>
      </c>
      <c r="P361" s="74">
        <f t="shared" si="120"/>
        <v>24400.840095240274</v>
      </c>
      <c r="Q361" s="74">
        <f t="shared" si="116"/>
        <v>14000</v>
      </c>
      <c r="R361" s="74">
        <f t="shared" si="123"/>
        <v>6000</v>
      </c>
      <c r="S361" s="74">
        <f t="shared" si="117"/>
        <v>565.76378188364163</v>
      </c>
      <c r="T361" s="74">
        <f t="shared" si="118"/>
        <v>20565.763781883641</v>
      </c>
      <c r="U361" s="75">
        <f t="shared" si="119"/>
        <v>3835.0763133566325</v>
      </c>
      <c r="W361" s="76">
        <f>IF($I361&lt;='Forbikjøringsfelt i stigning'!$D$15-'Forbikjøringsfelt i stigning'!$D$18,IF($I360&gt;='Forbikjøringsfelt i stigning'!$D$15-'Forbikjøringsfelt i stigning'!$D$18,$G361,0),0)</f>
        <v>0</v>
      </c>
      <c r="X361" s="77">
        <f>IF($I361&gt;='Forbikjøringsfelt i stigning'!$D$15-('Forbikjøringsfelt i stigning'!$D$18-5),IF($I360&lt;='Forbikjøringsfelt i stigning'!$D$15-('Forbikjøringsfelt i stigning'!$D$18-5),$G361,0),0)</f>
        <v>0</v>
      </c>
    </row>
    <row r="362" spans="2:24" x14ac:dyDescent="0.2">
      <c r="B362" s="71">
        <v>306</v>
      </c>
      <c r="C362" s="72">
        <f t="shared" si="124"/>
        <v>101.99999999999963</v>
      </c>
      <c r="D362" s="72">
        <f t="shared" si="107"/>
        <v>0.3333333333333286</v>
      </c>
      <c r="E362" s="73">
        <f t="shared" si="108"/>
        <v>4.6772967858630317</v>
      </c>
      <c r="F362" s="73">
        <f t="shared" si="109"/>
        <v>0.16370538750520608</v>
      </c>
      <c r="G362" s="74">
        <f t="shared" si="110"/>
        <v>1663.3333817640428</v>
      </c>
      <c r="H362" s="72">
        <f t="shared" si="111"/>
        <v>698.71053825840352</v>
      </c>
      <c r="I362" s="72">
        <f t="shared" si="112"/>
        <v>50.572331432021812</v>
      </c>
      <c r="J362" s="72">
        <f t="shared" si="113"/>
        <v>14.04786984222828</v>
      </c>
      <c r="K362" s="72">
        <f t="shared" si="121"/>
        <v>22.222222222222221</v>
      </c>
      <c r="L362" s="73">
        <f t="shared" si="114"/>
        <v>9.4424531169698456E-2</v>
      </c>
      <c r="M362" s="73">
        <f t="shared" si="115"/>
        <v>9.4424531169698456E-2</v>
      </c>
      <c r="N362" s="72">
        <f t="shared" si="106"/>
        <v>3.5</v>
      </c>
      <c r="O362" s="74">
        <f t="shared" si="122"/>
        <v>342000</v>
      </c>
      <c r="P362" s="74">
        <f t="shared" si="120"/>
        <v>24345.328070447995</v>
      </c>
      <c r="Q362" s="74">
        <f t="shared" si="116"/>
        <v>14000</v>
      </c>
      <c r="R362" s="74">
        <f t="shared" si="123"/>
        <v>6000</v>
      </c>
      <c r="S362" s="74">
        <f t="shared" si="117"/>
        <v>568.34682366005802</v>
      </c>
      <c r="T362" s="74">
        <f t="shared" si="118"/>
        <v>20568.346823660057</v>
      </c>
      <c r="U362" s="75">
        <f t="shared" si="119"/>
        <v>3776.9812467879383</v>
      </c>
      <c r="W362" s="76">
        <f>IF($I362&lt;='Forbikjøringsfelt i stigning'!$D$15-'Forbikjøringsfelt i stigning'!$D$18,IF($I361&gt;='Forbikjøringsfelt i stigning'!$D$15-'Forbikjøringsfelt i stigning'!$D$18,$G362,0),0)</f>
        <v>0</v>
      </c>
      <c r="X362" s="77">
        <f>IF($I362&gt;='Forbikjøringsfelt i stigning'!$D$15-('Forbikjøringsfelt i stigning'!$D$18-5),IF($I361&lt;='Forbikjøringsfelt i stigning'!$D$15-('Forbikjøringsfelt i stigning'!$D$18-5),$G362,0),0)</f>
        <v>0</v>
      </c>
    </row>
    <row r="363" spans="2:24" x14ac:dyDescent="0.2">
      <c r="B363" s="71">
        <v>307</v>
      </c>
      <c r="C363" s="72">
        <f t="shared" si="124"/>
        <v>102.33333333333296</v>
      </c>
      <c r="D363" s="72">
        <f t="shared" si="107"/>
        <v>0.3333333333333286</v>
      </c>
      <c r="E363" s="73">
        <f t="shared" si="108"/>
        <v>4.687869088029899</v>
      </c>
      <c r="F363" s="73">
        <f t="shared" si="109"/>
        <v>0.16407541808104648</v>
      </c>
      <c r="G363" s="74">
        <f t="shared" si="110"/>
        <v>1668.0212508520726</v>
      </c>
      <c r="H363" s="72">
        <f t="shared" si="111"/>
        <v>698.87461367648461</v>
      </c>
      <c r="I363" s="72">
        <f t="shared" si="112"/>
        <v>50.685640869425448</v>
      </c>
      <c r="J363" s="72">
        <f t="shared" si="113"/>
        <v>14.079344685951513</v>
      </c>
      <c r="K363" s="72">
        <f t="shared" si="121"/>
        <v>22.222222222222221</v>
      </c>
      <c r="L363" s="73">
        <f t="shared" si="114"/>
        <v>9.3000169809703673E-2</v>
      </c>
      <c r="M363" s="73">
        <f t="shared" si="115"/>
        <v>9.3000169809703673E-2</v>
      </c>
      <c r="N363" s="72">
        <f t="shared" si="106"/>
        <v>3.5</v>
      </c>
      <c r="O363" s="74">
        <f t="shared" si="122"/>
        <v>342000</v>
      </c>
      <c r="P363" s="74">
        <f t="shared" si="120"/>
        <v>24290.90327913134</v>
      </c>
      <c r="Q363" s="74">
        <f t="shared" si="116"/>
        <v>14000</v>
      </c>
      <c r="R363" s="74">
        <f t="shared" si="123"/>
        <v>6000</v>
      </c>
      <c r="S363" s="74">
        <f t="shared" si="117"/>
        <v>570.89648674319358</v>
      </c>
      <c r="T363" s="74">
        <f t="shared" si="118"/>
        <v>20570.896486743193</v>
      </c>
      <c r="U363" s="75">
        <f t="shared" si="119"/>
        <v>3720.006792388147</v>
      </c>
      <c r="W363" s="76">
        <f>IF($I363&lt;='Forbikjøringsfelt i stigning'!$D$15-'Forbikjøringsfelt i stigning'!$D$18,IF($I362&gt;='Forbikjøringsfelt i stigning'!$D$15-'Forbikjøringsfelt i stigning'!$D$18,$G363,0),0)</f>
        <v>0</v>
      </c>
      <c r="X363" s="77">
        <f>IF($I363&gt;='Forbikjøringsfelt i stigning'!$D$15-('Forbikjøringsfelt i stigning'!$D$18-5),IF($I362&lt;='Forbikjøringsfelt i stigning'!$D$15-('Forbikjøringsfelt i stigning'!$D$18-5),$G363,0),0)</f>
        <v>0</v>
      </c>
    </row>
    <row r="364" spans="2:24" x14ac:dyDescent="0.2">
      <c r="B364" s="71">
        <v>308</v>
      </c>
      <c r="C364" s="72">
        <f t="shared" si="124"/>
        <v>102.66666666666629</v>
      </c>
      <c r="D364" s="72">
        <f t="shared" si="107"/>
        <v>0.3333333333333286</v>
      </c>
      <c r="E364" s="73">
        <f t="shared" si="108"/>
        <v>4.6982815714176436</v>
      </c>
      <c r="F364" s="73">
        <f t="shared" si="109"/>
        <v>0.16443985499961752</v>
      </c>
      <c r="G364" s="74">
        <f t="shared" si="110"/>
        <v>1672.7195324234904</v>
      </c>
      <c r="H364" s="72">
        <f t="shared" si="111"/>
        <v>699.03905353148423</v>
      </c>
      <c r="I364" s="72">
        <f t="shared" si="112"/>
        <v>50.797241073197092</v>
      </c>
      <c r="J364" s="72">
        <f t="shared" si="113"/>
        <v>14.110344742554748</v>
      </c>
      <c r="K364" s="72">
        <f t="shared" si="121"/>
        <v>22.222222222222221</v>
      </c>
      <c r="L364" s="73">
        <f t="shared" si="114"/>
        <v>9.1603088403511085E-2</v>
      </c>
      <c r="M364" s="73">
        <f t="shared" si="115"/>
        <v>9.1603088403511085E-2</v>
      </c>
      <c r="N364" s="72">
        <f t="shared" si="106"/>
        <v>3.5</v>
      </c>
      <c r="O364" s="74">
        <f t="shared" si="122"/>
        <v>342000</v>
      </c>
      <c r="P364" s="74">
        <f t="shared" si="120"/>
        <v>24237.536802951221</v>
      </c>
      <c r="Q364" s="74">
        <f t="shared" si="116"/>
        <v>14000</v>
      </c>
      <c r="R364" s="74">
        <f t="shared" si="123"/>
        <v>6000</v>
      </c>
      <c r="S364" s="74">
        <f t="shared" si="117"/>
        <v>573.41326681077817</v>
      </c>
      <c r="T364" s="74">
        <f t="shared" si="118"/>
        <v>20573.413266810778</v>
      </c>
      <c r="U364" s="75">
        <f t="shared" si="119"/>
        <v>3664.1235361404433</v>
      </c>
      <c r="W364" s="76">
        <f>IF($I364&lt;='Forbikjøringsfelt i stigning'!$D$15-'Forbikjøringsfelt i stigning'!$D$18,IF($I363&gt;='Forbikjøringsfelt i stigning'!$D$15-'Forbikjøringsfelt i stigning'!$D$18,$G364,0),0)</f>
        <v>0</v>
      </c>
      <c r="X364" s="77">
        <f>IF($I364&gt;='Forbikjøringsfelt i stigning'!$D$15-('Forbikjøringsfelt i stigning'!$D$18-5),IF($I363&lt;='Forbikjøringsfelt i stigning'!$D$15-('Forbikjøringsfelt i stigning'!$D$18-5),$G364,0),0)</f>
        <v>0</v>
      </c>
    </row>
    <row r="365" spans="2:24" x14ac:dyDescent="0.2">
      <c r="B365" s="71">
        <v>309</v>
      </c>
      <c r="C365" s="72">
        <f t="shared" si="124"/>
        <v>102.99999999999962</v>
      </c>
      <c r="D365" s="72">
        <f t="shared" si="107"/>
        <v>0.3333333333333286</v>
      </c>
      <c r="E365" s="73">
        <f t="shared" si="108"/>
        <v>4.7085373079850443</v>
      </c>
      <c r="F365" s="73">
        <f t="shared" si="109"/>
        <v>0.16479880577947653</v>
      </c>
      <c r="G365" s="74">
        <f t="shared" si="110"/>
        <v>1677.4280697314755</v>
      </c>
      <c r="H365" s="72">
        <f t="shared" si="111"/>
        <v>699.2038523372637</v>
      </c>
      <c r="I365" s="72">
        <f t="shared" si="112"/>
        <v>50.907164779281302</v>
      </c>
      <c r="J365" s="72">
        <f t="shared" si="113"/>
        <v>14.140879105355918</v>
      </c>
      <c r="K365" s="72">
        <f t="shared" si="121"/>
        <v>22.222222222222221</v>
      </c>
      <c r="L365" s="73">
        <f t="shared" si="114"/>
        <v>9.0232577593291258E-2</v>
      </c>
      <c r="M365" s="73">
        <f t="shared" si="115"/>
        <v>9.0232577593291258E-2</v>
      </c>
      <c r="N365" s="72">
        <f t="shared" si="106"/>
        <v>3.5</v>
      </c>
      <c r="O365" s="74">
        <f t="shared" si="122"/>
        <v>342000</v>
      </c>
      <c r="P365" s="74">
        <f t="shared" si="120"/>
        <v>24185.200753923851</v>
      </c>
      <c r="Q365" s="74">
        <f t="shared" si="116"/>
        <v>14000</v>
      </c>
      <c r="R365" s="74">
        <f t="shared" si="123"/>
        <v>6000</v>
      </c>
      <c r="S365" s="74">
        <f t="shared" si="117"/>
        <v>575.89765019219976</v>
      </c>
      <c r="T365" s="74">
        <f t="shared" si="118"/>
        <v>20575.897650192201</v>
      </c>
      <c r="U365" s="75">
        <f t="shared" si="119"/>
        <v>3609.3031037316505</v>
      </c>
      <c r="W365" s="76">
        <f>IF($I365&lt;='Forbikjøringsfelt i stigning'!$D$15-'Forbikjøringsfelt i stigning'!$D$18,IF($I364&gt;='Forbikjøringsfelt i stigning'!$D$15-'Forbikjøringsfelt i stigning'!$D$18,$G365,0),0)</f>
        <v>0</v>
      </c>
      <c r="X365" s="77">
        <f>IF($I365&gt;='Forbikjøringsfelt i stigning'!$D$15-('Forbikjøringsfelt i stigning'!$D$18-5),IF($I364&lt;='Forbikjøringsfelt i stigning'!$D$15-('Forbikjøringsfelt i stigning'!$D$18-5),$G365,0),0)</f>
        <v>0</v>
      </c>
    </row>
    <row r="366" spans="2:24" x14ac:dyDescent="0.2">
      <c r="B366" s="71">
        <v>310</v>
      </c>
      <c r="C366" s="72">
        <f t="shared" si="124"/>
        <v>103.33333333333294</v>
      </c>
      <c r="D366" s="72">
        <f t="shared" si="107"/>
        <v>0.3333333333333286</v>
      </c>
      <c r="E366" s="73">
        <f t="shared" si="108"/>
        <v>4.7186392894293112</v>
      </c>
      <c r="F366" s="73">
        <f t="shared" si="109"/>
        <v>0.1651523751300259</v>
      </c>
      <c r="G366" s="74">
        <f t="shared" si="110"/>
        <v>1682.1467090209048</v>
      </c>
      <c r="H366" s="72">
        <f t="shared" si="111"/>
        <v>699.36900471239369</v>
      </c>
      <c r="I366" s="72">
        <f t="shared" si="112"/>
        <v>51.015443872393249</v>
      </c>
      <c r="J366" s="72">
        <f t="shared" si="113"/>
        <v>14.170956631220347</v>
      </c>
      <c r="K366" s="72">
        <f t="shared" si="121"/>
        <v>22.222222222222221</v>
      </c>
      <c r="L366" s="73">
        <f t="shared" si="114"/>
        <v>8.8887952842695087E-2</v>
      </c>
      <c r="M366" s="73">
        <f t="shared" si="115"/>
        <v>8.8887952842695087E-2</v>
      </c>
      <c r="N366" s="72">
        <f t="shared" si="106"/>
        <v>3.5</v>
      </c>
      <c r="O366" s="74">
        <f t="shared" si="122"/>
        <v>342000</v>
      </c>
      <c r="P366" s="74">
        <f t="shared" si="120"/>
        <v>24133.868227818315</v>
      </c>
      <c r="Q366" s="74">
        <f t="shared" si="116"/>
        <v>14000</v>
      </c>
      <c r="R366" s="74">
        <f t="shared" si="123"/>
        <v>6000</v>
      </c>
      <c r="S366" s="74">
        <f t="shared" si="117"/>
        <v>578.35011411051244</v>
      </c>
      <c r="T366" s="74">
        <f t="shared" si="118"/>
        <v>20578.350114110512</v>
      </c>
      <c r="U366" s="75">
        <f t="shared" si="119"/>
        <v>3555.5181137078034</v>
      </c>
      <c r="W366" s="76">
        <f>IF($I366&lt;='Forbikjøringsfelt i stigning'!$D$15-'Forbikjøringsfelt i stigning'!$D$18,IF($I365&gt;='Forbikjøringsfelt i stigning'!$D$15-'Forbikjøringsfelt i stigning'!$D$18,$G366,0),0)</f>
        <v>0</v>
      </c>
      <c r="X366" s="77">
        <f>IF($I366&gt;='Forbikjøringsfelt i stigning'!$D$15-('Forbikjøringsfelt i stigning'!$D$18-5),IF($I365&lt;='Forbikjøringsfelt i stigning'!$D$15-('Forbikjøringsfelt i stigning'!$D$18-5),$G366,0),0)</f>
        <v>0</v>
      </c>
    </row>
    <row r="367" spans="2:24" x14ac:dyDescent="0.2">
      <c r="B367" s="71">
        <v>311</v>
      </c>
      <c r="C367" s="72">
        <f t="shared" si="124"/>
        <v>103.66666666666627</v>
      </c>
      <c r="D367" s="72">
        <f t="shared" si="107"/>
        <v>0.3333333333333286</v>
      </c>
      <c r="E367" s="73">
        <f t="shared" si="108"/>
        <v>4.7285904300090875</v>
      </c>
      <c r="F367" s="73">
        <f t="shared" si="109"/>
        <v>0.16550066505031807</v>
      </c>
      <c r="G367" s="74">
        <f t="shared" si="110"/>
        <v>1686.8752994509139</v>
      </c>
      <c r="H367" s="72">
        <f t="shared" si="111"/>
        <v>699.53450537744402</v>
      </c>
      <c r="I367" s="72">
        <f t="shared" si="112"/>
        <v>51.122109415804488</v>
      </c>
      <c r="J367" s="72">
        <f t="shared" si="113"/>
        <v>14.200585948834579</v>
      </c>
      <c r="K367" s="72">
        <f t="shared" si="121"/>
        <v>22.222222222222221</v>
      </c>
      <c r="L367" s="73">
        <f t="shared" si="114"/>
        <v>8.7568553329695528E-2</v>
      </c>
      <c r="M367" s="73">
        <f t="shared" si="115"/>
        <v>8.7568553329695528E-2</v>
      </c>
      <c r="N367" s="72">
        <f t="shared" si="106"/>
        <v>3.5</v>
      </c>
      <c r="O367" s="74">
        <f t="shared" si="122"/>
        <v>342000</v>
      </c>
      <c r="P367" s="74">
        <f t="shared" si="120"/>
        <v>24083.513260103708</v>
      </c>
      <c r="Q367" s="74">
        <f t="shared" si="116"/>
        <v>14000</v>
      </c>
      <c r="R367" s="74">
        <f t="shared" si="123"/>
        <v>6000</v>
      </c>
      <c r="S367" s="74">
        <f t="shared" si="117"/>
        <v>580.77112691588559</v>
      </c>
      <c r="T367" s="74">
        <f t="shared" si="118"/>
        <v>20580.771126915886</v>
      </c>
      <c r="U367" s="75">
        <f t="shared" si="119"/>
        <v>3502.7421331878213</v>
      </c>
      <c r="W367" s="76">
        <f>IF($I367&lt;='Forbikjøringsfelt i stigning'!$D$15-'Forbikjøringsfelt i stigning'!$D$18,IF($I366&gt;='Forbikjøringsfelt i stigning'!$D$15-'Forbikjøringsfelt i stigning'!$D$18,$G367,0),0)</f>
        <v>0</v>
      </c>
      <c r="X367" s="77">
        <f>IF($I367&gt;='Forbikjøringsfelt i stigning'!$D$15-('Forbikjøringsfelt i stigning'!$D$18-5),IF($I366&lt;='Forbikjøringsfelt i stigning'!$D$15-('Forbikjøringsfelt i stigning'!$D$18-5),$G367,0),0)</f>
        <v>0</v>
      </c>
    </row>
    <row r="368" spans="2:24" x14ac:dyDescent="0.2">
      <c r="B368" s="71">
        <v>312</v>
      </c>
      <c r="C368" s="72">
        <f t="shared" si="124"/>
        <v>103.9999999999996</v>
      </c>
      <c r="D368" s="72">
        <f t="shared" si="107"/>
        <v>0.3333333333333286</v>
      </c>
      <c r="E368" s="73">
        <f t="shared" si="108"/>
        <v>4.7383935692408867</v>
      </c>
      <c r="F368" s="73">
        <f t="shared" si="109"/>
        <v>0.16584377492343105</v>
      </c>
      <c r="G368" s="74">
        <f t="shared" si="110"/>
        <v>1691.6136930201549</v>
      </c>
      <c r="H368" s="72">
        <f t="shared" si="111"/>
        <v>699.70034915236749</v>
      </c>
      <c r="I368" s="72">
        <f t="shared" si="112"/>
        <v>51.227191679800121</v>
      </c>
      <c r="J368" s="72">
        <f t="shared" si="113"/>
        <v>14.229775466611144</v>
      </c>
      <c r="K368" s="72">
        <f t="shared" si="121"/>
        <v>22.222222222222221</v>
      </c>
      <c r="L368" s="73">
        <f t="shared" si="114"/>
        <v>8.6273740899294807E-2</v>
      </c>
      <c r="M368" s="73">
        <f t="shared" si="115"/>
        <v>8.6273740899294807E-2</v>
      </c>
      <c r="N368" s="72">
        <f t="shared" si="106"/>
        <v>3.5</v>
      </c>
      <c r="O368" s="74">
        <f t="shared" si="122"/>
        <v>342000</v>
      </c>
      <c r="P368" s="74">
        <f t="shared" si="120"/>
        <v>24034.110784282679</v>
      </c>
      <c r="Q368" s="74">
        <f t="shared" si="116"/>
        <v>14000</v>
      </c>
      <c r="R368" s="74">
        <f t="shared" si="123"/>
        <v>6000</v>
      </c>
      <c r="S368" s="74">
        <f t="shared" si="117"/>
        <v>583.16114831088498</v>
      </c>
      <c r="T368" s="74">
        <f t="shared" si="118"/>
        <v>20583.161148310886</v>
      </c>
      <c r="U368" s="75">
        <f t="shared" si="119"/>
        <v>3450.9496359717923</v>
      </c>
      <c r="W368" s="76">
        <f>IF($I368&lt;='Forbikjøringsfelt i stigning'!$D$15-'Forbikjøringsfelt i stigning'!$D$18,IF($I367&gt;='Forbikjøringsfelt i stigning'!$D$15-'Forbikjøringsfelt i stigning'!$D$18,$G368,0),0)</f>
        <v>0</v>
      </c>
      <c r="X368" s="77">
        <f>IF($I368&gt;='Forbikjøringsfelt i stigning'!$D$15-('Forbikjøringsfelt i stigning'!$D$18-5),IF($I367&lt;='Forbikjøringsfelt i stigning'!$D$15-('Forbikjøringsfelt i stigning'!$D$18-5),$G368,0),0)</f>
        <v>0</v>
      </c>
    </row>
    <row r="369" spans="2:24" x14ac:dyDescent="0.2">
      <c r="B369" s="71">
        <v>313</v>
      </c>
      <c r="C369" s="72">
        <f t="shared" si="124"/>
        <v>104.33333333333293</v>
      </c>
      <c r="D369" s="72">
        <f t="shared" si="107"/>
        <v>0.3333333333333286</v>
      </c>
      <c r="E369" s="73">
        <f t="shared" si="108"/>
        <v>4.7480514744758304</v>
      </c>
      <c r="F369" s="73">
        <f t="shared" si="109"/>
        <v>0.16618180160665408</v>
      </c>
      <c r="G369" s="74">
        <f t="shared" si="110"/>
        <v>1696.3617444946308</v>
      </c>
      <c r="H369" s="72">
        <f t="shared" si="111"/>
        <v>699.86653095397412</v>
      </c>
      <c r="I369" s="72">
        <f t="shared" si="112"/>
        <v>51.330720168879274</v>
      </c>
      <c r="J369" s="72">
        <f t="shared" si="113"/>
        <v>14.258533380244243</v>
      </c>
      <c r="K369" s="72">
        <f t="shared" si="121"/>
        <v>22.222222222222221</v>
      </c>
      <c r="L369" s="73">
        <f t="shared" si="114"/>
        <v>8.5002899072303448E-2</v>
      </c>
      <c r="M369" s="73">
        <f t="shared" si="115"/>
        <v>8.5002899072303448E-2</v>
      </c>
      <c r="N369" s="72">
        <f t="shared" ref="N369:N432" si="125">IF($G369&gt;=$F$48,$D$48,(IF($G369&gt;=$F$47,$D$47,(IF($G369&gt;=$F$46,$D$46,(IF($G369&gt;=$F$45,$D$45,(IF($G369&gt;=$F$44,$D$44,IF($G369&gt;=$F$43,$D$43,IF($G369&gt;=$F$42,$D$42,IF($G369&gt;=$F$41,$D$41,$D$40))))))))))))</f>
        <v>3.5</v>
      </c>
      <c r="O369" s="74">
        <f t="shared" si="122"/>
        <v>342000</v>
      </c>
      <c r="P369" s="74">
        <f t="shared" si="120"/>
        <v>23985.63659246009</v>
      </c>
      <c r="Q369" s="74">
        <f t="shared" si="116"/>
        <v>14000</v>
      </c>
      <c r="R369" s="74">
        <f t="shared" si="123"/>
        <v>6000</v>
      </c>
      <c r="S369" s="74">
        <f t="shared" si="117"/>
        <v>585.52062956795328</v>
      </c>
      <c r="T369" s="74">
        <f t="shared" si="118"/>
        <v>20585.520629567953</v>
      </c>
      <c r="U369" s="75">
        <f t="shared" si="119"/>
        <v>3400.1159628921378</v>
      </c>
      <c r="W369" s="76">
        <f>IF($I369&lt;='Forbikjøringsfelt i stigning'!$D$15-'Forbikjøringsfelt i stigning'!$D$18,IF($I368&gt;='Forbikjøringsfelt i stigning'!$D$15-'Forbikjøringsfelt i stigning'!$D$18,$G369,0),0)</f>
        <v>0</v>
      </c>
      <c r="X369" s="77">
        <f>IF($I369&gt;='Forbikjøringsfelt i stigning'!$D$15-('Forbikjøringsfelt i stigning'!$D$18-5),IF($I368&lt;='Forbikjøringsfelt i stigning'!$D$15-('Forbikjøringsfelt i stigning'!$D$18-5),$G369,0),0)</f>
        <v>0</v>
      </c>
    </row>
    <row r="370" spans="2:24" x14ac:dyDescent="0.2">
      <c r="B370" s="71">
        <v>314</v>
      </c>
      <c r="C370" s="72">
        <f t="shared" si="124"/>
        <v>104.66666666666626</v>
      </c>
      <c r="D370" s="72">
        <f t="shared" si="107"/>
        <v>0.3333333333333286</v>
      </c>
      <c r="E370" s="73">
        <f t="shared" si="108"/>
        <v>4.7575668433631417</v>
      </c>
      <c r="F370" s="73">
        <f t="shared" si="109"/>
        <v>0.16651483951770996</v>
      </c>
      <c r="G370" s="74">
        <f t="shared" si="110"/>
        <v>1701.1193113379938</v>
      </c>
      <c r="H370" s="72">
        <f t="shared" si="111"/>
        <v>700.03304579349185</v>
      </c>
      <c r="I370" s="72">
        <f t="shared" si="112"/>
        <v>51.432723647766039</v>
      </c>
      <c r="J370" s="72">
        <f t="shared" si="113"/>
        <v>14.286867679935011</v>
      </c>
      <c r="K370" s="72">
        <f t="shared" si="121"/>
        <v>22.222222222222221</v>
      </c>
      <c r="L370" s="73">
        <f t="shared" si="114"/>
        <v>8.3755432106679656E-2</v>
      </c>
      <c r="M370" s="73">
        <f t="shared" si="115"/>
        <v>8.3755432106679656E-2</v>
      </c>
      <c r="N370" s="72">
        <f t="shared" si="125"/>
        <v>3.5</v>
      </c>
      <c r="O370" s="74">
        <f t="shared" si="122"/>
        <v>342000</v>
      </c>
      <c r="P370" s="74">
        <f t="shared" si="120"/>
        <v>23938.067298006623</v>
      </c>
      <c r="Q370" s="74">
        <f t="shared" si="116"/>
        <v>14000</v>
      </c>
      <c r="R370" s="74">
        <f t="shared" si="123"/>
        <v>6000</v>
      </c>
      <c r="S370" s="74">
        <f t="shared" si="117"/>
        <v>587.85001373943817</v>
      </c>
      <c r="T370" s="74">
        <f t="shared" si="118"/>
        <v>20587.850013739437</v>
      </c>
      <c r="U370" s="75">
        <f t="shared" si="119"/>
        <v>3350.2172842671862</v>
      </c>
      <c r="W370" s="76">
        <f>IF($I370&lt;='Forbikjøringsfelt i stigning'!$D$15-'Forbikjøringsfelt i stigning'!$D$18,IF($I369&gt;='Forbikjøringsfelt i stigning'!$D$15-'Forbikjøringsfelt i stigning'!$D$18,$G370,0),0)</f>
        <v>0</v>
      </c>
      <c r="X370" s="77">
        <f>IF($I370&gt;='Forbikjøringsfelt i stigning'!$D$15-('Forbikjøringsfelt i stigning'!$D$18-5),IF($I369&lt;='Forbikjøringsfelt i stigning'!$D$15-('Forbikjøringsfelt i stigning'!$D$18-5),$G370,0),0)</f>
        <v>0</v>
      </c>
    </row>
    <row r="371" spans="2:24" x14ac:dyDescent="0.2">
      <c r="B371" s="71">
        <v>315</v>
      </c>
      <c r="C371" s="72">
        <f t="shared" si="124"/>
        <v>104.99999999999959</v>
      </c>
      <c r="D371" s="72">
        <f t="shared" ref="D371:D434" si="126">+C371-C370</f>
        <v>0.3333333333333286</v>
      </c>
      <c r="E371" s="73">
        <f t="shared" ref="E371:E434" si="127">+J370*D371+0.5*M370*D371*D371</f>
        <v>4.7669423062064178</v>
      </c>
      <c r="F371" s="73">
        <f t="shared" ref="F371:F434" si="128">+E371*N371/100</f>
        <v>0.16684298071722461</v>
      </c>
      <c r="G371" s="74">
        <f t="shared" ref="G371:G434" si="129">+G370+E371</f>
        <v>1705.8862536442002</v>
      </c>
      <c r="H371" s="72">
        <f t="shared" ref="H371:H434" si="130">+H370+F371</f>
        <v>700.19988877420906</v>
      </c>
      <c r="I371" s="72">
        <f t="shared" ref="I371:I434" si="131">+J371*3.6</f>
        <v>51.533230166294054</v>
      </c>
      <c r="J371" s="72">
        <f t="shared" ref="J371:J434" si="132">+J370+M370*D371</f>
        <v>14.314786157303903</v>
      </c>
      <c r="K371" s="72">
        <f t="shared" si="121"/>
        <v>22.222222222222221</v>
      </c>
      <c r="L371" s="73">
        <f t="shared" ref="L371:L434" si="133">+U371/$E$22</f>
        <v>8.2530764108162472E-2</v>
      </c>
      <c r="M371" s="73">
        <f t="shared" ref="M371:M434" si="134">MIN(IF((J371+L371*D372)&gt;K371,+(K371-J371)/D372,L371),$E$20)</f>
        <v>8.2530764108162472E-2</v>
      </c>
      <c r="N371" s="72">
        <f t="shared" si="125"/>
        <v>3.5</v>
      </c>
      <c r="O371" s="74">
        <f t="shared" si="122"/>
        <v>342000</v>
      </c>
      <c r="P371" s="74">
        <f t="shared" si="120"/>
        <v>23891.380300186996</v>
      </c>
      <c r="Q371" s="74">
        <f t="shared" ref="Q371:Q434" si="135">0.1*$E$22*N371</f>
        <v>14000</v>
      </c>
      <c r="R371" s="74">
        <f t="shared" si="123"/>
        <v>6000</v>
      </c>
      <c r="S371" s="74">
        <f t="shared" ref="S371:S434" si="136">0.5*$E$9*$E$13*$E$14*(J371+$E$10)^2</f>
        <v>590.14973586049757</v>
      </c>
      <c r="T371" s="74">
        <f t="shared" ref="T371:T434" si="137">+Q371+R371+S371</f>
        <v>20590.149735860497</v>
      </c>
      <c r="U371" s="75">
        <f t="shared" ref="U371:U434" si="138">+P371-T371</f>
        <v>3301.230564326499</v>
      </c>
      <c r="W371" s="76">
        <f>IF($I371&lt;='Forbikjøringsfelt i stigning'!$D$15-'Forbikjøringsfelt i stigning'!$D$18,IF($I370&gt;='Forbikjøringsfelt i stigning'!$D$15-'Forbikjøringsfelt i stigning'!$D$18,$G371,0),0)</f>
        <v>0</v>
      </c>
      <c r="X371" s="77">
        <f>IF($I371&gt;='Forbikjøringsfelt i stigning'!$D$15-('Forbikjøringsfelt i stigning'!$D$18-5),IF($I370&lt;='Forbikjøringsfelt i stigning'!$D$15-('Forbikjøringsfelt i stigning'!$D$18-5),$G371,0),0)</f>
        <v>0</v>
      </c>
    </row>
    <row r="372" spans="2:24" x14ac:dyDescent="0.2">
      <c r="B372" s="71">
        <v>316</v>
      </c>
      <c r="C372" s="72">
        <f t="shared" si="124"/>
        <v>105.33333333333292</v>
      </c>
      <c r="D372" s="72">
        <f t="shared" si="126"/>
        <v>0.3333333333333286</v>
      </c>
      <c r="E372" s="73">
        <f t="shared" si="127"/>
        <v>4.7761804282183533</v>
      </c>
      <c r="F372" s="73">
        <f t="shared" si="128"/>
        <v>0.16716631498764237</v>
      </c>
      <c r="G372" s="74">
        <f t="shared" si="129"/>
        <v>1710.6624340724186</v>
      </c>
      <c r="H372" s="72">
        <f t="shared" si="130"/>
        <v>700.3670550891967</v>
      </c>
      <c r="I372" s="72">
        <f t="shared" si="131"/>
        <v>51.632267083223844</v>
      </c>
      <c r="J372" s="72">
        <f t="shared" si="132"/>
        <v>14.342296412006624</v>
      </c>
      <c r="K372" s="72">
        <f t="shared" si="121"/>
        <v>22.222222222222221</v>
      </c>
      <c r="L372" s="73">
        <f t="shared" si="133"/>
        <v>8.1328338187169447E-2</v>
      </c>
      <c r="M372" s="73">
        <f t="shared" si="134"/>
        <v>8.1328338187169447E-2</v>
      </c>
      <c r="N372" s="72">
        <f t="shared" si="125"/>
        <v>3.5</v>
      </c>
      <c r="O372" s="74">
        <f t="shared" si="122"/>
        <v>342000</v>
      </c>
      <c r="P372" s="74">
        <f t="shared" si="120"/>
        <v>23845.553750631971</v>
      </c>
      <c r="Q372" s="74">
        <f t="shared" si="135"/>
        <v>14000</v>
      </c>
      <c r="R372" s="74">
        <f t="shared" si="123"/>
        <v>6000</v>
      </c>
      <c r="S372" s="74">
        <f t="shared" si="136"/>
        <v>592.42022314519124</v>
      </c>
      <c r="T372" s="74">
        <f t="shared" si="137"/>
        <v>20592.420223145193</v>
      </c>
      <c r="U372" s="75">
        <f t="shared" si="138"/>
        <v>3253.1335274867779</v>
      </c>
      <c r="W372" s="76">
        <f>IF($I372&lt;='Forbikjøringsfelt i stigning'!$D$15-'Forbikjøringsfelt i stigning'!$D$18,IF($I371&gt;='Forbikjøringsfelt i stigning'!$D$15-'Forbikjøringsfelt i stigning'!$D$18,$G372,0),0)</f>
        <v>0</v>
      </c>
      <c r="X372" s="77">
        <f>IF($I372&gt;='Forbikjøringsfelt i stigning'!$D$15-('Forbikjøringsfelt i stigning'!$D$18-5),IF($I371&lt;='Forbikjøringsfelt i stigning'!$D$15-('Forbikjøringsfelt i stigning'!$D$18-5),$G372,0),0)</f>
        <v>0</v>
      </c>
    </row>
    <row r="373" spans="2:24" x14ac:dyDescent="0.2">
      <c r="B373" s="71">
        <v>317</v>
      </c>
      <c r="C373" s="72">
        <f t="shared" si="124"/>
        <v>105.66666666666625</v>
      </c>
      <c r="D373" s="72">
        <f t="shared" si="126"/>
        <v>0.3333333333333286</v>
      </c>
      <c r="E373" s="73">
        <f t="shared" si="127"/>
        <v>4.7852837116792051</v>
      </c>
      <c r="F373" s="73">
        <f t="shared" si="128"/>
        <v>0.16748492990877217</v>
      </c>
      <c r="G373" s="74">
        <f t="shared" si="129"/>
        <v>1715.4477177840979</v>
      </c>
      <c r="H373" s="72">
        <f t="shared" si="130"/>
        <v>700.53454001910552</v>
      </c>
      <c r="I373" s="72">
        <f t="shared" si="131"/>
        <v>51.729861089048448</v>
      </c>
      <c r="J373" s="72">
        <f t="shared" si="132"/>
        <v>14.369405858069014</v>
      </c>
      <c r="K373" s="72">
        <f t="shared" si="121"/>
        <v>22.222222222222221</v>
      </c>
      <c r="L373" s="73">
        <f t="shared" si="133"/>
        <v>8.0147615659136681E-2</v>
      </c>
      <c r="M373" s="73">
        <f t="shared" si="134"/>
        <v>8.0147615659136681E-2</v>
      </c>
      <c r="N373" s="72">
        <f t="shared" si="125"/>
        <v>3.5</v>
      </c>
      <c r="O373" s="74">
        <f t="shared" si="122"/>
        <v>342000</v>
      </c>
      <c r="P373" s="74">
        <f t="shared" si="120"/>
        <v>23800.566521541521</v>
      </c>
      <c r="Q373" s="74">
        <f t="shared" si="135"/>
        <v>14000</v>
      </c>
      <c r="R373" s="74">
        <f t="shared" si="123"/>
        <v>6000</v>
      </c>
      <c r="S373" s="74">
        <f t="shared" si="136"/>
        <v>594.66189517605528</v>
      </c>
      <c r="T373" s="74">
        <f t="shared" si="137"/>
        <v>20594.661895176054</v>
      </c>
      <c r="U373" s="75">
        <f t="shared" si="138"/>
        <v>3205.9046263654673</v>
      </c>
      <c r="W373" s="76">
        <f>IF($I373&lt;='Forbikjøringsfelt i stigning'!$D$15-'Forbikjøringsfelt i stigning'!$D$18,IF($I372&gt;='Forbikjøringsfelt i stigning'!$D$15-'Forbikjøringsfelt i stigning'!$D$18,$G373,0),0)</f>
        <v>0</v>
      </c>
      <c r="X373" s="77">
        <f>IF($I373&gt;='Forbikjøringsfelt i stigning'!$D$15-('Forbikjøringsfelt i stigning'!$D$18-5),IF($I372&lt;='Forbikjøringsfelt i stigning'!$D$15-('Forbikjøringsfelt i stigning'!$D$18-5),$G373,0),0)</f>
        <v>0</v>
      </c>
    </row>
    <row r="374" spans="2:24" x14ac:dyDescent="0.2">
      <c r="B374" s="71">
        <v>318</v>
      </c>
      <c r="C374" s="72">
        <f t="shared" si="124"/>
        <v>105.99999999999957</v>
      </c>
      <c r="D374" s="72">
        <f t="shared" si="126"/>
        <v>0.3333333333333286</v>
      </c>
      <c r="E374" s="73">
        <f t="shared" si="127"/>
        <v>4.7942545980039997</v>
      </c>
      <c r="F374" s="73">
        <f t="shared" si="128"/>
        <v>0.16779891093013999</v>
      </c>
      <c r="G374" s="74">
        <f t="shared" si="129"/>
        <v>1720.2419723821019</v>
      </c>
      <c r="H374" s="72">
        <f t="shared" si="130"/>
        <v>700.70233893003569</v>
      </c>
      <c r="I374" s="72">
        <f t="shared" si="131"/>
        <v>51.826038227839419</v>
      </c>
      <c r="J374" s="72">
        <f t="shared" si="132"/>
        <v>14.396121729955393</v>
      </c>
      <c r="K374" s="72">
        <f t="shared" si="121"/>
        <v>22.222222222222221</v>
      </c>
      <c r="L374" s="73">
        <f t="shared" si="133"/>
        <v>7.8988075285681775E-2</v>
      </c>
      <c r="M374" s="73">
        <f t="shared" si="134"/>
        <v>7.8988075285681775E-2</v>
      </c>
      <c r="N374" s="72">
        <f t="shared" si="125"/>
        <v>3.5</v>
      </c>
      <c r="O374" s="74">
        <f t="shared" si="122"/>
        <v>342000</v>
      </c>
      <c r="P374" s="74">
        <f t="shared" si="120"/>
        <v>23756.398175514711</v>
      </c>
      <c r="Q374" s="74">
        <f t="shared" si="135"/>
        <v>14000</v>
      </c>
      <c r="R374" s="74">
        <f t="shared" si="123"/>
        <v>6000</v>
      </c>
      <c r="S374" s="74">
        <f t="shared" si="136"/>
        <v>596.87516408743829</v>
      </c>
      <c r="T374" s="74">
        <f t="shared" si="137"/>
        <v>20596.87516408744</v>
      </c>
      <c r="U374" s="75">
        <f t="shared" si="138"/>
        <v>3159.5230114272708</v>
      </c>
      <c r="W374" s="76">
        <f>IF($I374&lt;='Forbikjøringsfelt i stigning'!$D$15-'Forbikjøringsfelt i stigning'!$D$18,IF($I373&gt;='Forbikjøringsfelt i stigning'!$D$15-'Forbikjøringsfelt i stigning'!$D$18,$G374,0),0)</f>
        <v>0</v>
      </c>
      <c r="X374" s="77">
        <f>IF($I374&gt;='Forbikjøringsfelt i stigning'!$D$15-('Forbikjøringsfelt i stigning'!$D$18-5),IF($I373&lt;='Forbikjøringsfelt i stigning'!$D$15-('Forbikjøringsfelt i stigning'!$D$18-5),$G374,0),0)</f>
        <v>0</v>
      </c>
    </row>
    <row r="375" spans="2:24" x14ac:dyDescent="0.2">
      <c r="B375" s="71">
        <v>319</v>
      </c>
      <c r="C375" s="72">
        <f t="shared" si="124"/>
        <v>106.3333333333329</v>
      </c>
      <c r="D375" s="72">
        <f t="shared" si="126"/>
        <v>0.3333333333333286</v>
      </c>
      <c r="E375" s="73">
        <f t="shared" si="127"/>
        <v>4.8030954697231563</v>
      </c>
      <c r="F375" s="73">
        <f t="shared" si="128"/>
        <v>0.16810834144031048</v>
      </c>
      <c r="G375" s="74">
        <f t="shared" si="129"/>
        <v>1725.045067851825</v>
      </c>
      <c r="H375" s="72">
        <f t="shared" si="130"/>
        <v>700.870447271476</v>
      </c>
      <c r="I375" s="72">
        <f t="shared" si="131"/>
        <v>51.920823918182229</v>
      </c>
      <c r="J375" s="72">
        <f t="shared" si="132"/>
        <v>14.422451088383953</v>
      </c>
      <c r="K375" s="72">
        <f t="shared" si="121"/>
        <v>22.222222222222221</v>
      </c>
      <c r="L375" s="73">
        <f t="shared" si="133"/>
        <v>7.7849212554147562E-2</v>
      </c>
      <c r="M375" s="73">
        <f t="shared" si="134"/>
        <v>7.7849212554147562E-2</v>
      </c>
      <c r="N375" s="72">
        <f t="shared" si="125"/>
        <v>3.5</v>
      </c>
      <c r="O375" s="74">
        <f t="shared" si="122"/>
        <v>342000</v>
      </c>
      <c r="P375" s="74">
        <f t="shared" si="120"/>
        <v>23713.028936908766</v>
      </c>
      <c r="Q375" s="74">
        <f t="shared" si="135"/>
        <v>14000</v>
      </c>
      <c r="R375" s="74">
        <f t="shared" si="123"/>
        <v>6000</v>
      </c>
      <c r="S375" s="74">
        <f t="shared" si="136"/>
        <v>599.06043474286309</v>
      </c>
      <c r="T375" s="74">
        <f t="shared" si="137"/>
        <v>20599.060434742863</v>
      </c>
      <c r="U375" s="75">
        <f t="shared" si="138"/>
        <v>3113.9685021659025</v>
      </c>
      <c r="W375" s="76">
        <f>IF($I375&lt;='Forbikjøringsfelt i stigning'!$D$15-'Forbikjøringsfelt i stigning'!$D$18,IF($I374&gt;='Forbikjøringsfelt i stigning'!$D$15-'Forbikjøringsfelt i stigning'!$D$18,$G375,0),0)</f>
        <v>0</v>
      </c>
      <c r="X375" s="77">
        <f>IF($I375&gt;='Forbikjøringsfelt i stigning'!$D$15-('Forbikjøringsfelt i stigning'!$D$18-5),IF($I374&lt;='Forbikjøringsfelt i stigning'!$D$15-('Forbikjøringsfelt i stigning'!$D$18-5),$G375,0),0)</f>
        <v>0</v>
      </c>
    </row>
    <row r="376" spans="2:24" x14ac:dyDescent="0.2">
      <c r="B376" s="71">
        <v>320</v>
      </c>
      <c r="C376" s="72">
        <f t="shared" si="124"/>
        <v>106.66666666666623</v>
      </c>
      <c r="D376" s="72">
        <f t="shared" si="126"/>
        <v>0.3333333333333286</v>
      </c>
      <c r="E376" s="73">
        <f t="shared" si="127"/>
        <v>4.8118086523809236</v>
      </c>
      <c r="F376" s="73">
        <f t="shared" si="128"/>
        <v>0.16841330283333231</v>
      </c>
      <c r="G376" s="74">
        <f t="shared" si="129"/>
        <v>1729.856876504206</v>
      </c>
      <c r="H376" s="72">
        <f t="shared" si="130"/>
        <v>701.0388605743093</v>
      </c>
      <c r="I376" s="72">
        <f t="shared" si="131"/>
        <v>52.014242973247207</v>
      </c>
      <c r="J376" s="72">
        <f t="shared" si="132"/>
        <v>14.448400825902002</v>
      </c>
      <c r="K376" s="72">
        <f t="shared" si="121"/>
        <v>22.222222222222221</v>
      </c>
      <c r="L376" s="73">
        <f t="shared" si="133"/>
        <v>7.6730538993250136E-2</v>
      </c>
      <c r="M376" s="73">
        <f t="shared" si="134"/>
        <v>7.6730538993250136E-2</v>
      </c>
      <c r="N376" s="72">
        <f t="shared" si="125"/>
        <v>3.5</v>
      </c>
      <c r="O376" s="74">
        <f t="shared" si="122"/>
        <v>342000</v>
      </c>
      <c r="P376" s="74">
        <f t="shared" ref="P376:P439" si="139">+O376/J376</f>
        <v>23670.439664636673</v>
      </c>
      <c r="Q376" s="74">
        <f t="shared" si="135"/>
        <v>14000</v>
      </c>
      <c r="R376" s="74">
        <f t="shared" si="123"/>
        <v>6000</v>
      </c>
      <c r="S376" s="74">
        <f t="shared" si="136"/>
        <v>601.21810490666587</v>
      </c>
      <c r="T376" s="74">
        <f t="shared" si="137"/>
        <v>20601.218104906668</v>
      </c>
      <c r="U376" s="75">
        <f t="shared" si="138"/>
        <v>3069.2215597300055</v>
      </c>
      <c r="W376" s="76">
        <f>IF($I376&lt;='Forbikjøringsfelt i stigning'!$D$15-'Forbikjøringsfelt i stigning'!$D$18,IF($I375&gt;='Forbikjøringsfelt i stigning'!$D$15-'Forbikjøringsfelt i stigning'!$D$18,$G376,0),0)</f>
        <v>0</v>
      </c>
      <c r="X376" s="77">
        <f>IF($I376&gt;='Forbikjøringsfelt i stigning'!$D$15-('Forbikjøringsfelt i stigning'!$D$18-5),IF($I375&lt;='Forbikjøringsfelt i stigning'!$D$15-('Forbikjøringsfelt i stigning'!$D$18-5),$G376,0),0)</f>
        <v>0</v>
      </c>
    </row>
    <row r="377" spans="2:24" x14ac:dyDescent="0.2">
      <c r="B377" s="71">
        <v>321</v>
      </c>
      <c r="C377" s="72">
        <f t="shared" si="124"/>
        <v>106.99999999999956</v>
      </c>
      <c r="D377" s="72">
        <f t="shared" si="126"/>
        <v>0.3333333333333286</v>
      </c>
      <c r="E377" s="73">
        <f t="shared" si="127"/>
        <v>4.8203964163557798</v>
      </c>
      <c r="F377" s="73">
        <f t="shared" si="128"/>
        <v>0.16871387457245229</v>
      </c>
      <c r="G377" s="74">
        <f t="shared" si="129"/>
        <v>1734.6772729205618</v>
      </c>
      <c r="H377" s="72">
        <f t="shared" si="130"/>
        <v>701.2075744488817</v>
      </c>
      <c r="I377" s="72">
        <f t="shared" si="131"/>
        <v>52.106319620039109</v>
      </c>
      <c r="J377" s="72">
        <f t="shared" si="132"/>
        <v>14.473977672233085</v>
      </c>
      <c r="K377" s="72">
        <f t="shared" si="121"/>
        <v>22.222222222222221</v>
      </c>
      <c r="L377" s="73">
        <f t="shared" si="133"/>
        <v>7.5631581522714625E-2</v>
      </c>
      <c r="M377" s="73">
        <f t="shared" si="134"/>
        <v>7.5631581522714625E-2</v>
      </c>
      <c r="N377" s="72">
        <f t="shared" si="125"/>
        <v>3.5</v>
      </c>
      <c r="O377" s="74">
        <f t="shared" si="122"/>
        <v>342000</v>
      </c>
      <c r="P377" s="74">
        <f t="shared" si="139"/>
        <v>23628.611826318735</v>
      </c>
      <c r="Q377" s="74">
        <f t="shared" si="135"/>
        <v>14000</v>
      </c>
      <c r="R377" s="74">
        <f t="shared" si="123"/>
        <v>6000</v>
      </c>
      <c r="S377" s="74">
        <f t="shared" si="136"/>
        <v>603.34856541014938</v>
      </c>
      <c r="T377" s="74">
        <f t="shared" si="137"/>
        <v>20603.34856541015</v>
      </c>
      <c r="U377" s="75">
        <f t="shared" si="138"/>
        <v>3025.2632609085849</v>
      </c>
      <c r="W377" s="76">
        <f>IF($I377&lt;='Forbikjøringsfelt i stigning'!$D$15-'Forbikjøringsfelt i stigning'!$D$18,IF($I376&gt;='Forbikjøringsfelt i stigning'!$D$15-'Forbikjøringsfelt i stigning'!$D$18,$G377,0),0)</f>
        <v>0</v>
      </c>
      <c r="X377" s="77">
        <f>IF($I377&gt;='Forbikjøringsfelt i stigning'!$D$15-('Forbikjøringsfelt i stigning'!$D$18-5),IF($I376&lt;='Forbikjøringsfelt i stigning'!$D$15-('Forbikjøringsfelt i stigning'!$D$18-5),$G377,0),0)</f>
        <v>0</v>
      </c>
    </row>
    <row r="378" spans="2:24" x14ac:dyDescent="0.2">
      <c r="B378" s="71">
        <v>322</v>
      </c>
      <c r="C378" s="72">
        <f t="shared" si="124"/>
        <v>107.33333333333289</v>
      </c>
      <c r="D378" s="72">
        <f t="shared" si="126"/>
        <v>0.3333333333333286</v>
      </c>
      <c r="E378" s="73">
        <f t="shared" si="127"/>
        <v>4.8288609786066656</v>
      </c>
      <c r="F378" s="73">
        <f t="shared" si="128"/>
        <v>0.16901013425123332</v>
      </c>
      <c r="G378" s="74">
        <f t="shared" si="129"/>
        <v>1739.5061338991684</v>
      </c>
      <c r="H378" s="72">
        <f t="shared" si="130"/>
        <v>701.37658458313297</v>
      </c>
      <c r="I378" s="72">
        <f t="shared" si="131"/>
        <v>52.197077517866362</v>
      </c>
      <c r="J378" s="72">
        <f t="shared" si="132"/>
        <v>14.499188199407323</v>
      </c>
      <c r="K378" s="72">
        <f t="shared" si="121"/>
        <v>22.222222222222221</v>
      </c>
      <c r="L378" s="73">
        <f t="shared" si="133"/>
        <v>7.4551881834917275E-2</v>
      </c>
      <c r="M378" s="73">
        <f t="shared" si="134"/>
        <v>7.4551881834917275E-2</v>
      </c>
      <c r="N378" s="72">
        <f t="shared" si="125"/>
        <v>3.5</v>
      </c>
      <c r="O378" s="74">
        <f t="shared" si="122"/>
        <v>342000</v>
      </c>
      <c r="P378" s="74">
        <f t="shared" si="139"/>
        <v>23587.527473709168</v>
      </c>
      <c r="Q378" s="74">
        <f t="shared" si="135"/>
        <v>14000</v>
      </c>
      <c r="R378" s="74">
        <f t="shared" si="123"/>
        <v>6000</v>
      </c>
      <c r="S378" s="74">
        <f t="shared" si="136"/>
        <v>605.45220031247777</v>
      </c>
      <c r="T378" s="74">
        <f t="shared" si="137"/>
        <v>20605.452200312477</v>
      </c>
      <c r="U378" s="75">
        <f t="shared" si="138"/>
        <v>2982.075273396691</v>
      </c>
      <c r="W378" s="76">
        <f>IF($I378&lt;='Forbikjøringsfelt i stigning'!$D$15-'Forbikjøringsfelt i stigning'!$D$18,IF($I377&gt;='Forbikjøringsfelt i stigning'!$D$15-'Forbikjøringsfelt i stigning'!$D$18,$G378,0),0)</f>
        <v>0</v>
      </c>
      <c r="X378" s="77">
        <f>IF($I378&gt;='Forbikjøringsfelt i stigning'!$D$15-('Forbikjøringsfelt i stigning'!$D$18-5),IF($I377&lt;='Forbikjøringsfelt i stigning'!$D$15-('Forbikjøringsfelt i stigning'!$D$18-5),$G378,0),0)</f>
        <v>0</v>
      </c>
    </row>
    <row r="379" spans="2:24" x14ac:dyDescent="0.2">
      <c r="B379" s="71">
        <v>323</v>
      </c>
      <c r="C379" s="72">
        <f t="shared" si="124"/>
        <v>107.66666666666622</v>
      </c>
      <c r="D379" s="72">
        <f t="shared" si="126"/>
        <v>0.3333333333333286</v>
      </c>
      <c r="E379" s="73">
        <f t="shared" si="127"/>
        <v>4.8372045043487564</v>
      </c>
      <c r="F379" s="73">
        <f t="shared" si="128"/>
        <v>0.16930215765220649</v>
      </c>
      <c r="G379" s="74">
        <f t="shared" si="129"/>
        <v>1744.3433384035172</v>
      </c>
      <c r="H379" s="72">
        <f t="shared" si="130"/>
        <v>701.54588674078514</v>
      </c>
      <c r="I379" s="72">
        <f t="shared" si="131"/>
        <v>52.28653977606826</v>
      </c>
      <c r="J379" s="72">
        <f t="shared" si="132"/>
        <v>14.524038826685628</v>
      </c>
      <c r="K379" s="72">
        <f t="shared" si="121"/>
        <v>22.222222222222221</v>
      </c>
      <c r="L379" s="73">
        <f t="shared" si="133"/>
        <v>7.3490995806689538E-2</v>
      </c>
      <c r="M379" s="73">
        <f t="shared" si="134"/>
        <v>7.3490995806689538E-2</v>
      </c>
      <c r="N379" s="72">
        <f t="shared" si="125"/>
        <v>3.5</v>
      </c>
      <c r="O379" s="74">
        <f t="shared" si="122"/>
        <v>342000</v>
      </c>
      <c r="P379" s="74">
        <f t="shared" si="139"/>
        <v>23547.169219324107</v>
      </c>
      <c r="Q379" s="74">
        <f t="shared" si="135"/>
        <v>14000</v>
      </c>
      <c r="R379" s="74">
        <f t="shared" si="123"/>
        <v>6000</v>
      </c>
      <c r="S379" s="74">
        <f t="shared" si="136"/>
        <v>607.52938705652616</v>
      </c>
      <c r="T379" s="74">
        <f t="shared" si="137"/>
        <v>20607.529387056526</v>
      </c>
      <c r="U379" s="75">
        <f t="shared" si="138"/>
        <v>2939.6398322675814</v>
      </c>
      <c r="W379" s="76">
        <f>IF($I379&lt;='Forbikjøringsfelt i stigning'!$D$15-'Forbikjøringsfelt i stigning'!$D$18,IF($I378&gt;='Forbikjøringsfelt i stigning'!$D$15-'Forbikjøringsfelt i stigning'!$D$18,$G379,0),0)</f>
        <v>0</v>
      </c>
      <c r="X379" s="77">
        <f>IF($I379&gt;='Forbikjøringsfelt i stigning'!$D$15-('Forbikjøringsfelt i stigning'!$D$18-5),IF($I378&lt;='Forbikjøringsfelt i stigning'!$D$15-('Forbikjøringsfelt i stigning'!$D$18-5),$G379,0),0)</f>
        <v>0</v>
      </c>
    </row>
    <row r="380" spans="2:24" x14ac:dyDescent="0.2">
      <c r="B380" s="71">
        <v>324</v>
      </c>
      <c r="C380" s="72">
        <f t="shared" si="124"/>
        <v>107.99999999999955</v>
      </c>
      <c r="D380" s="72">
        <f t="shared" si="126"/>
        <v>0.3333333333333286</v>
      </c>
      <c r="E380" s="73">
        <f t="shared" si="127"/>
        <v>4.8454291086621781</v>
      </c>
      <c r="F380" s="73">
        <f t="shared" si="128"/>
        <v>0.16959001880317623</v>
      </c>
      <c r="G380" s="74">
        <f t="shared" si="129"/>
        <v>1749.1887675121793</v>
      </c>
      <c r="H380" s="72">
        <f t="shared" si="130"/>
        <v>701.71547675958834</v>
      </c>
      <c r="I380" s="72">
        <f t="shared" si="131"/>
        <v>52.374728971036284</v>
      </c>
      <c r="J380" s="72">
        <f t="shared" si="132"/>
        <v>14.548535825287857</v>
      </c>
      <c r="K380" s="72">
        <f t="shared" si="121"/>
        <v>22.222222222222221</v>
      </c>
      <c r="L380" s="73">
        <f t="shared" si="133"/>
        <v>7.2448492939559128E-2</v>
      </c>
      <c r="M380" s="73">
        <f t="shared" si="134"/>
        <v>7.2448492939559128E-2</v>
      </c>
      <c r="N380" s="72">
        <f t="shared" si="125"/>
        <v>3.5</v>
      </c>
      <c r="O380" s="74">
        <f t="shared" si="122"/>
        <v>342000</v>
      </c>
      <c r="P380" s="74">
        <f t="shared" si="139"/>
        <v>23507.520214202257</v>
      </c>
      <c r="Q380" s="74">
        <f t="shared" si="135"/>
        <v>14000</v>
      </c>
      <c r="R380" s="74">
        <f t="shared" si="123"/>
        <v>6000</v>
      </c>
      <c r="S380" s="74">
        <f t="shared" si="136"/>
        <v>609.5804966198906</v>
      </c>
      <c r="T380" s="74">
        <f t="shared" si="137"/>
        <v>20609.580496619892</v>
      </c>
      <c r="U380" s="75">
        <f t="shared" si="138"/>
        <v>2897.9397175823651</v>
      </c>
      <c r="W380" s="76">
        <f>IF($I380&lt;='Forbikjøringsfelt i stigning'!$D$15-'Forbikjøringsfelt i stigning'!$D$18,IF($I379&gt;='Forbikjøringsfelt i stigning'!$D$15-'Forbikjøringsfelt i stigning'!$D$18,$G380,0),0)</f>
        <v>0</v>
      </c>
      <c r="X380" s="77">
        <f>IF($I380&gt;='Forbikjøringsfelt i stigning'!$D$15-('Forbikjøringsfelt i stigning'!$D$18-5),IF($I379&lt;='Forbikjøringsfelt i stigning'!$D$15-('Forbikjøringsfelt i stigning'!$D$18-5),$G380,0),0)</f>
        <v>0</v>
      </c>
    </row>
    <row r="381" spans="2:24" x14ac:dyDescent="0.2">
      <c r="B381" s="71">
        <v>325</v>
      </c>
      <c r="C381" s="72">
        <f t="shared" si="124"/>
        <v>108.33333333333287</v>
      </c>
      <c r="D381" s="72">
        <f t="shared" si="126"/>
        <v>0.3333333333333286</v>
      </c>
      <c r="E381" s="73">
        <f t="shared" si="127"/>
        <v>4.8535368580369704</v>
      </c>
      <c r="F381" s="73">
        <f t="shared" si="128"/>
        <v>0.16987379003129399</v>
      </c>
      <c r="G381" s="74">
        <f t="shared" si="129"/>
        <v>1754.0423043702162</v>
      </c>
      <c r="H381" s="72">
        <f t="shared" si="130"/>
        <v>701.8853505496196</v>
      </c>
      <c r="I381" s="72">
        <f t="shared" si="131"/>
        <v>52.461667162563757</v>
      </c>
      <c r="J381" s="72">
        <f t="shared" si="132"/>
        <v>14.572685322934376</v>
      </c>
      <c r="K381" s="72">
        <f t="shared" si="121"/>
        <v>22.222222222222221</v>
      </c>
      <c r="L381" s="73">
        <f t="shared" si="133"/>
        <v>7.1423955826817376E-2</v>
      </c>
      <c r="M381" s="73">
        <f t="shared" si="134"/>
        <v>7.1423955826817376E-2</v>
      </c>
      <c r="N381" s="72">
        <f t="shared" si="125"/>
        <v>3.5</v>
      </c>
      <c r="O381" s="74">
        <f t="shared" si="122"/>
        <v>342000</v>
      </c>
      <c r="P381" s="74">
        <f t="shared" si="139"/>
        <v>23468.564126733945</v>
      </c>
      <c r="Q381" s="74">
        <f t="shared" si="135"/>
        <v>14000</v>
      </c>
      <c r="R381" s="74">
        <f t="shared" si="123"/>
        <v>6000</v>
      </c>
      <c r="S381" s="74">
        <f t="shared" si="136"/>
        <v>611.60589366124884</v>
      </c>
      <c r="T381" s="74">
        <f t="shared" si="137"/>
        <v>20611.60589366125</v>
      </c>
      <c r="U381" s="75">
        <f t="shared" si="138"/>
        <v>2856.9582330726953</v>
      </c>
      <c r="W381" s="76">
        <f>IF($I381&lt;='Forbikjøringsfelt i stigning'!$D$15-'Forbikjøringsfelt i stigning'!$D$18,IF($I380&gt;='Forbikjøringsfelt i stigning'!$D$15-'Forbikjøringsfelt i stigning'!$D$18,$G381,0),0)</f>
        <v>0</v>
      </c>
      <c r="X381" s="77">
        <f>IF($I381&gt;='Forbikjøringsfelt i stigning'!$D$15-('Forbikjøringsfelt i stigning'!$D$18-5),IF($I380&lt;='Forbikjøringsfelt i stigning'!$D$15-('Forbikjøringsfelt i stigning'!$D$18-5),$G381,0),0)</f>
        <v>0</v>
      </c>
    </row>
    <row r="382" spans="2:24" x14ac:dyDescent="0.2">
      <c r="B382" s="71">
        <v>326</v>
      </c>
      <c r="C382" s="72">
        <f t="shared" si="124"/>
        <v>108.6666666666662</v>
      </c>
      <c r="D382" s="72">
        <f t="shared" si="126"/>
        <v>0.3333333333333286</v>
      </c>
      <c r="E382" s="73">
        <f t="shared" si="127"/>
        <v>4.8615297718573238</v>
      </c>
      <c r="F382" s="73">
        <f t="shared" si="128"/>
        <v>0.17015354201500635</v>
      </c>
      <c r="G382" s="74">
        <f t="shared" si="129"/>
        <v>1758.9038341420735</v>
      </c>
      <c r="H382" s="72">
        <f t="shared" si="130"/>
        <v>702.05550409163459</v>
      </c>
      <c r="I382" s="72">
        <f t="shared" si="131"/>
        <v>52.547375909555932</v>
      </c>
      <c r="J382" s="72">
        <f t="shared" si="132"/>
        <v>14.596493308209981</v>
      </c>
      <c r="K382" s="72">
        <f t="shared" si="121"/>
        <v>22.222222222222221</v>
      </c>
      <c r="L382" s="73">
        <f t="shared" si="133"/>
        <v>7.0416979645903849E-2</v>
      </c>
      <c r="M382" s="73">
        <f t="shared" si="134"/>
        <v>7.0416979645903849E-2</v>
      </c>
      <c r="N382" s="72">
        <f t="shared" si="125"/>
        <v>3.5</v>
      </c>
      <c r="O382" s="74">
        <f t="shared" si="122"/>
        <v>342000</v>
      </c>
      <c r="P382" s="74">
        <f t="shared" si="139"/>
        <v>23430.285122498415</v>
      </c>
      <c r="Q382" s="74">
        <f t="shared" si="135"/>
        <v>14000</v>
      </c>
      <c r="R382" s="74">
        <f t="shared" si="123"/>
        <v>6000</v>
      </c>
      <c r="S382" s="74">
        <f t="shared" si="136"/>
        <v>613.60593666226202</v>
      </c>
      <c r="T382" s="74">
        <f t="shared" si="137"/>
        <v>20613.605936662261</v>
      </c>
      <c r="U382" s="75">
        <f t="shared" si="138"/>
        <v>2816.6791858361539</v>
      </c>
      <c r="W382" s="76">
        <f>IF($I382&lt;='Forbikjøringsfelt i stigning'!$D$15-'Forbikjøringsfelt i stigning'!$D$18,IF($I381&gt;='Forbikjøringsfelt i stigning'!$D$15-'Forbikjøringsfelt i stigning'!$D$18,$G382,0),0)</f>
        <v>0</v>
      </c>
      <c r="X382" s="77">
        <f>IF($I382&gt;='Forbikjøringsfelt i stigning'!$D$15-('Forbikjøringsfelt i stigning'!$D$18-5),IF($I381&lt;='Forbikjøringsfelt i stigning'!$D$15-('Forbikjøringsfelt i stigning'!$D$18-5),$G382,0),0)</f>
        <v>0</v>
      </c>
    </row>
    <row r="383" spans="2:24" x14ac:dyDescent="0.2">
      <c r="B383" s="71">
        <v>327</v>
      </c>
      <c r="C383" s="72">
        <f t="shared" si="124"/>
        <v>108.99999999999953</v>
      </c>
      <c r="D383" s="72">
        <f t="shared" si="126"/>
        <v>0.3333333333333286</v>
      </c>
      <c r="E383" s="73">
        <f t="shared" si="127"/>
        <v>4.8694098238280299</v>
      </c>
      <c r="F383" s="73">
        <f t="shared" si="128"/>
        <v>0.17042934383398106</v>
      </c>
      <c r="G383" s="74">
        <f t="shared" si="129"/>
        <v>1763.7732439659014</v>
      </c>
      <c r="H383" s="72">
        <f t="shared" si="130"/>
        <v>702.22593343546862</v>
      </c>
      <c r="I383" s="72">
        <f t="shared" si="131"/>
        <v>52.631876285131014</v>
      </c>
      <c r="J383" s="72">
        <f t="shared" si="132"/>
        <v>14.619965634758614</v>
      </c>
      <c r="K383" s="72">
        <f t="shared" si="121"/>
        <v>22.222222222222221</v>
      </c>
      <c r="L383" s="73">
        <f t="shared" si="133"/>
        <v>6.9427171674699278E-2</v>
      </c>
      <c r="M383" s="73">
        <f t="shared" si="134"/>
        <v>6.9427171674699278E-2</v>
      </c>
      <c r="N383" s="72">
        <f t="shared" si="125"/>
        <v>3.5</v>
      </c>
      <c r="O383" s="74">
        <f t="shared" si="122"/>
        <v>342000</v>
      </c>
      <c r="P383" s="74">
        <f t="shared" si="139"/>
        <v>23392.667845053158</v>
      </c>
      <c r="Q383" s="74">
        <f t="shared" si="135"/>
        <v>14000</v>
      </c>
      <c r="R383" s="74">
        <f t="shared" si="123"/>
        <v>6000</v>
      </c>
      <c r="S383" s="74">
        <f t="shared" si="136"/>
        <v>615.58097806518572</v>
      </c>
      <c r="T383" s="74">
        <f t="shared" si="137"/>
        <v>20615.580978065187</v>
      </c>
      <c r="U383" s="75">
        <f t="shared" si="138"/>
        <v>2777.086866987971</v>
      </c>
      <c r="W383" s="76">
        <f>IF($I383&lt;='Forbikjøringsfelt i stigning'!$D$15-'Forbikjøringsfelt i stigning'!$D$18,IF($I382&gt;='Forbikjøringsfelt i stigning'!$D$15-'Forbikjøringsfelt i stigning'!$D$18,$G383,0),0)</f>
        <v>0</v>
      </c>
      <c r="X383" s="77">
        <f>IF($I383&gt;='Forbikjøringsfelt i stigning'!$D$15-('Forbikjøringsfelt i stigning'!$D$18-5),IF($I382&lt;='Forbikjøringsfelt i stigning'!$D$15-('Forbikjøringsfelt i stigning'!$D$18-5),$G383,0),0)</f>
        <v>0</v>
      </c>
    </row>
    <row r="384" spans="2:24" x14ac:dyDescent="0.2">
      <c r="B384" s="71">
        <v>328</v>
      </c>
      <c r="C384" s="72">
        <f t="shared" si="124"/>
        <v>109.33333333333286</v>
      </c>
      <c r="D384" s="72">
        <f t="shared" si="126"/>
        <v>0.3333333333333286</v>
      </c>
      <c r="E384" s="73">
        <f t="shared" si="127"/>
        <v>4.8771789433458403</v>
      </c>
      <c r="F384" s="73">
        <f t="shared" si="128"/>
        <v>0.17070126301710442</v>
      </c>
      <c r="G384" s="74">
        <f t="shared" si="129"/>
        <v>1768.6504229092473</v>
      </c>
      <c r="H384" s="72">
        <f t="shared" si="130"/>
        <v>702.39663469848574</v>
      </c>
      <c r="I384" s="72">
        <f t="shared" si="131"/>
        <v>52.715188891140649</v>
      </c>
      <c r="J384" s="72">
        <f t="shared" si="132"/>
        <v>14.643108025316847</v>
      </c>
      <c r="K384" s="72">
        <f t="shared" si="121"/>
        <v>22.222222222222221</v>
      </c>
      <c r="L384" s="73">
        <f t="shared" si="133"/>
        <v>6.8454150830407068E-2</v>
      </c>
      <c r="M384" s="73">
        <f t="shared" si="134"/>
        <v>6.8454150830407068E-2</v>
      </c>
      <c r="N384" s="72">
        <f t="shared" si="125"/>
        <v>3.5</v>
      </c>
      <c r="O384" s="74">
        <f t="shared" si="122"/>
        <v>342000</v>
      </c>
      <c r="P384" s="74">
        <f t="shared" si="139"/>
        <v>23355.697397622647</v>
      </c>
      <c r="Q384" s="74">
        <f t="shared" si="135"/>
        <v>14000</v>
      </c>
      <c r="R384" s="74">
        <f t="shared" si="123"/>
        <v>6000</v>
      </c>
      <c r="S384" s="74">
        <f t="shared" si="136"/>
        <v>617.5313644063641</v>
      </c>
      <c r="T384" s="74">
        <f t="shared" si="137"/>
        <v>20617.531364406364</v>
      </c>
      <c r="U384" s="75">
        <f t="shared" si="138"/>
        <v>2738.1660332162828</v>
      </c>
      <c r="W384" s="76">
        <f>IF($I384&lt;='Forbikjøringsfelt i stigning'!$D$15-'Forbikjøringsfelt i stigning'!$D$18,IF($I383&gt;='Forbikjøringsfelt i stigning'!$D$15-'Forbikjøringsfelt i stigning'!$D$18,$G384,0),0)</f>
        <v>0</v>
      </c>
      <c r="X384" s="77">
        <f>IF($I384&gt;='Forbikjøringsfelt i stigning'!$D$15-('Forbikjøringsfelt i stigning'!$D$18-5),IF($I383&lt;='Forbikjøringsfelt i stigning'!$D$15-('Forbikjøringsfelt i stigning'!$D$18-5),$G384,0),0)</f>
        <v>0</v>
      </c>
    </row>
    <row r="385" spans="2:24" x14ac:dyDescent="0.2">
      <c r="B385" s="71">
        <v>329</v>
      </c>
      <c r="C385" s="72">
        <f t="shared" si="124"/>
        <v>109.66666666666619</v>
      </c>
      <c r="D385" s="72">
        <f t="shared" si="126"/>
        <v>0.3333333333333286</v>
      </c>
      <c r="E385" s="73">
        <f t="shared" si="127"/>
        <v>4.8848390168183471</v>
      </c>
      <c r="F385" s="73">
        <f t="shared" si="128"/>
        <v>0.17096936558864215</v>
      </c>
      <c r="G385" s="74">
        <f t="shared" si="129"/>
        <v>1773.5352619260657</v>
      </c>
      <c r="H385" s="72">
        <f t="shared" si="130"/>
        <v>702.56760406407443</v>
      </c>
      <c r="I385" s="72">
        <f t="shared" si="131"/>
        <v>52.797333872137138</v>
      </c>
      <c r="J385" s="72">
        <f t="shared" si="132"/>
        <v>14.665926075593649</v>
      </c>
      <c r="K385" s="72">
        <f t="shared" si="121"/>
        <v>22.222222222222221</v>
      </c>
      <c r="L385" s="73">
        <f t="shared" si="133"/>
        <v>6.749754722978514E-2</v>
      </c>
      <c r="M385" s="73">
        <f t="shared" si="134"/>
        <v>6.749754722978514E-2</v>
      </c>
      <c r="N385" s="72">
        <f t="shared" si="125"/>
        <v>3.5</v>
      </c>
      <c r="O385" s="74">
        <f t="shared" si="122"/>
        <v>342000</v>
      </c>
      <c r="P385" s="74">
        <f t="shared" si="139"/>
        <v>23319.359325637164</v>
      </c>
      <c r="Q385" s="74">
        <f t="shared" si="135"/>
        <v>14000</v>
      </c>
      <c r="R385" s="74">
        <f t="shared" si="123"/>
        <v>6000</v>
      </c>
      <c r="S385" s="74">
        <f t="shared" si="136"/>
        <v>619.45743644575987</v>
      </c>
      <c r="T385" s="74">
        <f t="shared" si="137"/>
        <v>20619.457436445759</v>
      </c>
      <c r="U385" s="75">
        <f t="shared" si="138"/>
        <v>2699.9018891914056</v>
      </c>
      <c r="W385" s="76">
        <f>IF($I385&lt;='Forbikjøringsfelt i stigning'!$D$15-'Forbikjøringsfelt i stigning'!$D$18,IF($I384&gt;='Forbikjøringsfelt i stigning'!$D$15-'Forbikjøringsfelt i stigning'!$D$18,$G385,0),0)</f>
        <v>0</v>
      </c>
      <c r="X385" s="77">
        <f>IF($I385&gt;='Forbikjøringsfelt i stigning'!$D$15-('Forbikjøringsfelt i stigning'!$D$18-5),IF($I384&lt;='Forbikjøringsfelt i stigning'!$D$15-('Forbikjøringsfelt i stigning'!$D$18-5),$G385,0),0)</f>
        <v>0</v>
      </c>
    </row>
    <row r="386" spans="2:24" x14ac:dyDescent="0.2">
      <c r="B386" s="71">
        <v>330</v>
      </c>
      <c r="C386" s="72">
        <f t="shared" si="124"/>
        <v>109.99999999999952</v>
      </c>
      <c r="D386" s="72">
        <f t="shared" si="126"/>
        <v>0.3333333333333286</v>
      </c>
      <c r="E386" s="73">
        <f t="shared" si="127"/>
        <v>4.8923918889328011</v>
      </c>
      <c r="F386" s="73">
        <f t="shared" si="128"/>
        <v>0.17123371611264804</v>
      </c>
      <c r="G386" s="74">
        <f t="shared" si="129"/>
        <v>1778.4276538149984</v>
      </c>
      <c r="H386" s="72">
        <f t="shared" si="130"/>
        <v>702.73883778018705</v>
      </c>
      <c r="I386" s="72">
        <f t="shared" si="131"/>
        <v>52.878330928812879</v>
      </c>
      <c r="J386" s="72">
        <f t="shared" si="132"/>
        <v>14.688425258003578</v>
      </c>
      <c r="K386" s="72">
        <f t="shared" si="121"/>
        <v>22.222222222222221</v>
      </c>
      <c r="L386" s="73">
        <f t="shared" si="133"/>
        <v>6.6557001769568344E-2</v>
      </c>
      <c r="M386" s="73">
        <f t="shared" si="134"/>
        <v>6.6557001769568344E-2</v>
      </c>
      <c r="N386" s="72">
        <f t="shared" si="125"/>
        <v>3.5</v>
      </c>
      <c r="O386" s="74">
        <f t="shared" si="122"/>
        <v>342000</v>
      </c>
      <c r="P386" s="74">
        <f t="shared" si="139"/>
        <v>23283.63960007541</v>
      </c>
      <c r="Q386" s="74">
        <f t="shared" si="135"/>
        <v>14000</v>
      </c>
      <c r="R386" s="74">
        <f t="shared" si="123"/>
        <v>6000</v>
      </c>
      <c r="S386" s="74">
        <f t="shared" si="136"/>
        <v>621.35952929267751</v>
      </c>
      <c r="T386" s="74">
        <f t="shared" si="137"/>
        <v>20621.359529292677</v>
      </c>
      <c r="U386" s="75">
        <f t="shared" si="138"/>
        <v>2662.2800707827337</v>
      </c>
      <c r="W386" s="76">
        <f>IF($I386&lt;='Forbikjøringsfelt i stigning'!$D$15-'Forbikjøringsfelt i stigning'!$D$18,IF($I385&gt;='Forbikjøringsfelt i stigning'!$D$15-'Forbikjøringsfelt i stigning'!$D$18,$G386,0),0)</f>
        <v>0</v>
      </c>
      <c r="X386" s="77">
        <f>IF($I386&gt;='Forbikjøringsfelt i stigning'!$D$15-('Forbikjøringsfelt i stigning'!$D$18-5),IF($I385&lt;='Forbikjøringsfelt i stigning'!$D$15-('Forbikjøringsfelt i stigning'!$D$18-5),$G386,0),0)</f>
        <v>0</v>
      </c>
    </row>
    <row r="387" spans="2:24" x14ac:dyDescent="0.2">
      <c r="B387" s="71">
        <v>331</v>
      </c>
      <c r="C387" s="72">
        <f t="shared" si="124"/>
        <v>110.33333333333285</v>
      </c>
      <c r="D387" s="72">
        <f t="shared" si="126"/>
        <v>0.3333333333333286</v>
      </c>
      <c r="E387" s="73">
        <f t="shared" si="127"/>
        <v>4.8998393638772102</v>
      </c>
      <c r="F387" s="73">
        <f t="shared" si="128"/>
        <v>0.17149437773570234</v>
      </c>
      <c r="G387" s="74">
        <f t="shared" si="129"/>
        <v>1783.3274931788756</v>
      </c>
      <c r="H387" s="72">
        <f t="shared" si="130"/>
        <v>702.91033215792277</v>
      </c>
      <c r="I387" s="72">
        <f t="shared" si="131"/>
        <v>52.95819933093636</v>
      </c>
      <c r="J387" s="72">
        <f t="shared" si="132"/>
        <v>14.710610925260101</v>
      </c>
      <c r="K387" s="72">
        <f t="shared" si="121"/>
        <v>22.222222222222221</v>
      </c>
      <c r="L387" s="73">
        <f t="shared" si="133"/>
        <v>6.5632165725996949E-2</v>
      </c>
      <c r="M387" s="73">
        <f t="shared" si="134"/>
        <v>6.5632165725996949E-2</v>
      </c>
      <c r="N387" s="72">
        <f t="shared" si="125"/>
        <v>3.5</v>
      </c>
      <c r="O387" s="74">
        <f t="shared" si="122"/>
        <v>342000</v>
      </c>
      <c r="P387" s="74">
        <f t="shared" si="139"/>
        <v>23248.524601567697</v>
      </c>
      <c r="Q387" s="74">
        <f t="shared" si="135"/>
        <v>14000</v>
      </c>
      <c r="R387" s="74">
        <f t="shared" si="123"/>
        <v>6000</v>
      </c>
      <c r="S387" s="74">
        <f t="shared" si="136"/>
        <v>623.23797252781969</v>
      </c>
      <c r="T387" s="74">
        <f t="shared" si="137"/>
        <v>20623.237972527819</v>
      </c>
      <c r="U387" s="75">
        <f t="shared" si="138"/>
        <v>2625.2866290398779</v>
      </c>
      <c r="W387" s="76">
        <f>IF($I387&lt;='Forbikjøringsfelt i stigning'!$D$15-'Forbikjøringsfelt i stigning'!$D$18,IF($I386&gt;='Forbikjøringsfelt i stigning'!$D$15-'Forbikjøringsfelt i stigning'!$D$18,$G387,0),0)</f>
        <v>0</v>
      </c>
      <c r="X387" s="77">
        <f>IF($I387&gt;='Forbikjøringsfelt i stigning'!$D$15-('Forbikjøringsfelt i stigning'!$D$18-5),IF($I386&lt;='Forbikjøringsfelt i stigning'!$D$15-('Forbikjøringsfelt i stigning'!$D$18-5),$G387,0),0)</f>
        <v>0</v>
      </c>
    </row>
    <row r="388" spans="2:24" x14ac:dyDescent="0.2">
      <c r="B388" s="71">
        <v>332</v>
      </c>
      <c r="C388" s="72">
        <f t="shared" si="124"/>
        <v>110.66666666666617</v>
      </c>
      <c r="D388" s="72">
        <f t="shared" si="126"/>
        <v>0.3333333333333286</v>
      </c>
      <c r="E388" s="73">
        <f t="shared" si="127"/>
        <v>4.9071832065158532</v>
      </c>
      <c r="F388" s="73">
        <f t="shared" si="128"/>
        <v>0.17175141222805487</v>
      </c>
      <c r="G388" s="74">
        <f t="shared" si="129"/>
        <v>1788.2346763853914</v>
      </c>
      <c r="H388" s="72">
        <f t="shared" si="130"/>
        <v>703.08208357015087</v>
      </c>
      <c r="I388" s="72">
        <f t="shared" si="131"/>
        <v>53.036957929807556</v>
      </c>
      <c r="J388" s="72">
        <f t="shared" si="132"/>
        <v>14.732488313835432</v>
      </c>
      <c r="K388" s="72">
        <f t="shared" si="121"/>
        <v>22.222222222222221</v>
      </c>
      <c r="L388" s="73">
        <f t="shared" si="133"/>
        <v>6.4722700372426611E-2</v>
      </c>
      <c r="M388" s="73">
        <f t="shared" si="134"/>
        <v>6.4722700372426611E-2</v>
      </c>
      <c r="N388" s="72">
        <f t="shared" si="125"/>
        <v>3.5</v>
      </c>
      <c r="O388" s="74">
        <f t="shared" si="122"/>
        <v>342000</v>
      </c>
      <c r="P388" s="74">
        <f t="shared" si="139"/>
        <v>23214.001105218882</v>
      </c>
      <c r="Q388" s="74">
        <f t="shared" si="135"/>
        <v>14000</v>
      </c>
      <c r="R388" s="74">
        <f t="shared" si="123"/>
        <v>6000</v>
      </c>
      <c r="S388" s="74">
        <f t="shared" si="136"/>
        <v>625.09309032181693</v>
      </c>
      <c r="T388" s="74">
        <f t="shared" si="137"/>
        <v>20625.093090321818</v>
      </c>
      <c r="U388" s="75">
        <f t="shared" si="138"/>
        <v>2588.9080148970643</v>
      </c>
      <c r="W388" s="76">
        <f>IF($I388&lt;='Forbikjøringsfelt i stigning'!$D$15-'Forbikjøringsfelt i stigning'!$D$18,IF($I387&gt;='Forbikjøringsfelt i stigning'!$D$15-'Forbikjøringsfelt i stigning'!$D$18,$G388,0),0)</f>
        <v>0</v>
      </c>
      <c r="X388" s="77">
        <f>IF($I388&gt;='Forbikjøringsfelt i stigning'!$D$15-('Forbikjøringsfelt i stigning'!$D$18-5),IF($I387&lt;='Forbikjøringsfelt i stigning'!$D$15-('Forbikjøringsfelt i stigning'!$D$18-5),$G388,0),0)</f>
        <v>0</v>
      </c>
    </row>
    <row r="389" spans="2:24" x14ac:dyDescent="0.2">
      <c r="B389" s="71">
        <v>333</v>
      </c>
      <c r="C389" s="72">
        <f t="shared" si="124"/>
        <v>110.9999999999995</v>
      </c>
      <c r="D389" s="72">
        <f t="shared" si="126"/>
        <v>0.3333333333333286</v>
      </c>
      <c r="E389" s="73">
        <f t="shared" si="127"/>
        <v>4.9144251435213206</v>
      </c>
      <c r="F389" s="73">
        <f t="shared" si="128"/>
        <v>0.17200488002324621</v>
      </c>
      <c r="G389" s="74">
        <f t="shared" si="129"/>
        <v>1793.1491015289128</v>
      </c>
      <c r="H389" s="72">
        <f t="shared" si="130"/>
        <v>703.25408845017409</v>
      </c>
      <c r="I389" s="72">
        <f t="shared" si="131"/>
        <v>53.11462517025447</v>
      </c>
      <c r="J389" s="72">
        <f t="shared" si="132"/>
        <v>14.754062547292907</v>
      </c>
      <c r="K389" s="72">
        <f t="shared" si="121"/>
        <v>22.222222222222221</v>
      </c>
      <c r="L389" s="73">
        <f t="shared" si="133"/>
        <v>6.3828276614065815E-2</v>
      </c>
      <c r="M389" s="73">
        <f t="shared" si="134"/>
        <v>6.3828276614065815E-2</v>
      </c>
      <c r="N389" s="72">
        <f t="shared" si="125"/>
        <v>3.5</v>
      </c>
      <c r="O389" s="74">
        <f t="shared" si="122"/>
        <v>342000</v>
      </c>
      <c r="P389" s="74">
        <f t="shared" si="139"/>
        <v>23180.056266112995</v>
      </c>
      <c r="Q389" s="74">
        <f t="shared" si="135"/>
        <v>14000</v>
      </c>
      <c r="R389" s="74">
        <f t="shared" si="123"/>
        <v>6000</v>
      </c>
      <c r="S389" s="74">
        <f t="shared" si="136"/>
        <v>626.92520155036209</v>
      </c>
      <c r="T389" s="74">
        <f t="shared" si="137"/>
        <v>20626.925201550363</v>
      </c>
      <c r="U389" s="75">
        <f t="shared" si="138"/>
        <v>2553.1310645626327</v>
      </c>
      <c r="W389" s="76">
        <f>IF($I389&lt;='Forbikjøringsfelt i stigning'!$D$15-'Forbikjøringsfelt i stigning'!$D$18,IF($I388&gt;='Forbikjøringsfelt i stigning'!$D$15-'Forbikjøringsfelt i stigning'!$D$18,$G389,0),0)</f>
        <v>0</v>
      </c>
      <c r="X389" s="77">
        <f>IF($I389&gt;='Forbikjøringsfelt i stigning'!$D$15-('Forbikjøringsfelt i stigning'!$D$18-5),IF($I388&lt;='Forbikjøringsfelt i stigning'!$D$15-('Forbikjøringsfelt i stigning'!$D$18-5),$G389,0),0)</f>
        <v>0</v>
      </c>
    </row>
    <row r="390" spans="2:24" x14ac:dyDescent="0.2">
      <c r="B390" s="71">
        <v>334</v>
      </c>
      <c r="C390" s="72">
        <f t="shared" si="124"/>
        <v>111.33333333333283</v>
      </c>
      <c r="D390" s="72">
        <f t="shared" si="126"/>
        <v>0.3333333333333286</v>
      </c>
      <c r="E390" s="73">
        <f t="shared" si="127"/>
        <v>4.9215668644650137</v>
      </c>
      <c r="F390" s="73">
        <f t="shared" si="128"/>
        <v>0.17225484025627547</v>
      </c>
      <c r="G390" s="74">
        <f t="shared" si="129"/>
        <v>1798.0706683933777</v>
      </c>
      <c r="H390" s="72">
        <f t="shared" si="130"/>
        <v>703.4263432904304</v>
      </c>
      <c r="I390" s="72">
        <f t="shared" si="131"/>
        <v>53.191219102191347</v>
      </c>
      <c r="J390" s="72">
        <f t="shared" si="132"/>
        <v>14.775338639497596</v>
      </c>
      <c r="K390" s="72">
        <f t="shared" si="121"/>
        <v>22.222222222222221</v>
      </c>
      <c r="L390" s="73">
        <f t="shared" si="133"/>
        <v>6.2948574638938132E-2</v>
      </c>
      <c r="M390" s="73">
        <f t="shared" si="134"/>
        <v>6.2948574638938132E-2</v>
      </c>
      <c r="N390" s="72">
        <f t="shared" si="125"/>
        <v>3.5</v>
      </c>
      <c r="O390" s="74">
        <f t="shared" si="122"/>
        <v>342000</v>
      </c>
      <c r="P390" s="74">
        <f t="shared" si="139"/>
        <v>23146.677605463599</v>
      </c>
      <c r="Q390" s="74">
        <f t="shared" si="135"/>
        <v>14000</v>
      </c>
      <c r="R390" s="74">
        <f t="shared" si="123"/>
        <v>6000</v>
      </c>
      <c r="S390" s="74">
        <f t="shared" si="136"/>
        <v>628.73461990607223</v>
      </c>
      <c r="T390" s="74">
        <f t="shared" si="137"/>
        <v>20628.734619906074</v>
      </c>
      <c r="U390" s="75">
        <f t="shared" si="138"/>
        <v>2517.9429855575254</v>
      </c>
      <c r="W390" s="76">
        <f>IF($I390&lt;='Forbikjøringsfelt i stigning'!$D$15-'Forbikjøringsfelt i stigning'!$D$18,IF($I389&gt;='Forbikjøringsfelt i stigning'!$D$15-'Forbikjøringsfelt i stigning'!$D$18,$G390,0),0)</f>
        <v>0</v>
      </c>
      <c r="X390" s="77">
        <f>IF($I390&gt;='Forbikjøringsfelt i stigning'!$D$15-('Forbikjøringsfelt i stigning'!$D$18-5),IF($I389&lt;='Forbikjøringsfelt i stigning'!$D$15-('Forbikjøringsfelt i stigning'!$D$18-5),$G390,0),0)</f>
        <v>0</v>
      </c>
    </row>
    <row r="391" spans="2:24" x14ac:dyDescent="0.2">
      <c r="B391" s="71">
        <v>335</v>
      </c>
      <c r="C391" s="72">
        <f t="shared" si="124"/>
        <v>111.66666666666616</v>
      </c>
      <c r="D391" s="72">
        <f t="shared" si="126"/>
        <v>0.3333333333333286</v>
      </c>
      <c r="E391" s="73">
        <f t="shared" si="127"/>
        <v>4.928610022867959</v>
      </c>
      <c r="F391" s="73">
        <f t="shared" si="128"/>
        <v>0</v>
      </c>
      <c r="G391" s="74">
        <f t="shared" si="129"/>
        <v>1802.9992784162457</v>
      </c>
      <c r="H391" s="72">
        <f t="shared" si="130"/>
        <v>703.4263432904304</v>
      </c>
      <c r="I391" s="72">
        <f t="shared" si="131"/>
        <v>53.266757391758077</v>
      </c>
      <c r="J391" s="72">
        <f t="shared" si="132"/>
        <v>14.796321497710576</v>
      </c>
      <c r="K391" s="72">
        <f t="shared" si="121"/>
        <v>22.222222222222221</v>
      </c>
      <c r="L391" s="73">
        <f t="shared" si="133"/>
        <v>0.4120832835842258</v>
      </c>
      <c r="M391" s="73">
        <f t="shared" si="134"/>
        <v>0.4120832835842258</v>
      </c>
      <c r="N391" s="72">
        <f t="shared" si="125"/>
        <v>0</v>
      </c>
      <c r="O391" s="74">
        <f t="shared" si="122"/>
        <v>342000</v>
      </c>
      <c r="P391" s="74">
        <f t="shared" si="139"/>
        <v>23113.852997376234</v>
      </c>
      <c r="Q391" s="74">
        <f t="shared" si="135"/>
        <v>0</v>
      </c>
      <c r="R391" s="74">
        <f t="shared" si="123"/>
        <v>6000</v>
      </c>
      <c r="S391" s="74">
        <f t="shared" si="136"/>
        <v>630.52165400720298</v>
      </c>
      <c r="T391" s="74">
        <f t="shared" si="137"/>
        <v>6630.5216540072033</v>
      </c>
      <c r="U391" s="75">
        <f t="shared" si="138"/>
        <v>16483.331343369031</v>
      </c>
      <c r="W391" s="76">
        <f>IF($I391&lt;='Forbikjøringsfelt i stigning'!$D$15-'Forbikjøringsfelt i stigning'!$D$18,IF($I390&gt;='Forbikjøringsfelt i stigning'!$D$15-'Forbikjøringsfelt i stigning'!$D$18,$G391,0),0)</f>
        <v>0</v>
      </c>
      <c r="X391" s="77">
        <f>IF($I391&gt;='Forbikjøringsfelt i stigning'!$D$15-('Forbikjøringsfelt i stigning'!$D$18-5),IF($I390&lt;='Forbikjøringsfelt i stigning'!$D$15-('Forbikjøringsfelt i stigning'!$D$18-5),$G391,0),0)</f>
        <v>0</v>
      </c>
    </row>
    <row r="392" spans="2:24" x14ac:dyDescent="0.2">
      <c r="B392" s="71">
        <v>336</v>
      </c>
      <c r="C392" s="72">
        <f t="shared" si="124"/>
        <v>111.99999999999949</v>
      </c>
      <c r="D392" s="72">
        <f t="shared" si="126"/>
        <v>0.3333333333333286</v>
      </c>
      <c r="E392" s="73">
        <f t="shared" si="127"/>
        <v>4.9550006816581336</v>
      </c>
      <c r="F392" s="73">
        <f t="shared" si="128"/>
        <v>0</v>
      </c>
      <c r="G392" s="74">
        <f t="shared" si="129"/>
        <v>1807.9542790979037</v>
      </c>
      <c r="H392" s="72">
        <f t="shared" si="130"/>
        <v>703.4263432904304</v>
      </c>
      <c r="I392" s="72">
        <f t="shared" si="131"/>
        <v>53.761257332059138</v>
      </c>
      <c r="J392" s="72">
        <f t="shared" si="132"/>
        <v>14.933682592238648</v>
      </c>
      <c r="K392" s="72">
        <f t="shared" si="121"/>
        <v>22.222222222222221</v>
      </c>
      <c r="L392" s="73">
        <f t="shared" si="133"/>
        <v>0.40647418151371578</v>
      </c>
      <c r="M392" s="73">
        <f t="shared" si="134"/>
        <v>0.40647418151371578</v>
      </c>
      <c r="N392" s="72">
        <f t="shared" si="125"/>
        <v>0</v>
      </c>
      <c r="O392" s="74">
        <f t="shared" si="122"/>
        <v>342000</v>
      </c>
      <c r="P392" s="74">
        <f t="shared" si="139"/>
        <v>22901.250102753937</v>
      </c>
      <c r="Q392" s="74">
        <f t="shared" si="135"/>
        <v>0</v>
      </c>
      <c r="R392" s="74">
        <f t="shared" si="123"/>
        <v>6000</v>
      </c>
      <c r="S392" s="74">
        <f t="shared" si="136"/>
        <v>642.28284220530702</v>
      </c>
      <c r="T392" s="74">
        <f t="shared" si="137"/>
        <v>6642.2828422053071</v>
      </c>
      <c r="U392" s="75">
        <f t="shared" si="138"/>
        <v>16258.96726054863</v>
      </c>
      <c r="W392" s="76">
        <f>IF($I392&lt;='Forbikjøringsfelt i stigning'!$D$15-'Forbikjøringsfelt i stigning'!$D$18,IF($I391&gt;='Forbikjøringsfelt i stigning'!$D$15-'Forbikjøringsfelt i stigning'!$D$18,$G392,0),0)</f>
        <v>0</v>
      </c>
      <c r="X392" s="77">
        <f>IF($I392&gt;='Forbikjøringsfelt i stigning'!$D$15-('Forbikjøringsfelt i stigning'!$D$18-5),IF($I391&lt;='Forbikjøringsfelt i stigning'!$D$15-('Forbikjøringsfelt i stigning'!$D$18-5),$G392,0),0)</f>
        <v>0</v>
      </c>
    </row>
    <row r="393" spans="2:24" x14ac:dyDescent="0.2">
      <c r="B393" s="71">
        <v>337</v>
      </c>
      <c r="C393" s="72">
        <f t="shared" si="124"/>
        <v>112.33333333333282</v>
      </c>
      <c r="D393" s="72">
        <f t="shared" si="126"/>
        <v>0.3333333333333286</v>
      </c>
      <c r="E393" s="73">
        <f t="shared" si="127"/>
        <v>5.0004760963857962</v>
      </c>
      <c r="F393" s="73">
        <f t="shared" si="128"/>
        <v>0</v>
      </c>
      <c r="G393" s="74">
        <f t="shared" si="129"/>
        <v>1812.9547551942896</v>
      </c>
      <c r="H393" s="72">
        <f t="shared" si="130"/>
        <v>703.4263432904304</v>
      </c>
      <c r="I393" s="72">
        <f t="shared" si="131"/>
        <v>54.249026349875585</v>
      </c>
      <c r="J393" s="72">
        <f t="shared" si="132"/>
        <v>15.069173986076551</v>
      </c>
      <c r="K393" s="72">
        <f t="shared" si="121"/>
        <v>22.222222222222221</v>
      </c>
      <c r="L393" s="73">
        <f t="shared" si="133"/>
        <v>0.40103369465281996</v>
      </c>
      <c r="M393" s="73">
        <f t="shared" si="134"/>
        <v>0.40103369465281996</v>
      </c>
      <c r="N393" s="72">
        <f t="shared" si="125"/>
        <v>0</v>
      </c>
      <c r="O393" s="74">
        <f t="shared" si="122"/>
        <v>342000</v>
      </c>
      <c r="P393" s="74">
        <f t="shared" si="139"/>
        <v>22695.33819942602</v>
      </c>
      <c r="Q393" s="74">
        <f t="shared" si="135"/>
        <v>0</v>
      </c>
      <c r="R393" s="74">
        <f t="shared" si="123"/>
        <v>6000</v>
      </c>
      <c r="S393" s="74">
        <f t="shared" si="136"/>
        <v>653.99041331322121</v>
      </c>
      <c r="T393" s="74">
        <f t="shared" si="137"/>
        <v>6653.9904133132213</v>
      </c>
      <c r="U393" s="75">
        <f t="shared" si="138"/>
        <v>16041.347786112798</v>
      </c>
      <c r="W393" s="76">
        <f>IF($I393&lt;='Forbikjøringsfelt i stigning'!$D$15-'Forbikjøringsfelt i stigning'!$D$18,IF($I392&gt;='Forbikjøringsfelt i stigning'!$D$15-'Forbikjøringsfelt i stigning'!$D$18,$G393,0),0)</f>
        <v>0</v>
      </c>
      <c r="X393" s="77">
        <f>IF($I393&gt;='Forbikjøringsfelt i stigning'!$D$15-('Forbikjøringsfelt i stigning'!$D$18-5),IF($I392&lt;='Forbikjøringsfelt i stigning'!$D$15-('Forbikjøringsfelt i stigning'!$D$18-5),$G393,0),0)</f>
        <v>0</v>
      </c>
    </row>
    <row r="394" spans="2:24" x14ac:dyDescent="0.2">
      <c r="B394" s="71">
        <v>338</v>
      </c>
      <c r="C394" s="72">
        <f t="shared" si="124"/>
        <v>112.66666666666615</v>
      </c>
      <c r="D394" s="72">
        <f t="shared" si="126"/>
        <v>0.3333333333333286</v>
      </c>
      <c r="E394" s="73">
        <f t="shared" si="127"/>
        <v>5.0453376450617125</v>
      </c>
      <c r="F394" s="73">
        <f t="shared" si="128"/>
        <v>0</v>
      </c>
      <c r="G394" s="74">
        <f t="shared" si="129"/>
        <v>1818.0000928393513</v>
      </c>
      <c r="H394" s="72">
        <f t="shared" si="130"/>
        <v>703.4263432904304</v>
      </c>
      <c r="I394" s="72">
        <f t="shared" si="131"/>
        <v>54.730266783458958</v>
      </c>
      <c r="J394" s="72">
        <f t="shared" si="132"/>
        <v>15.202851884294155</v>
      </c>
      <c r="K394" s="72">
        <f t="shared" si="121"/>
        <v>22.222222222222221</v>
      </c>
      <c r="L394" s="73">
        <f t="shared" si="133"/>
        <v>0.39575335852661692</v>
      </c>
      <c r="M394" s="73">
        <f t="shared" si="134"/>
        <v>0.39575335852661692</v>
      </c>
      <c r="N394" s="72">
        <f t="shared" si="125"/>
        <v>0</v>
      </c>
      <c r="O394" s="74">
        <f t="shared" si="122"/>
        <v>342000</v>
      </c>
      <c r="P394" s="74">
        <f t="shared" si="139"/>
        <v>22495.779252662142</v>
      </c>
      <c r="Q394" s="74">
        <f t="shared" si="135"/>
        <v>0</v>
      </c>
      <c r="R394" s="74">
        <f t="shared" si="123"/>
        <v>6000</v>
      </c>
      <c r="S394" s="74">
        <f t="shared" si="136"/>
        <v>665.64491159746467</v>
      </c>
      <c r="T394" s="74">
        <f t="shared" si="137"/>
        <v>6665.6449115974647</v>
      </c>
      <c r="U394" s="75">
        <f t="shared" si="138"/>
        <v>15830.134341064677</v>
      </c>
      <c r="W394" s="76">
        <f>IF($I394&lt;='Forbikjøringsfelt i stigning'!$D$15-'Forbikjøringsfelt i stigning'!$D$18,IF($I393&gt;='Forbikjøringsfelt i stigning'!$D$15-'Forbikjøringsfelt i stigning'!$D$18,$G394,0),0)</f>
        <v>0</v>
      </c>
      <c r="X394" s="77">
        <f>IF($I394&gt;='Forbikjøringsfelt i stigning'!$D$15-('Forbikjøringsfelt i stigning'!$D$18-5),IF($I393&lt;='Forbikjøringsfelt i stigning'!$D$15-('Forbikjøringsfelt i stigning'!$D$18-5),$G394,0),0)</f>
        <v>0</v>
      </c>
    </row>
    <row r="395" spans="2:24" x14ac:dyDescent="0.2">
      <c r="B395" s="71">
        <v>339</v>
      </c>
      <c r="C395" s="72">
        <f t="shared" si="124"/>
        <v>112.99999999999947</v>
      </c>
      <c r="D395" s="72">
        <f t="shared" si="126"/>
        <v>0.3333333333333286</v>
      </c>
      <c r="E395" s="73">
        <f t="shared" si="127"/>
        <v>5.0896035924605689</v>
      </c>
      <c r="F395" s="73">
        <f t="shared" si="128"/>
        <v>0</v>
      </c>
      <c r="G395" s="74">
        <f t="shared" si="129"/>
        <v>1823.0896964318119</v>
      </c>
      <c r="H395" s="72">
        <f t="shared" si="130"/>
        <v>703.4263432904304</v>
      </c>
      <c r="I395" s="72">
        <f t="shared" si="131"/>
        <v>55.205170813690891</v>
      </c>
      <c r="J395" s="72">
        <f t="shared" si="132"/>
        <v>15.334769670469692</v>
      </c>
      <c r="K395" s="72">
        <f t="shared" si="121"/>
        <v>22.222222222222221</v>
      </c>
      <c r="L395" s="73">
        <f t="shared" si="133"/>
        <v>0.39062529543694091</v>
      </c>
      <c r="M395" s="73">
        <f t="shared" si="134"/>
        <v>0.39062529543694091</v>
      </c>
      <c r="N395" s="72">
        <f t="shared" si="125"/>
        <v>0</v>
      </c>
      <c r="O395" s="74">
        <f t="shared" si="122"/>
        <v>342000</v>
      </c>
      <c r="P395" s="74">
        <f t="shared" si="139"/>
        <v>22302.258680715146</v>
      </c>
      <c r="Q395" s="74">
        <f t="shared" si="135"/>
        <v>0</v>
      </c>
      <c r="R395" s="74">
        <f t="shared" si="123"/>
        <v>6000</v>
      </c>
      <c r="S395" s="74">
        <f t="shared" si="136"/>
        <v>677.24686323750859</v>
      </c>
      <c r="T395" s="74">
        <f t="shared" si="137"/>
        <v>6677.2468632375085</v>
      </c>
      <c r="U395" s="75">
        <f t="shared" si="138"/>
        <v>15625.011817477636</v>
      </c>
      <c r="W395" s="76">
        <f>IF($I395&lt;='Forbikjøringsfelt i stigning'!$D$15-'Forbikjøringsfelt i stigning'!$D$18,IF($I394&gt;='Forbikjøringsfelt i stigning'!$D$15-'Forbikjøringsfelt i stigning'!$D$18,$G395,0),0)</f>
        <v>0</v>
      </c>
      <c r="X395" s="77">
        <f>IF($I395&gt;='Forbikjøringsfelt i stigning'!$D$15-('Forbikjøringsfelt i stigning'!$D$18-5),IF($I394&lt;='Forbikjøringsfelt i stigning'!$D$15-('Forbikjøringsfelt i stigning'!$D$18-5),$G395,0),0)</f>
        <v>0</v>
      </c>
    </row>
    <row r="396" spans="2:24" x14ac:dyDescent="0.2">
      <c r="B396" s="71">
        <v>340</v>
      </c>
      <c r="C396" s="72">
        <f t="shared" si="124"/>
        <v>113.3333333333328</v>
      </c>
      <c r="D396" s="72">
        <f t="shared" si="126"/>
        <v>0.3333333333333286</v>
      </c>
      <c r="E396" s="73">
        <f t="shared" si="127"/>
        <v>5.1332912954585428</v>
      </c>
      <c r="F396" s="73">
        <f t="shared" si="128"/>
        <v>0</v>
      </c>
      <c r="G396" s="74">
        <f t="shared" si="129"/>
        <v>1828.2229877272705</v>
      </c>
      <c r="H396" s="72">
        <f t="shared" si="130"/>
        <v>703.4263432904304</v>
      </c>
      <c r="I396" s="72">
        <f t="shared" si="131"/>
        <v>55.673921168215216</v>
      </c>
      <c r="J396" s="72">
        <f t="shared" si="132"/>
        <v>15.464978102282004</v>
      </c>
      <c r="K396" s="72">
        <f t="shared" si="121"/>
        <v>22.222222222222221</v>
      </c>
      <c r="L396" s="73">
        <f t="shared" si="133"/>
        <v>0.38564216310122568</v>
      </c>
      <c r="M396" s="73">
        <f t="shared" si="134"/>
        <v>0.38564216310122568</v>
      </c>
      <c r="N396" s="72">
        <f t="shared" si="125"/>
        <v>0</v>
      </c>
      <c r="O396" s="74">
        <f t="shared" si="122"/>
        <v>342000</v>
      </c>
      <c r="P396" s="74">
        <f t="shared" si="139"/>
        <v>22114.483301436725</v>
      </c>
      <c r="Q396" s="74">
        <f t="shared" si="135"/>
        <v>0</v>
      </c>
      <c r="R396" s="74">
        <f t="shared" si="123"/>
        <v>6000</v>
      </c>
      <c r="S396" s="74">
        <f t="shared" si="136"/>
        <v>688.79677738769817</v>
      </c>
      <c r="T396" s="74">
        <f t="shared" si="137"/>
        <v>6688.7967773876981</v>
      </c>
      <c r="U396" s="75">
        <f t="shared" si="138"/>
        <v>15425.686524049026</v>
      </c>
      <c r="W396" s="76">
        <f>IF($I396&lt;='Forbikjøringsfelt i stigning'!$D$15-'Forbikjøringsfelt i stigning'!$D$18,IF($I395&gt;='Forbikjøringsfelt i stigning'!$D$15-'Forbikjøringsfelt i stigning'!$D$18,$G396,0),0)</f>
        <v>0</v>
      </c>
      <c r="X396" s="77">
        <f>IF($I396&gt;='Forbikjøringsfelt i stigning'!$D$15-('Forbikjøringsfelt i stigning'!$D$18-5),IF($I395&lt;='Forbikjøringsfelt i stigning'!$D$15-('Forbikjøringsfelt i stigning'!$D$18-5),$G396,0),0)</f>
        <v>0</v>
      </c>
    </row>
    <row r="397" spans="2:24" x14ac:dyDescent="0.2">
      <c r="B397" s="71">
        <v>341</v>
      </c>
      <c r="C397" s="72">
        <f t="shared" si="124"/>
        <v>113.66666666666613</v>
      </c>
      <c r="D397" s="72">
        <f t="shared" si="126"/>
        <v>0.3333333333333286</v>
      </c>
      <c r="E397" s="73">
        <f t="shared" si="127"/>
        <v>5.1764172653773288</v>
      </c>
      <c r="F397" s="73">
        <f t="shared" si="128"/>
        <v>0</v>
      </c>
      <c r="G397" s="74">
        <f t="shared" si="129"/>
        <v>1833.3994049926478</v>
      </c>
      <c r="H397" s="72">
        <f t="shared" si="130"/>
        <v>703.4263432904304</v>
      </c>
      <c r="I397" s="72">
        <f t="shared" si="131"/>
        <v>56.136691763936675</v>
      </c>
      <c r="J397" s="72">
        <f t="shared" si="132"/>
        <v>15.59352548998241</v>
      </c>
      <c r="K397" s="72">
        <f t="shared" si="121"/>
        <v>22.222222222222221</v>
      </c>
      <c r="L397" s="73">
        <f t="shared" si="133"/>
        <v>0.38079710868625227</v>
      </c>
      <c r="M397" s="73">
        <f t="shared" si="134"/>
        <v>0.38079710868625227</v>
      </c>
      <c r="N397" s="72">
        <f t="shared" si="125"/>
        <v>0</v>
      </c>
      <c r="O397" s="74">
        <f t="shared" si="122"/>
        <v>342000</v>
      </c>
      <c r="P397" s="74">
        <f t="shared" si="139"/>
        <v>21932.179494605476</v>
      </c>
      <c r="Q397" s="74">
        <f t="shared" si="135"/>
        <v>0</v>
      </c>
      <c r="R397" s="74">
        <f t="shared" si="123"/>
        <v>6000</v>
      </c>
      <c r="S397" s="74">
        <f t="shared" si="136"/>
        <v>700.29514715538573</v>
      </c>
      <c r="T397" s="74">
        <f t="shared" si="137"/>
        <v>6700.2951471553861</v>
      </c>
      <c r="U397" s="75">
        <f t="shared" si="138"/>
        <v>15231.88434745009</v>
      </c>
      <c r="W397" s="76">
        <f>IF($I397&lt;='Forbikjøringsfelt i stigning'!$D$15-'Forbikjøringsfelt i stigning'!$D$18,IF($I396&gt;='Forbikjøringsfelt i stigning'!$D$15-'Forbikjøringsfelt i stigning'!$D$18,$G397,0),0)</f>
        <v>0</v>
      </c>
      <c r="X397" s="77">
        <f>IF($I397&gt;='Forbikjøringsfelt i stigning'!$D$15-('Forbikjøringsfelt i stigning'!$D$18-5),IF($I396&lt;='Forbikjøringsfelt i stigning'!$D$15-('Forbikjøringsfelt i stigning'!$D$18-5),$G397,0),0)</f>
        <v>0</v>
      </c>
    </row>
    <row r="398" spans="2:24" x14ac:dyDescent="0.2">
      <c r="B398" s="71">
        <v>342</v>
      </c>
      <c r="C398" s="72">
        <f t="shared" si="124"/>
        <v>113.99999999999946</v>
      </c>
      <c r="D398" s="72">
        <f t="shared" si="126"/>
        <v>0.3333333333333286</v>
      </c>
      <c r="E398" s="73">
        <f t="shared" si="127"/>
        <v>5.2189972249210763</v>
      </c>
      <c r="F398" s="73">
        <f t="shared" si="128"/>
        <v>0</v>
      </c>
      <c r="G398" s="74">
        <f t="shared" si="129"/>
        <v>1838.6184022175689</v>
      </c>
      <c r="H398" s="72">
        <f t="shared" si="130"/>
        <v>703.4263432904304</v>
      </c>
      <c r="I398" s="72">
        <f t="shared" si="131"/>
        <v>56.593648294360172</v>
      </c>
      <c r="J398" s="72">
        <f t="shared" si="132"/>
        <v>15.720457859544492</v>
      </c>
      <c r="K398" s="72">
        <f t="shared" si="121"/>
        <v>22.222222222222221</v>
      </c>
      <c r="L398" s="73">
        <f t="shared" si="133"/>
        <v>0.37608372757916014</v>
      </c>
      <c r="M398" s="73">
        <f t="shared" si="134"/>
        <v>0.37608372757916014</v>
      </c>
      <c r="N398" s="72">
        <f t="shared" si="125"/>
        <v>0</v>
      </c>
      <c r="O398" s="74">
        <f t="shared" si="122"/>
        <v>342000</v>
      </c>
      <c r="P398" s="74">
        <f t="shared" si="139"/>
        <v>21755.091553669903</v>
      </c>
      <c r="Q398" s="74">
        <f t="shared" si="135"/>
        <v>0</v>
      </c>
      <c r="R398" s="74">
        <f t="shared" si="123"/>
        <v>6000</v>
      </c>
      <c r="S398" s="74">
        <f t="shared" si="136"/>
        <v>711.7424505034968</v>
      </c>
      <c r="T398" s="74">
        <f t="shared" si="137"/>
        <v>6711.7424505034969</v>
      </c>
      <c r="U398" s="75">
        <f t="shared" si="138"/>
        <v>15043.349103166405</v>
      </c>
      <c r="W398" s="76">
        <f>IF($I398&lt;='Forbikjøringsfelt i stigning'!$D$15-'Forbikjøringsfelt i stigning'!$D$18,IF($I397&gt;='Forbikjøringsfelt i stigning'!$D$15-'Forbikjøringsfelt i stigning'!$D$18,$G398,0),0)</f>
        <v>0</v>
      </c>
      <c r="X398" s="77">
        <f>IF($I398&gt;='Forbikjøringsfelt i stigning'!$D$15-('Forbikjøringsfelt i stigning'!$D$18-5),IF($I397&lt;='Forbikjøringsfelt i stigning'!$D$15-('Forbikjøringsfelt i stigning'!$D$18-5),$G398,0),0)</f>
        <v>0</v>
      </c>
    </row>
    <row r="399" spans="2:24" x14ac:dyDescent="0.2">
      <c r="B399" s="71">
        <v>343</v>
      </c>
      <c r="C399" s="72">
        <f t="shared" si="124"/>
        <v>114.33333333333279</v>
      </c>
      <c r="D399" s="72">
        <f t="shared" si="126"/>
        <v>0.3333333333333286</v>
      </c>
      <c r="E399" s="73">
        <f t="shared" si="127"/>
        <v>5.2610461602691529</v>
      </c>
      <c r="F399" s="73">
        <f t="shared" si="128"/>
        <v>0</v>
      </c>
      <c r="G399" s="74">
        <f t="shared" si="129"/>
        <v>1843.8794483778381</v>
      </c>
      <c r="H399" s="72">
        <f t="shared" si="130"/>
        <v>703.4263432904304</v>
      </c>
      <c r="I399" s="72">
        <f t="shared" si="131"/>
        <v>57.044948767455161</v>
      </c>
      <c r="J399" s="72">
        <f t="shared" si="132"/>
        <v>15.845819102070877</v>
      </c>
      <c r="K399" s="72">
        <f t="shared" si="121"/>
        <v>22.222222222222221</v>
      </c>
      <c r="L399" s="73">
        <f t="shared" si="133"/>
        <v>0.37149602632893719</v>
      </c>
      <c r="M399" s="73">
        <f t="shared" si="134"/>
        <v>0.37149602632893719</v>
      </c>
      <c r="N399" s="72">
        <f t="shared" si="125"/>
        <v>0</v>
      </c>
      <c r="O399" s="74">
        <f t="shared" si="122"/>
        <v>342000</v>
      </c>
      <c r="P399" s="74">
        <f t="shared" si="139"/>
        <v>21582.980204242285</v>
      </c>
      <c r="Q399" s="74">
        <f t="shared" si="135"/>
        <v>0</v>
      </c>
      <c r="R399" s="74">
        <f t="shared" si="123"/>
        <v>6000</v>
      </c>
      <c r="S399" s="74">
        <f t="shared" si="136"/>
        <v>723.13915108479625</v>
      </c>
      <c r="T399" s="74">
        <f t="shared" si="137"/>
        <v>6723.1391510847961</v>
      </c>
      <c r="U399" s="75">
        <f t="shared" si="138"/>
        <v>14859.841053157488</v>
      </c>
      <c r="W399" s="76">
        <f>IF($I399&lt;='Forbikjøringsfelt i stigning'!$D$15-'Forbikjøringsfelt i stigning'!$D$18,IF($I398&gt;='Forbikjøringsfelt i stigning'!$D$15-'Forbikjøringsfelt i stigning'!$D$18,$G399,0),0)</f>
        <v>0</v>
      </c>
      <c r="X399" s="77">
        <f>IF($I399&gt;='Forbikjøringsfelt i stigning'!$D$15-('Forbikjøringsfelt i stigning'!$D$18-5),IF($I398&lt;='Forbikjøringsfelt i stigning'!$D$15-('Forbikjøringsfelt i stigning'!$D$18-5),$G399,0),0)</f>
        <v>0</v>
      </c>
    </row>
    <row r="400" spans="2:24" x14ac:dyDescent="0.2">
      <c r="B400" s="71">
        <v>344</v>
      </c>
      <c r="C400" s="72">
        <f t="shared" si="124"/>
        <v>114.66666666666612</v>
      </c>
      <c r="D400" s="72">
        <f t="shared" si="126"/>
        <v>0.3333333333333286</v>
      </c>
      <c r="E400" s="73">
        <f t="shared" si="127"/>
        <v>5.302578368819602</v>
      </c>
      <c r="F400" s="73">
        <f t="shared" si="128"/>
        <v>0</v>
      </c>
      <c r="G400" s="74">
        <f t="shared" si="129"/>
        <v>1849.1820267466578</v>
      </c>
      <c r="H400" s="72">
        <f t="shared" si="130"/>
        <v>703.4263432904304</v>
      </c>
      <c r="I400" s="72">
        <f t="shared" si="131"/>
        <v>57.490743999049876</v>
      </c>
      <c r="J400" s="72">
        <f t="shared" si="132"/>
        <v>15.969651110847188</v>
      </c>
      <c r="K400" s="72">
        <f t="shared" si="121"/>
        <v>22.222222222222221</v>
      </c>
      <c r="L400" s="73">
        <f t="shared" si="133"/>
        <v>0.36702838926847769</v>
      </c>
      <c r="M400" s="73">
        <f t="shared" si="134"/>
        <v>0.36702838926847769</v>
      </c>
      <c r="N400" s="72">
        <f t="shared" si="125"/>
        <v>0</v>
      </c>
      <c r="O400" s="74">
        <f t="shared" si="122"/>
        <v>342000</v>
      </c>
      <c r="P400" s="74">
        <f t="shared" si="139"/>
        <v>21415.621269753396</v>
      </c>
      <c r="Q400" s="74">
        <f t="shared" si="135"/>
        <v>0</v>
      </c>
      <c r="R400" s="74">
        <f t="shared" si="123"/>
        <v>6000</v>
      </c>
      <c r="S400" s="74">
        <f t="shared" si="136"/>
        <v>734.48569901428652</v>
      </c>
      <c r="T400" s="74">
        <f t="shared" si="137"/>
        <v>6734.4856990142862</v>
      </c>
      <c r="U400" s="75">
        <f t="shared" si="138"/>
        <v>14681.135570739109</v>
      </c>
      <c r="W400" s="76">
        <f>IF($I400&lt;='Forbikjøringsfelt i stigning'!$D$15-'Forbikjøringsfelt i stigning'!$D$18,IF($I399&gt;='Forbikjøringsfelt i stigning'!$D$15-'Forbikjøringsfelt i stigning'!$D$18,$G400,0),0)</f>
        <v>0</v>
      </c>
      <c r="X400" s="77">
        <f>IF($I400&gt;='Forbikjøringsfelt i stigning'!$D$15-('Forbikjøringsfelt i stigning'!$D$18-5),IF($I399&lt;='Forbikjøringsfelt i stigning'!$D$15-('Forbikjøringsfelt i stigning'!$D$18-5),$G400,0),0)</f>
        <v>0</v>
      </c>
    </row>
    <row r="401" spans="2:24" x14ac:dyDescent="0.2">
      <c r="B401" s="71">
        <v>345</v>
      </c>
      <c r="C401" s="72">
        <f t="shared" si="124"/>
        <v>114.99999999999945</v>
      </c>
      <c r="D401" s="72">
        <f t="shared" si="126"/>
        <v>0.3333333333333286</v>
      </c>
      <c r="E401" s="73">
        <f t="shared" si="127"/>
        <v>5.3436075030194568</v>
      </c>
      <c r="F401" s="73">
        <f t="shared" si="128"/>
        <v>0</v>
      </c>
      <c r="G401" s="74">
        <f t="shared" si="129"/>
        <v>1854.5256342496773</v>
      </c>
      <c r="H401" s="72">
        <f t="shared" si="130"/>
        <v>703.4263432904304</v>
      </c>
      <c r="I401" s="72">
        <f t="shared" si="131"/>
        <v>57.931178066172045</v>
      </c>
      <c r="J401" s="72">
        <f t="shared" si="132"/>
        <v>16.091993907270012</v>
      </c>
      <c r="K401" s="72">
        <f t="shared" si="121"/>
        <v>22.222222222222221</v>
      </c>
      <c r="L401" s="73">
        <f t="shared" si="133"/>
        <v>0.36267554839256466</v>
      </c>
      <c r="M401" s="73">
        <f t="shared" si="134"/>
        <v>0.36267554839256466</v>
      </c>
      <c r="N401" s="72">
        <f t="shared" si="125"/>
        <v>0</v>
      </c>
      <c r="O401" s="74">
        <f t="shared" si="122"/>
        <v>342000</v>
      </c>
      <c r="P401" s="74">
        <f t="shared" si="139"/>
        <v>21252.804467288039</v>
      </c>
      <c r="Q401" s="74">
        <f t="shared" si="135"/>
        <v>0</v>
      </c>
      <c r="R401" s="74">
        <f t="shared" si="123"/>
        <v>6000</v>
      </c>
      <c r="S401" s="74">
        <f t="shared" si="136"/>
        <v>745.78253158545169</v>
      </c>
      <c r="T401" s="74">
        <f t="shared" si="137"/>
        <v>6745.7825315854516</v>
      </c>
      <c r="U401" s="75">
        <f t="shared" si="138"/>
        <v>14507.021935702587</v>
      </c>
      <c r="W401" s="76">
        <f>IF($I401&lt;='Forbikjøringsfelt i stigning'!$D$15-'Forbikjøringsfelt i stigning'!$D$18,IF($I400&gt;='Forbikjøringsfelt i stigning'!$D$15-'Forbikjøringsfelt i stigning'!$D$18,$G401,0),0)</f>
        <v>0</v>
      </c>
      <c r="X401" s="77">
        <f>IF($I401&gt;='Forbikjøringsfelt i stigning'!$D$15-('Forbikjøringsfelt i stigning'!$D$18-5),IF($I400&lt;='Forbikjøringsfelt i stigning'!$D$15-('Forbikjøringsfelt i stigning'!$D$18-5),$G401,0),0)</f>
        <v>0</v>
      </c>
    </row>
    <row r="402" spans="2:24" x14ac:dyDescent="0.2">
      <c r="B402" s="71">
        <v>346</v>
      </c>
      <c r="C402" s="72">
        <f t="shared" si="124"/>
        <v>115.33333333333277</v>
      </c>
      <c r="D402" s="72">
        <f t="shared" si="126"/>
        <v>0.3333333333333286</v>
      </c>
      <c r="E402" s="73">
        <f t="shared" si="127"/>
        <v>5.3841466106672922</v>
      </c>
      <c r="F402" s="73">
        <f t="shared" si="128"/>
        <v>0</v>
      </c>
      <c r="G402" s="74">
        <f t="shared" si="129"/>
        <v>1859.9097808603447</v>
      </c>
      <c r="H402" s="72">
        <f t="shared" si="130"/>
        <v>703.4263432904304</v>
      </c>
      <c r="I402" s="72">
        <f t="shared" si="131"/>
        <v>58.366388724243116</v>
      </c>
      <c r="J402" s="72">
        <f t="shared" si="132"/>
        <v>16.212885756734199</v>
      </c>
      <c r="K402" s="72">
        <f t="shared" si="121"/>
        <v>22.222222222222221</v>
      </c>
      <c r="L402" s="73">
        <f t="shared" si="133"/>
        <v>0.3584325561227083</v>
      </c>
      <c r="M402" s="73">
        <f t="shared" si="134"/>
        <v>0.3584325561227083</v>
      </c>
      <c r="N402" s="72">
        <f t="shared" si="125"/>
        <v>0</v>
      </c>
      <c r="O402" s="74">
        <f t="shared" si="122"/>
        <v>342000</v>
      </c>
      <c r="P402" s="74">
        <f t="shared" si="139"/>
        <v>21094.332318843768</v>
      </c>
      <c r="Q402" s="74">
        <f t="shared" si="135"/>
        <v>0</v>
      </c>
      <c r="R402" s="74">
        <f t="shared" si="123"/>
        <v>6000</v>
      </c>
      <c r="S402" s="74">
        <f t="shared" si="136"/>
        <v>757.03007393543419</v>
      </c>
      <c r="T402" s="74">
        <f t="shared" si="137"/>
        <v>6757.0300739354343</v>
      </c>
      <c r="U402" s="75">
        <f t="shared" si="138"/>
        <v>14337.302244908333</v>
      </c>
      <c r="W402" s="76">
        <f>IF($I402&lt;='Forbikjøringsfelt i stigning'!$D$15-'Forbikjøringsfelt i stigning'!$D$18,IF($I401&gt;='Forbikjøringsfelt i stigning'!$D$15-'Forbikjøringsfelt i stigning'!$D$18,$G402,0),0)</f>
        <v>0</v>
      </c>
      <c r="X402" s="77">
        <f>IF($I402&gt;='Forbikjøringsfelt i stigning'!$D$15-('Forbikjøringsfelt i stigning'!$D$18-5),IF($I401&lt;='Forbikjøringsfelt i stigning'!$D$15-('Forbikjøringsfelt i stigning'!$D$18-5),$G402,0),0)</f>
        <v>0</v>
      </c>
    </row>
    <row r="403" spans="2:24" x14ac:dyDescent="0.2">
      <c r="B403" s="71">
        <v>347</v>
      </c>
      <c r="C403" s="72">
        <f t="shared" si="124"/>
        <v>115.6666666666661</v>
      </c>
      <c r="D403" s="72">
        <f t="shared" si="126"/>
        <v>0.3333333333333286</v>
      </c>
      <c r="E403" s="73">
        <f t="shared" si="127"/>
        <v>5.4242081720292505</v>
      </c>
      <c r="F403" s="73">
        <f t="shared" si="128"/>
        <v>0</v>
      </c>
      <c r="G403" s="74">
        <f t="shared" si="129"/>
        <v>1865.3339890323739</v>
      </c>
      <c r="H403" s="72">
        <f t="shared" si="130"/>
        <v>703.4263432904304</v>
      </c>
      <c r="I403" s="72">
        <f t="shared" si="131"/>
        <v>58.796507791590365</v>
      </c>
      <c r="J403" s="72">
        <f t="shared" si="132"/>
        <v>16.332363275441768</v>
      </c>
      <c r="K403" s="72">
        <f t="shared" si="121"/>
        <v>22.222222222222221</v>
      </c>
      <c r="L403" s="73">
        <f t="shared" si="133"/>
        <v>0.35429476063724585</v>
      </c>
      <c r="M403" s="73">
        <f t="shared" si="134"/>
        <v>0.35429476063724585</v>
      </c>
      <c r="N403" s="72">
        <f t="shared" si="125"/>
        <v>0</v>
      </c>
      <c r="O403" s="74">
        <f t="shared" si="122"/>
        <v>342000</v>
      </c>
      <c r="P403" s="74">
        <f t="shared" si="139"/>
        <v>20940.01916515351</v>
      </c>
      <c r="Q403" s="74">
        <f t="shared" si="135"/>
        <v>0</v>
      </c>
      <c r="R403" s="74">
        <f t="shared" si="123"/>
        <v>6000</v>
      </c>
      <c r="S403" s="74">
        <f t="shared" si="136"/>
        <v>768.22873966367695</v>
      </c>
      <c r="T403" s="74">
        <f t="shared" si="137"/>
        <v>6768.2287396636766</v>
      </c>
      <c r="U403" s="75">
        <f t="shared" si="138"/>
        <v>14171.790425489833</v>
      </c>
      <c r="W403" s="76">
        <f>IF($I403&lt;='Forbikjøringsfelt i stigning'!$D$15-'Forbikjøringsfelt i stigning'!$D$18,IF($I402&gt;='Forbikjøringsfelt i stigning'!$D$15-'Forbikjøringsfelt i stigning'!$D$18,$G403,0),0)</f>
        <v>0</v>
      </c>
      <c r="X403" s="77">
        <f>IF($I403&gt;='Forbikjøringsfelt i stigning'!$D$15-('Forbikjøringsfelt i stigning'!$D$18-5),IF($I402&lt;='Forbikjøringsfelt i stigning'!$D$15-('Forbikjøringsfelt i stigning'!$D$18-5),$G403,0),0)</f>
        <v>0</v>
      </c>
    </row>
    <row r="404" spans="2:24" x14ac:dyDescent="0.2">
      <c r="B404" s="71">
        <v>348</v>
      </c>
      <c r="C404" s="72">
        <f t="shared" si="124"/>
        <v>115.99999999999943</v>
      </c>
      <c r="D404" s="72">
        <f t="shared" si="126"/>
        <v>0.3333333333333286</v>
      </c>
      <c r="E404" s="73">
        <f t="shared" si="127"/>
        <v>5.46380413407147</v>
      </c>
      <c r="F404" s="73">
        <f t="shared" si="128"/>
        <v>0</v>
      </c>
      <c r="G404" s="74">
        <f t="shared" si="129"/>
        <v>1870.7977931664454</v>
      </c>
      <c r="H404" s="72">
        <f t="shared" si="130"/>
        <v>703.4263432904304</v>
      </c>
      <c r="I404" s="72">
        <f t="shared" si="131"/>
        <v>59.221661504355055</v>
      </c>
      <c r="J404" s="72">
        <f t="shared" si="132"/>
        <v>16.450461528987514</v>
      </c>
      <c r="K404" s="72">
        <f t="shared" si="121"/>
        <v>22.222222222222221</v>
      </c>
      <c r="L404" s="73">
        <f t="shared" si="133"/>
        <v>0.35025778348576825</v>
      </c>
      <c r="M404" s="73">
        <f t="shared" si="134"/>
        <v>0.35025778348576825</v>
      </c>
      <c r="N404" s="72">
        <f t="shared" si="125"/>
        <v>0</v>
      </c>
      <c r="O404" s="74">
        <f t="shared" si="122"/>
        <v>342000</v>
      </c>
      <c r="P404" s="74">
        <f t="shared" si="139"/>
        <v>20789.690270838819</v>
      </c>
      <c r="Q404" s="74">
        <f t="shared" si="135"/>
        <v>0</v>
      </c>
      <c r="R404" s="74">
        <f t="shared" si="123"/>
        <v>6000</v>
      </c>
      <c r="S404" s="74">
        <f t="shared" si="136"/>
        <v>779.37893140809081</v>
      </c>
      <c r="T404" s="74">
        <f t="shared" si="137"/>
        <v>6779.3789314080905</v>
      </c>
      <c r="U404" s="75">
        <f t="shared" si="138"/>
        <v>14010.311339430729</v>
      </c>
      <c r="W404" s="76">
        <f>IF($I404&lt;='Forbikjøringsfelt i stigning'!$D$15-'Forbikjøringsfelt i stigning'!$D$18,IF($I403&gt;='Forbikjøringsfelt i stigning'!$D$15-'Forbikjøringsfelt i stigning'!$D$18,$G404,0),0)</f>
        <v>0</v>
      </c>
      <c r="X404" s="77">
        <f>IF($I404&gt;='Forbikjøringsfelt i stigning'!$D$15-('Forbikjøringsfelt i stigning'!$D$18-5),IF($I403&lt;='Forbikjøringsfelt i stigning'!$D$15-('Forbikjøringsfelt i stigning'!$D$18-5),$G404,0),0)</f>
        <v>0</v>
      </c>
    </row>
    <row r="405" spans="2:24" x14ac:dyDescent="0.2">
      <c r="B405" s="71">
        <v>349</v>
      </c>
      <c r="C405" s="72">
        <f t="shared" si="124"/>
        <v>116.33333333333276</v>
      </c>
      <c r="D405" s="72">
        <f t="shared" si="126"/>
        <v>0.3333333333333286</v>
      </c>
      <c r="E405" s="73">
        <f t="shared" si="127"/>
        <v>5.5029459420783029</v>
      </c>
      <c r="F405" s="73">
        <f t="shared" si="128"/>
        <v>0</v>
      </c>
      <c r="G405" s="74">
        <f t="shared" si="129"/>
        <v>1876.3007391085237</v>
      </c>
      <c r="H405" s="72">
        <f t="shared" si="130"/>
        <v>703.4263432904304</v>
      </c>
      <c r="I405" s="72">
        <f t="shared" si="131"/>
        <v>59.641970844537965</v>
      </c>
      <c r="J405" s="72">
        <f t="shared" si="132"/>
        <v>16.567214123482767</v>
      </c>
      <c r="K405" s="72">
        <f t="shared" si="121"/>
        <v>22.222222222222221</v>
      </c>
      <c r="L405" s="73">
        <f t="shared" si="133"/>
        <v>0.34631749924187327</v>
      </c>
      <c r="M405" s="73">
        <f t="shared" si="134"/>
        <v>0.34631749924187327</v>
      </c>
      <c r="N405" s="72">
        <f t="shared" si="125"/>
        <v>0</v>
      </c>
      <c r="O405" s="74">
        <f t="shared" si="122"/>
        <v>342000</v>
      </c>
      <c r="P405" s="74">
        <f t="shared" si="139"/>
        <v>20643.181011057313</v>
      </c>
      <c r="Q405" s="74">
        <f t="shared" si="135"/>
        <v>0</v>
      </c>
      <c r="R405" s="74">
        <f t="shared" si="123"/>
        <v>6000</v>
      </c>
      <c r="S405" s="74">
        <f t="shared" si="136"/>
        <v>790.48104138238136</v>
      </c>
      <c r="T405" s="74">
        <f t="shared" si="137"/>
        <v>6790.4810413823816</v>
      </c>
      <c r="U405" s="75">
        <f t="shared" si="138"/>
        <v>13852.699969674932</v>
      </c>
      <c r="W405" s="76">
        <f>IF($I405&lt;='Forbikjøringsfelt i stigning'!$D$15-'Forbikjøringsfelt i stigning'!$D$18,IF($I404&gt;='Forbikjøringsfelt i stigning'!$D$15-'Forbikjøringsfelt i stigning'!$D$18,$G405,0),0)</f>
        <v>0</v>
      </c>
      <c r="X405" s="77">
        <f>IF($I405&gt;='Forbikjøringsfelt i stigning'!$D$15-('Forbikjøringsfelt i stigning'!$D$18-5),IF($I404&lt;='Forbikjøringsfelt i stigning'!$D$15-('Forbikjøringsfelt i stigning'!$D$18-5),$G405,0),0)</f>
        <v>0</v>
      </c>
    </row>
    <row r="406" spans="2:24" x14ac:dyDescent="0.2">
      <c r="B406" s="71">
        <v>350</v>
      </c>
      <c r="C406" s="72">
        <f t="shared" si="124"/>
        <v>116.66666666666609</v>
      </c>
      <c r="D406" s="72">
        <f t="shared" si="126"/>
        <v>0.3333333333333286</v>
      </c>
      <c r="E406" s="73">
        <f t="shared" si="127"/>
        <v>5.541644568896503</v>
      </c>
      <c r="F406" s="73">
        <f t="shared" si="128"/>
        <v>0</v>
      </c>
      <c r="G406" s="74">
        <f t="shared" si="129"/>
        <v>1881.8423836774202</v>
      </c>
      <c r="H406" s="72">
        <f t="shared" si="130"/>
        <v>703.4263432904304</v>
      </c>
      <c r="I406" s="72">
        <f t="shared" si="131"/>
        <v>60.057551843628204</v>
      </c>
      <c r="J406" s="72">
        <f t="shared" si="132"/>
        <v>16.682653289896724</v>
      </c>
      <c r="K406" s="72">
        <f t="shared" si="121"/>
        <v>22.222222222222221</v>
      </c>
      <c r="L406" s="73">
        <f t="shared" si="133"/>
        <v>0.34247001697833113</v>
      </c>
      <c r="M406" s="73">
        <f t="shared" si="134"/>
        <v>0.34247001697833113</v>
      </c>
      <c r="N406" s="72">
        <f t="shared" si="125"/>
        <v>0</v>
      </c>
      <c r="O406" s="74">
        <f t="shared" si="122"/>
        <v>342000</v>
      </c>
      <c r="P406" s="74">
        <f t="shared" si="139"/>
        <v>20500.336131011041</v>
      </c>
      <c r="Q406" s="74">
        <f t="shared" si="135"/>
        <v>0</v>
      </c>
      <c r="R406" s="74">
        <f t="shared" si="123"/>
        <v>6000</v>
      </c>
      <c r="S406" s="74">
        <f t="shared" si="136"/>
        <v>801.53545187779775</v>
      </c>
      <c r="T406" s="74">
        <f t="shared" si="137"/>
        <v>6801.5354518777976</v>
      </c>
      <c r="U406" s="75">
        <f t="shared" si="138"/>
        <v>13698.800679133245</v>
      </c>
      <c r="W406" s="76">
        <f>IF($I406&lt;='Forbikjøringsfelt i stigning'!$D$15-'Forbikjøringsfelt i stigning'!$D$18,IF($I405&gt;='Forbikjøringsfelt i stigning'!$D$15-'Forbikjøringsfelt i stigning'!$D$18,$G406,0),0)</f>
        <v>0</v>
      </c>
      <c r="X406" s="77">
        <f>IF($I406&gt;='Forbikjøringsfelt i stigning'!$D$15-('Forbikjøringsfelt i stigning'!$D$18-5),IF($I405&lt;='Forbikjøringsfelt i stigning'!$D$15-('Forbikjøringsfelt i stigning'!$D$18-5),$G406,0),0)</f>
        <v>0</v>
      </c>
    </row>
    <row r="407" spans="2:24" x14ac:dyDescent="0.2">
      <c r="B407" s="71">
        <v>351</v>
      </c>
      <c r="C407" s="72">
        <f t="shared" si="124"/>
        <v>116.99999999999942</v>
      </c>
      <c r="D407" s="72">
        <f t="shared" si="126"/>
        <v>0.3333333333333286</v>
      </c>
      <c r="E407" s="73">
        <f t="shared" si="127"/>
        <v>5.5799105420198467</v>
      </c>
      <c r="F407" s="73">
        <f t="shared" si="128"/>
        <v>0</v>
      </c>
      <c r="G407" s="74">
        <f t="shared" si="129"/>
        <v>1887.4222942194401</v>
      </c>
      <c r="H407" s="72">
        <f t="shared" si="130"/>
        <v>703.4263432904304</v>
      </c>
      <c r="I407" s="72">
        <f t="shared" si="131"/>
        <v>60.468515864002192</v>
      </c>
      <c r="J407" s="72">
        <f t="shared" si="132"/>
        <v>16.796809962222831</v>
      </c>
      <c r="K407" s="72">
        <f t="shared" si="121"/>
        <v>22.222222222222221</v>
      </c>
      <c r="L407" s="73">
        <f t="shared" si="133"/>
        <v>0.33871166337472502</v>
      </c>
      <c r="M407" s="73">
        <f t="shared" si="134"/>
        <v>0.33871166337472502</v>
      </c>
      <c r="N407" s="72">
        <f t="shared" si="125"/>
        <v>0</v>
      </c>
      <c r="O407" s="74">
        <f t="shared" si="122"/>
        <v>342000</v>
      </c>
      <c r="P407" s="74">
        <f t="shared" si="139"/>
        <v>20361.009070721244</v>
      </c>
      <c r="Q407" s="74">
        <f t="shared" si="135"/>
        <v>0</v>
      </c>
      <c r="R407" s="74">
        <f t="shared" si="123"/>
        <v>6000</v>
      </c>
      <c r="S407" s="74">
        <f t="shared" si="136"/>
        <v>812.54253573224094</v>
      </c>
      <c r="T407" s="74">
        <f t="shared" si="137"/>
        <v>6812.542535732241</v>
      </c>
      <c r="U407" s="75">
        <f t="shared" si="138"/>
        <v>13548.466534989002</v>
      </c>
      <c r="W407" s="76">
        <f>IF($I407&lt;='Forbikjøringsfelt i stigning'!$D$15-'Forbikjøringsfelt i stigning'!$D$18,IF($I406&gt;='Forbikjøringsfelt i stigning'!$D$15-'Forbikjøringsfelt i stigning'!$D$18,$G407,0),0)</f>
        <v>0</v>
      </c>
      <c r="X407" s="77">
        <f>IF($I407&gt;='Forbikjøringsfelt i stigning'!$D$15-('Forbikjøringsfelt i stigning'!$D$18-5),IF($I406&lt;='Forbikjøringsfelt i stigning'!$D$15-('Forbikjøringsfelt i stigning'!$D$18-5),$G407,0),0)</f>
        <v>0</v>
      </c>
    </row>
    <row r="408" spans="2:24" x14ac:dyDescent="0.2">
      <c r="B408" s="71">
        <v>352</v>
      </c>
      <c r="C408" s="72">
        <f t="shared" si="124"/>
        <v>117.33333333333275</v>
      </c>
      <c r="D408" s="72">
        <f t="shared" si="126"/>
        <v>0.3333333333333286</v>
      </c>
      <c r="E408" s="73">
        <f t="shared" si="127"/>
        <v>5.6177539687061264</v>
      </c>
      <c r="F408" s="73">
        <f t="shared" si="128"/>
        <v>0</v>
      </c>
      <c r="G408" s="74">
        <f t="shared" si="129"/>
        <v>1893.0400481881463</v>
      </c>
      <c r="H408" s="72">
        <f t="shared" si="130"/>
        <v>703.4263432904304</v>
      </c>
      <c r="I408" s="72">
        <f t="shared" si="131"/>
        <v>60.874969860051863</v>
      </c>
      <c r="J408" s="72">
        <f t="shared" si="132"/>
        <v>16.909713850014406</v>
      </c>
      <c r="K408" s="72">
        <f t="shared" ref="K408:K471" si="140">+$E$19/3.6</f>
        <v>22.222222222222221</v>
      </c>
      <c r="L408" s="73">
        <f t="shared" si="133"/>
        <v>0.33503896729012894</v>
      </c>
      <c r="M408" s="73">
        <f t="shared" si="134"/>
        <v>0.33503896729012894</v>
      </c>
      <c r="N408" s="72">
        <f t="shared" si="125"/>
        <v>0</v>
      </c>
      <c r="O408" s="74">
        <f t="shared" ref="O408:O471" si="141">IF($G408&gt;=$F$44,$J$44,IF($G408&gt;=$F$43,$J$43,IF($G408&gt;=$F$42,$J$42,IF($G408&gt;=$F$41,$J$41,$J$40))))</f>
        <v>342000</v>
      </c>
      <c r="P408" s="74">
        <f t="shared" si="139"/>
        <v>20225.06134837454</v>
      </c>
      <c r="Q408" s="74">
        <f t="shared" si="135"/>
        <v>0</v>
      </c>
      <c r="R408" s="74">
        <f t="shared" ref="R408:R471" si="142">10*$E$22*$E$12</f>
        <v>6000</v>
      </c>
      <c r="S408" s="74">
        <f t="shared" si="136"/>
        <v>823.50265676938272</v>
      </c>
      <c r="T408" s="74">
        <f t="shared" si="137"/>
        <v>6823.5026567693831</v>
      </c>
      <c r="U408" s="75">
        <f t="shared" si="138"/>
        <v>13401.558691605158</v>
      </c>
      <c r="W408" s="76">
        <f>IF($I408&lt;='Forbikjøringsfelt i stigning'!$D$15-'Forbikjøringsfelt i stigning'!$D$18,IF($I407&gt;='Forbikjøringsfelt i stigning'!$D$15-'Forbikjøringsfelt i stigning'!$D$18,$G408,0),0)</f>
        <v>0</v>
      </c>
      <c r="X408" s="77">
        <f>IF($I408&gt;='Forbikjøringsfelt i stigning'!$D$15-('Forbikjøringsfelt i stigning'!$D$18-5),IF($I407&lt;='Forbikjøringsfelt i stigning'!$D$15-('Forbikjøringsfelt i stigning'!$D$18-5),$G408,0),0)</f>
        <v>0</v>
      </c>
    </row>
    <row r="409" spans="2:24" x14ac:dyDescent="0.2">
      <c r="B409" s="71">
        <v>353</v>
      </c>
      <c r="C409" s="72">
        <f t="shared" ref="C409:C472" si="143">+C408+$E$7</f>
        <v>117.66666666666607</v>
      </c>
      <c r="D409" s="72">
        <f t="shared" si="126"/>
        <v>0.3333333333333286</v>
      </c>
      <c r="E409" s="73">
        <f t="shared" si="127"/>
        <v>5.6551845592986174</v>
      </c>
      <c r="F409" s="73">
        <f t="shared" si="128"/>
        <v>0</v>
      </c>
      <c r="G409" s="74">
        <f t="shared" si="129"/>
        <v>1898.6952327474448</v>
      </c>
      <c r="H409" s="72">
        <f t="shared" si="130"/>
        <v>703.4263432904304</v>
      </c>
      <c r="I409" s="72">
        <f t="shared" si="131"/>
        <v>61.277016620800012</v>
      </c>
      <c r="J409" s="72">
        <f t="shared" si="132"/>
        <v>17.02139350577778</v>
      </c>
      <c r="K409" s="72">
        <f t="shared" si="140"/>
        <v>22.222222222222221</v>
      </c>
      <c r="L409" s="73">
        <f t="shared" si="133"/>
        <v>0.33144864565289606</v>
      </c>
      <c r="M409" s="73">
        <f t="shared" si="134"/>
        <v>0.33144864565289606</v>
      </c>
      <c r="N409" s="72">
        <f t="shared" si="125"/>
        <v>0</v>
      </c>
      <c r="O409" s="74">
        <f t="shared" si="141"/>
        <v>342000</v>
      </c>
      <c r="P409" s="74">
        <f t="shared" si="139"/>
        <v>20092.361996326021</v>
      </c>
      <c r="Q409" s="74">
        <f t="shared" si="135"/>
        <v>0</v>
      </c>
      <c r="R409" s="74">
        <f t="shared" si="142"/>
        <v>6000</v>
      </c>
      <c r="S409" s="74">
        <f t="shared" si="136"/>
        <v>834.41617021017782</v>
      </c>
      <c r="T409" s="74">
        <f t="shared" si="137"/>
        <v>6834.4161702101774</v>
      </c>
      <c r="U409" s="75">
        <f t="shared" si="138"/>
        <v>13257.945826115843</v>
      </c>
      <c r="W409" s="76">
        <f>IF($I409&lt;='Forbikjøringsfelt i stigning'!$D$15-'Forbikjøringsfelt i stigning'!$D$18,IF($I408&gt;='Forbikjøringsfelt i stigning'!$D$15-'Forbikjøringsfelt i stigning'!$D$18,$G409,0),0)</f>
        <v>0</v>
      </c>
      <c r="X409" s="77">
        <f>IF($I409&gt;='Forbikjøringsfelt i stigning'!$D$15-('Forbikjøringsfelt i stigning'!$D$18-5),IF($I408&lt;='Forbikjøringsfelt i stigning'!$D$15-('Forbikjøringsfelt i stigning'!$D$18-5),$G409,0),0)</f>
        <v>0</v>
      </c>
    </row>
    <row r="410" spans="2:24" x14ac:dyDescent="0.2">
      <c r="B410" s="71">
        <v>354</v>
      </c>
      <c r="C410" s="72">
        <f t="shared" si="143"/>
        <v>117.9999999999994</v>
      </c>
      <c r="D410" s="72">
        <f t="shared" si="126"/>
        <v>0.3333333333333286</v>
      </c>
      <c r="E410" s="73">
        <f t="shared" si="127"/>
        <v>5.6922116489065617</v>
      </c>
      <c r="F410" s="73">
        <f t="shared" si="128"/>
        <v>0</v>
      </c>
      <c r="G410" s="74">
        <f t="shared" si="129"/>
        <v>1904.3874443963514</v>
      </c>
      <c r="H410" s="72">
        <f t="shared" si="130"/>
        <v>703.4263432904304</v>
      </c>
      <c r="I410" s="72">
        <f t="shared" si="131"/>
        <v>61.674754995583484</v>
      </c>
      <c r="J410" s="72">
        <f t="shared" si="132"/>
        <v>17.131876387662079</v>
      </c>
      <c r="K410" s="72">
        <f t="shared" si="140"/>
        <v>22.222222222222221</v>
      </c>
      <c r="L410" s="73">
        <f t="shared" si="133"/>
        <v>0.32793759053661597</v>
      </c>
      <c r="M410" s="73">
        <f t="shared" si="134"/>
        <v>0.32793759053661597</v>
      </c>
      <c r="N410" s="72">
        <f t="shared" si="125"/>
        <v>0</v>
      </c>
      <c r="O410" s="74">
        <f t="shared" si="141"/>
        <v>342000</v>
      </c>
      <c r="P410" s="74">
        <f t="shared" si="139"/>
        <v>19962.787044523582</v>
      </c>
      <c r="Q410" s="74">
        <f t="shared" si="135"/>
        <v>0</v>
      </c>
      <c r="R410" s="74">
        <f t="shared" si="142"/>
        <v>6000</v>
      </c>
      <c r="S410" s="74">
        <f t="shared" si="136"/>
        <v>845.28342305894432</v>
      </c>
      <c r="T410" s="74">
        <f t="shared" si="137"/>
        <v>6845.2834230589442</v>
      </c>
      <c r="U410" s="75">
        <f t="shared" si="138"/>
        <v>13117.503621464639</v>
      </c>
      <c r="W410" s="76">
        <f>IF($I410&lt;='Forbikjøringsfelt i stigning'!$D$15-'Forbikjøringsfelt i stigning'!$D$18,IF($I409&gt;='Forbikjøringsfelt i stigning'!$D$15-'Forbikjøringsfelt i stigning'!$D$18,$G410,0),0)</f>
        <v>0</v>
      </c>
      <c r="X410" s="77">
        <f>IF($I410&gt;='Forbikjøringsfelt i stigning'!$D$15-('Forbikjøringsfelt i stigning'!$D$18-5),IF($I409&lt;='Forbikjøringsfelt i stigning'!$D$15-('Forbikjøringsfelt i stigning'!$D$18-5),$G410,0),0)</f>
        <v>0</v>
      </c>
    </row>
    <row r="411" spans="2:24" x14ac:dyDescent="0.2">
      <c r="B411" s="71">
        <v>355</v>
      </c>
      <c r="C411" s="72">
        <f t="shared" si="143"/>
        <v>118.33333333333273</v>
      </c>
      <c r="D411" s="72">
        <f t="shared" si="126"/>
        <v>0.3333333333333286</v>
      </c>
      <c r="E411" s="73">
        <f t="shared" si="127"/>
        <v>5.7288442175837559</v>
      </c>
      <c r="F411" s="73">
        <f t="shared" si="128"/>
        <v>0</v>
      </c>
      <c r="G411" s="74">
        <f t="shared" si="129"/>
        <v>1910.1162886139352</v>
      </c>
      <c r="H411" s="72">
        <f t="shared" si="130"/>
        <v>703.4263432904304</v>
      </c>
      <c r="I411" s="72">
        <f t="shared" si="131"/>
        <v>62.068280104227412</v>
      </c>
      <c r="J411" s="72">
        <f t="shared" si="132"/>
        <v>17.241188917840947</v>
      </c>
      <c r="K411" s="72">
        <f t="shared" si="140"/>
        <v>22.222222222222221</v>
      </c>
      <c r="L411" s="73">
        <f t="shared" si="133"/>
        <v>0.32450285730609801</v>
      </c>
      <c r="M411" s="73">
        <f t="shared" si="134"/>
        <v>0.32450285730609801</v>
      </c>
      <c r="N411" s="72">
        <f t="shared" si="125"/>
        <v>0</v>
      </c>
      <c r="O411" s="74">
        <f t="shared" si="141"/>
        <v>342000</v>
      </c>
      <c r="P411" s="74">
        <f t="shared" si="139"/>
        <v>19836.219046709884</v>
      </c>
      <c r="Q411" s="74">
        <f t="shared" si="135"/>
        <v>0</v>
      </c>
      <c r="R411" s="74">
        <f t="shared" si="142"/>
        <v>6000</v>
      </c>
      <c r="S411" s="74">
        <f t="shared" si="136"/>
        <v>856.10475446596274</v>
      </c>
      <c r="T411" s="74">
        <f t="shared" si="137"/>
        <v>6856.1047544659632</v>
      </c>
      <c r="U411" s="75">
        <f t="shared" si="138"/>
        <v>12980.114292243921</v>
      </c>
      <c r="W411" s="76">
        <f>IF($I411&lt;='Forbikjøringsfelt i stigning'!$D$15-'Forbikjøringsfelt i stigning'!$D$18,IF($I410&gt;='Forbikjøringsfelt i stigning'!$D$15-'Forbikjøringsfelt i stigning'!$D$18,$G411,0),0)</f>
        <v>0</v>
      </c>
      <c r="X411" s="77">
        <f>IF($I411&gt;='Forbikjøringsfelt i stigning'!$D$15-('Forbikjøringsfelt i stigning'!$D$18-5),IF($I410&lt;='Forbikjøringsfelt i stigning'!$D$15-('Forbikjøringsfelt i stigning'!$D$18-5),$G411,0),0)</f>
        <v>0</v>
      </c>
    </row>
    <row r="412" spans="2:24" x14ac:dyDescent="0.2">
      <c r="B412" s="71">
        <v>356</v>
      </c>
      <c r="C412" s="72">
        <f t="shared" si="143"/>
        <v>118.66666666666606</v>
      </c>
      <c r="D412" s="72">
        <f t="shared" si="126"/>
        <v>0.3333333333333286</v>
      </c>
      <c r="E412" s="73">
        <f t="shared" si="127"/>
        <v>5.7650909091305724</v>
      </c>
      <c r="F412" s="73">
        <f t="shared" si="128"/>
        <v>0</v>
      </c>
      <c r="G412" s="74">
        <f t="shared" si="129"/>
        <v>1915.8813795230658</v>
      </c>
      <c r="H412" s="72">
        <f t="shared" si="130"/>
        <v>703.4263432904304</v>
      </c>
      <c r="I412" s="72">
        <f t="shared" si="131"/>
        <v>62.457683532994722</v>
      </c>
      <c r="J412" s="72">
        <f t="shared" si="132"/>
        <v>17.349356536942977</v>
      </c>
      <c r="K412" s="72">
        <f t="shared" si="140"/>
        <v>22.222222222222221</v>
      </c>
      <c r="L412" s="73">
        <f t="shared" si="133"/>
        <v>0.32114165373017239</v>
      </c>
      <c r="M412" s="73">
        <f t="shared" si="134"/>
        <v>0.32114165373017239</v>
      </c>
      <c r="N412" s="72">
        <f t="shared" si="125"/>
        <v>0</v>
      </c>
      <c r="O412" s="74">
        <f t="shared" si="141"/>
        <v>342000</v>
      </c>
      <c r="P412" s="74">
        <f t="shared" si="139"/>
        <v>19712.546645275277</v>
      </c>
      <c r="Q412" s="74">
        <f t="shared" si="135"/>
        <v>0</v>
      </c>
      <c r="R412" s="74">
        <f t="shared" si="142"/>
        <v>6000</v>
      </c>
      <c r="S412" s="74">
        <f t="shared" si="136"/>
        <v>866.88049606838217</v>
      </c>
      <c r="T412" s="74">
        <f t="shared" si="137"/>
        <v>6866.8804960683819</v>
      </c>
      <c r="U412" s="75">
        <f t="shared" si="138"/>
        <v>12845.666149206896</v>
      </c>
      <c r="W412" s="76">
        <f>IF($I412&lt;='Forbikjøringsfelt i stigning'!$D$15-'Forbikjøringsfelt i stigning'!$D$18,IF($I411&gt;='Forbikjøringsfelt i stigning'!$D$15-'Forbikjøringsfelt i stigning'!$D$18,$G412,0),0)</f>
        <v>0</v>
      </c>
      <c r="X412" s="77">
        <f>IF($I412&gt;='Forbikjøringsfelt i stigning'!$D$15-('Forbikjøringsfelt i stigning'!$D$18-5),IF($I411&lt;='Forbikjøringsfelt i stigning'!$D$15-('Forbikjøringsfelt i stigning'!$D$18-5),$G412,0),0)</f>
        <v>0</v>
      </c>
    </row>
    <row r="413" spans="2:24" x14ac:dyDescent="0.2">
      <c r="B413" s="71">
        <v>357</v>
      </c>
      <c r="C413" s="72">
        <f t="shared" si="143"/>
        <v>118.99999999999939</v>
      </c>
      <c r="D413" s="72">
        <f t="shared" si="126"/>
        <v>0.3333333333333286</v>
      </c>
      <c r="E413" s="73">
        <f t="shared" si="127"/>
        <v>5.8009600486325859</v>
      </c>
      <c r="F413" s="73">
        <f t="shared" si="128"/>
        <v>0</v>
      </c>
      <c r="G413" s="74">
        <f t="shared" si="129"/>
        <v>1921.6823395716983</v>
      </c>
      <c r="H413" s="72">
        <f t="shared" si="130"/>
        <v>703.4263432904304</v>
      </c>
      <c r="I413" s="72">
        <f t="shared" si="131"/>
        <v>62.843053517470928</v>
      </c>
      <c r="J413" s="72">
        <f t="shared" si="132"/>
        <v>17.456403754853035</v>
      </c>
      <c r="K413" s="72">
        <f t="shared" si="140"/>
        <v>22.222222222222221</v>
      </c>
      <c r="L413" s="73">
        <f t="shared" si="133"/>
        <v>0.31785132996942345</v>
      </c>
      <c r="M413" s="73">
        <f t="shared" si="134"/>
        <v>0.31785132996942345</v>
      </c>
      <c r="N413" s="72">
        <f t="shared" si="125"/>
        <v>0</v>
      </c>
      <c r="O413" s="74">
        <f t="shared" si="141"/>
        <v>342000</v>
      </c>
      <c r="P413" s="74">
        <f t="shared" si="139"/>
        <v>19591.664171087985</v>
      </c>
      <c r="Q413" s="74">
        <f t="shared" si="135"/>
        <v>0</v>
      </c>
      <c r="R413" s="74">
        <f t="shared" si="142"/>
        <v>6000</v>
      </c>
      <c r="S413" s="74">
        <f t="shared" si="136"/>
        <v>877.6109723110477</v>
      </c>
      <c r="T413" s="74">
        <f t="shared" si="137"/>
        <v>6877.6109723110476</v>
      </c>
      <c r="U413" s="75">
        <f t="shared" si="138"/>
        <v>12714.053198776937</v>
      </c>
      <c r="W413" s="76">
        <f>IF($I413&lt;='Forbikjøringsfelt i stigning'!$D$15-'Forbikjøringsfelt i stigning'!$D$18,IF($I412&gt;='Forbikjøringsfelt i stigning'!$D$15-'Forbikjøringsfelt i stigning'!$D$18,$G413,0),0)</f>
        <v>0</v>
      </c>
      <c r="X413" s="77">
        <f>IF($I413&gt;='Forbikjøringsfelt i stigning'!$D$15-('Forbikjøringsfelt i stigning'!$D$18-5),IF($I412&lt;='Forbikjøringsfelt i stigning'!$D$15-('Forbikjøringsfelt i stigning'!$D$18-5),$G413,0),0)</f>
        <v>0</v>
      </c>
    </row>
    <row r="414" spans="2:24" x14ac:dyDescent="0.2">
      <c r="B414" s="71">
        <v>358</v>
      </c>
      <c r="C414" s="72">
        <f t="shared" si="143"/>
        <v>119.33333333333272</v>
      </c>
      <c r="D414" s="72">
        <f t="shared" si="126"/>
        <v>0.3333333333333286</v>
      </c>
      <c r="E414" s="73">
        <f t="shared" si="127"/>
        <v>5.8364596588381188</v>
      </c>
      <c r="F414" s="73">
        <f t="shared" si="128"/>
        <v>0</v>
      </c>
      <c r="G414" s="74">
        <f t="shared" si="129"/>
        <v>1927.5187992305364</v>
      </c>
      <c r="H414" s="72">
        <f t="shared" si="130"/>
        <v>703.4263432904304</v>
      </c>
      <c r="I414" s="72">
        <f t="shared" si="131"/>
        <v>63.224475113434224</v>
      </c>
      <c r="J414" s="72">
        <f t="shared" si="132"/>
        <v>17.562354198176173</v>
      </c>
      <c r="K414" s="72">
        <f t="shared" si="140"/>
        <v>22.222222222222221</v>
      </c>
      <c r="L414" s="73">
        <f t="shared" si="133"/>
        <v>0.31462936935690916</v>
      </c>
      <c r="M414" s="73">
        <f t="shared" si="134"/>
        <v>0.31462936935690916</v>
      </c>
      <c r="N414" s="72">
        <f t="shared" si="125"/>
        <v>0</v>
      </c>
      <c r="O414" s="74">
        <f t="shared" si="141"/>
        <v>342000</v>
      </c>
      <c r="P414" s="74">
        <f t="shared" si="139"/>
        <v>19473.471275025091</v>
      </c>
      <c r="Q414" s="74">
        <f t="shared" si="135"/>
        <v>0</v>
      </c>
      <c r="R414" s="74">
        <f t="shared" si="142"/>
        <v>6000</v>
      </c>
      <c r="S414" s="74">
        <f t="shared" si="136"/>
        <v>888.29650074872518</v>
      </c>
      <c r="T414" s="74">
        <f t="shared" si="137"/>
        <v>6888.2965007487255</v>
      </c>
      <c r="U414" s="75">
        <f t="shared" si="138"/>
        <v>12585.174774276365</v>
      </c>
      <c r="W414" s="76">
        <f>IF($I414&lt;='Forbikjøringsfelt i stigning'!$D$15-'Forbikjøringsfelt i stigning'!$D$18,IF($I413&gt;='Forbikjøringsfelt i stigning'!$D$15-'Forbikjøringsfelt i stigning'!$D$18,$G414,0),0)</f>
        <v>0</v>
      </c>
      <c r="X414" s="77">
        <f>IF($I414&gt;='Forbikjøringsfelt i stigning'!$D$15-('Forbikjøringsfelt i stigning'!$D$18-5),IF($I413&lt;='Forbikjøringsfelt i stigning'!$D$15-('Forbikjøringsfelt i stigning'!$D$18-5),$G414,0),0)</f>
        <v>0</v>
      </c>
    </row>
    <row r="415" spans="2:24" x14ac:dyDescent="0.2">
      <c r="B415" s="71">
        <v>359</v>
      </c>
      <c r="C415" s="72">
        <f t="shared" si="143"/>
        <v>119.66666666666605</v>
      </c>
      <c r="D415" s="72">
        <f t="shared" si="126"/>
        <v>0.3333333333333286</v>
      </c>
      <c r="E415" s="73">
        <f t="shared" si="127"/>
        <v>5.8715974754673574</v>
      </c>
      <c r="F415" s="73">
        <f t="shared" si="128"/>
        <v>0</v>
      </c>
      <c r="G415" s="74">
        <f t="shared" si="129"/>
        <v>1933.3903967060037</v>
      </c>
      <c r="H415" s="72">
        <f t="shared" si="130"/>
        <v>703.4263432904304</v>
      </c>
      <c r="I415" s="72">
        <f t="shared" si="131"/>
        <v>63.602030356662517</v>
      </c>
      <c r="J415" s="72">
        <f t="shared" si="132"/>
        <v>17.667230654628476</v>
      </c>
      <c r="K415" s="72">
        <f t="shared" si="140"/>
        <v>22.222222222222221</v>
      </c>
      <c r="L415" s="73">
        <f t="shared" si="133"/>
        <v>0.31147337989864865</v>
      </c>
      <c r="M415" s="73">
        <f t="shared" si="134"/>
        <v>0.31147337989864865</v>
      </c>
      <c r="N415" s="72">
        <f t="shared" si="125"/>
        <v>0</v>
      </c>
      <c r="O415" s="74">
        <f t="shared" si="141"/>
        <v>342000</v>
      </c>
      <c r="P415" s="74">
        <f t="shared" si="139"/>
        <v>19357.872588277016</v>
      </c>
      <c r="Q415" s="74">
        <f t="shared" si="135"/>
        <v>0</v>
      </c>
      <c r="R415" s="74">
        <f t="shared" si="142"/>
        <v>6000</v>
      </c>
      <c r="S415" s="74">
        <f t="shared" si="136"/>
        <v>898.93739233107112</v>
      </c>
      <c r="T415" s="74">
        <f t="shared" si="137"/>
        <v>6898.9373923310714</v>
      </c>
      <c r="U415" s="75">
        <f t="shared" si="138"/>
        <v>12458.935195945945</v>
      </c>
      <c r="W415" s="76">
        <f>IF($I415&lt;='Forbikjøringsfelt i stigning'!$D$15-'Forbikjøringsfelt i stigning'!$D$18,IF($I414&gt;='Forbikjøringsfelt i stigning'!$D$15-'Forbikjøringsfelt i stigning'!$D$18,$G415,0),0)</f>
        <v>0</v>
      </c>
      <c r="X415" s="77">
        <f>IF($I415&gt;='Forbikjøringsfelt i stigning'!$D$15-('Forbikjøringsfelt i stigning'!$D$18-5),IF($I414&lt;='Forbikjøringsfelt i stigning'!$D$15-('Forbikjøringsfelt i stigning'!$D$18-5),$G415,0),0)</f>
        <v>0</v>
      </c>
    </row>
    <row r="416" spans="2:24" x14ac:dyDescent="0.2">
      <c r="B416" s="71">
        <v>360</v>
      </c>
      <c r="C416" s="72">
        <f t="shared" si="143"/>
        <v>119.99999999999937</v>
      </c>
      <c r="D416" s="72">
        <f t="shared" si="126"/>
        <v>0.3333333333333286</v>
      </c>
      <c r="E416" s="73">
        <f t="shared" si="127"/>
        <v>5.9063809615371108</v>
      </c>
      <c r="F416" s="73">
        <f t="shared" si="128"/>
        <v>0</v>
      </c>
      <c r="G416" s="74">
        <f t="shared" si="129"/>
        <v>1939.2967776675407</v>
      </c>
      <c r="H416" s="72">
        <f t="shared" si="130"/>
        <v>703.4263432904304</v>
      </c>
      <c r="I416" s="72">
        <f t="shared" si="131"/>
        <v>63.97579841254089</v>
      </c>
      <c r="J416" s="72">
        <f t="shared" si="132"/>
        <v>17.771055114594692</v>
      </c>
      <c r="K416" s="72">
        <f t="shared" si="140"/>
        <v>22.222222222222221</v>
      </c>
      <c r="L416" s="73">
        <f t="shared" si="133"/>
        <v>0.30838108642836315</v>
      </c>
      <c r="M416" s="73">
        <f t="shared" si="134"/>
        <v>0.30838108642836315</v>
      </c>
      <c r="N416" s="72">
        <f t="shared" si="125"/>
        <v>0</v>
      </c>
      <c r="O416" s="74">
        <f t="shared" si="141"/>
        <v>342000</v>
      </c>
      <c r="P416" s="74">
        <f t="shared" si="139"/>
        <v>19244.777408806098</v>
      </c>
      <c r="Q416" s="74">
        <f t="shared" si="135"/>
        <v>0</v>
      </c>
      <c r="R416" s="74">
        <f t="shared" si="142"/>
        <v>6000</v>
      </c>
      <c r="S416" s="74">
        <f t="shared" si="136"/>
        <v>909.533951671571</v>
      </c>
      <c r="T416" s="74">
        <f t="shared" si="137"/>
        <v>6909.5339516715712</v>
      </c>
      <c r="U416" s="75">
        <f t="shared" si="138"/>
        <v>12335.243457134526</v>
      </c>
      <c r="W416" s="76">
        <f>IF($I416&lt;='Forbikjøringsfelt i stigning'!$D$15-'Forbikjøringsfelt i stigning'!$D$18,IF($I415&gt;='Forbikjøringsfelt i stigning'!$D$15-'Forbikjøringsfelt i stigning'!$D$18,$G416,0),0)</f>
        <v>0</v>
      </c>
      <c r="X416" s="77">
        <f>IF($I416&gt;='Forbikjøringsfelt i stigning'!$D$15-('Forbikjøringsfelt i stigning'!$D$18-5),IF($I415&lt;='Forbikjøringsfelt i stigning'!$D$15-('Forbikjøringsfelt i stigning'!$D$18-5),$G416,0),0)</f>
        <v>0</v>
      </c>
    </row>
    <row r="417" spans="2:24" x14ac:dyDescent="0.2">
      <c r="B417" s="71">
        <v>361</v>
      </c>
      <c r="C417" s="72">
        <f t="shared" si="143"/>
        <v>120.3333333333327</v>
      </c>
      <c r="D417" s="72">
        <f t="shared" si="126"/>
        <v>0.3333333333333286</v>
      </c>
      <c r="E417" s="73">
        <f t="shared" si="127"/>
        <v>5.9408173207774997</v>
      </c>
      <c r="F417" s="73">
        <f t="shared" si="128"/>
        <v>0</v>
      </c>
      <c r="G417" s="74">
        <f t="shared" si="129"/>
        <v>1945.2375949883183</v>
      </c>
      <c r="H417" s="72">
        <f t="shared" si="130"/>
        <v>703.4263432904304</v>
      </c>
      <c r="I417" s="72">
        <f t="shared" si="131"/>
        <v>64.345855716254917</v>
      </c>
      <c r="J417" s="72">
        <f t="shared" si="132"/>
        <v>17.873848810070811</v>
      </c>
      <c r="K417" s="72">
        <f t="shared" si="140"/>
        <v>22.222222222222221</v>
      </c>
      <c r="L417" s="73">
        <f t="shared" si="133"/>
        <v>0.30535032335773571</v>
      </c>
      <c r="M417" s="73">
        <f t="shared" si="134"/>
        <v>0.30535032335773571</v>
      </c>
      <c r="N417" s="72">
        <f t="shared" si="125"/>
        <v>0</v>
      </c>
      <c r="O417" s="74">
        <f t="shared" si="141"/>
        <v>342000</v>
      </c>
      <c r="P417" s="74">
        <f t="shared" si="139"/>
        <v>19134.099411611005</v>
      </c>
      <c r="Q417" s="74">
        <f t="shared" si="135"/>
        <v>0</v>
      </c>
      <c r="R417" s="74">
        <f t="shared" si="142"/>
        <v>6000</v>
      </c>
      <c r="S417" s="74">
        <f t="shared" si="136"/>
        <v>920.08647730157691</v>
      </c>
      <c r="T417" s="74">
        <f t="shared" si="137"/>
        <v>6920.0864773015765</v>
      </c>
      <c r="U417" s="75">
        <f t="shared" si="138"/>
        <v>12214.012934309429</v>
      </c>
      <c r="W417" s="76">
        <f>IF($I417&lt;='Forbikjøringsfelt i stigning'!$D$15-'Forbikjøringsfelt i stigning'!$D$18,IF($I416&gt;='Forbikjøringsfelt i stigning'!$D$15-'Forbikjøringsfelt i stigning'!$D$18,$G417,0),0)</f>
        <v>0</v>
      </c>
      <c r="X417" s="77">
        <f>IF($I417&gt;='Forbikjøringsfelt i stigning'!$D$15-('Forbikjøringsfelt i stigning'!$D$18-5),IF($I416&lt;='Forbikjøringsfelt i stigning'!$D$15-('Forbikjøringsfelt i stigning'!$D$18-5),$G417,0),0)</f>
        <v>0</v>
      </c>
    </row>
    <row r="418" spans="2:24" x14ac:dyDescent="0.2">
      <c r="B418" s="71">
        <v>362</v>
      </c>
      <c r="C418" s="72">
        <f t="shared" si="143"/>
        <v>120.66666666666603</v>
      </c>
      <c r="D418" s="72">
        <f t="shared" si="126"/>
        <v>0.3333333333333286</v>
      </c>
      <c r="E418" s="73">
        <f t="shared" si="127"/>
        <v>5.9749135102100599</v>
      </c>
      <c r="F418" s="73">
        <f t="shared" si="128"/>
        <v>0</v>
      </c>
      <c r="G418" s="74">
        <f t="shared" si="129"/>
        <v>1951.2125084985285</v>
      </c>
      <c r="H418" s="72">
        <f t="shared" si="130"/>
        <v>703.4263432904304</v>
      </c>
      <c r="I418" s="72">
        <f t="shared" si="131"/>
        <v>64.7122761042842</v>
      </c>
      <c r="J418" s="72">
        <f t="shared" si="132"/>
        <v>17.975632251190056</v>
      </c>
      <c r="K418" s="72">
        <f t="shared" si="140"/>
        <v>22.222222222222221</v>
      </c>
      <c r="L418" s="73">
        <f t="shared" si="133"/>
        <v>0.30237902796946581</v>
      </c>
      <c r="M418" s="73">
        <f t="shared" si="134"/>
        <v>0.30237902796946581</v>
      </c>
      <c r="N418" s="72">
        <f t="shared" si="125"/>
        <v>0</v>
      </c>
      <c r="O418" s="74">
        <f t="shared" si="141"/>
        <v>342000</v>
      </c>
      <c r="P418" s="74">
        <f t="shared" si="139"/>
        <v>19025.756380689101</v>
      </c>
      <c r="Q418" s="74">
        <f t="shared" si="135"/>
        <v>0</v>
      </c>
      <c r="R418" s="74">
        <f t="shared" si="142"/>
        <v>6000</v>
      </c>
      <c r="S418" s="74">
        <f t="shared" si="136"/>
        <v>930.59526191046928</v>
      </c>
      <c r="T418" s="74">
        <f t="shared" si="137"/>
        <v>6930.5952619104692</v>
      </c>
      <c r="U418" s="75">
        <f t="shared" si="138"/>
        <v>12095.161118778633</v>
      </c>
      <c r="W418" s="76">
        <f>IF($I418&lt;='Forbikjøringsfelt i stigning'!$D$15-'Forbikjøringsfelt i stigning'!$D$18,IF($I417&gt;='Forbikjøringsfelt i stigning'!$D$15-'Forbikjøringsfelt i stigning'!$D$18,$G418,0),0)</f>
        <v>0</v>
      </c>
      <c r="X418" s="77">
        <f>IF($I418&gt;='Forbikjøringsfelt i stigning'!$D$15-('Forbikjøringsfelt i stigning'!$D$18-5),IF($I417&lt;='Forbikjøringsfelt i stigning'!$D$15-('Forbikjøringsfelt i stigning'!$D$18-5),$G418,0),0)</f>
        <v>0</v>
      </c>
    </row>
    <row r="419" spans="2:24" x14ac:dyDescent="0.2">
      <c r="B419" s="71">
        <v>363</v>
      </c>
      <c r="C419" s="72">
        <f t="shared" si="143"/>
        <v>120.99999999999936</v>
      </c>
      <c r="D419" s="72">
        <f t="shared" si="126"/>
        <v>0.3333333333333286</v>
      </c>
      <c r="E419" s="73">
        <f t="shared" si="127"/>
        <v>6.0086762519504591</v>
      </c>
      <c r="F419" s="73">
        <f t="shared" si="128"/>
        <v>0</v>
      </c>
      <c r="G419" s="74">
        <f t="shared" si="129"/>
        <v>1957.2211847504789</v>
      </c>
      <c r="H419" s="72">
        <f t="shared" si="130"/>
        <v>703.4263432904304</v>
      </c>
      <c r="I419" s="72">
        <f t="shared" si="131"/>
        <v>65.075130937847561</v>
      </c>
      <c r="J419" s="72">
        <f t="shared" si="132"/>
        <v>18.076425260513211</v>
      </c>
      <c r="K419" s="72">
        <f t="shared" si="140"/>
        <v>22.222222222222221</v>
      </c>
      <c r="L419" s="73">
        <f t="shared" si="133"/>
        <v>0.29946523420570803</v>
      </c>
      <c r="M419" s="73">
        <f t="shared" si="134"/>
        <v>0.29946523420570803</v>
      </c>
      <c r="N419" s="72">
        <f t="shared" si="125"/>
        <v>0</v>
      </c>
      <c r="O419" s="74">
        <f t="shared" si="141"/>
        <v>342000</v>
      </c>
      <c r="P419" s="74">
        <f t="shared" si="139"/>
        <v>18919.66996080121</v>
      </c>
      <c r="Q419" s="74">
        <f t="shared" si="135"/>
        <v>0</v>
      </c>
      <c r="R419" s="74">
        <f t="shared" si="142"/>
        <v>6000</v>
      </c>
      <c r="S419" s="74">
        <f t="shared" si="136"/>
        <v>941.06059257288985</v>
      </c>
      <c r="T419" s="74">
        <f t="shared" si="137"/>
        <v>6941.0605925728896</v>
      </c>
      <c r="U419" s="75">
        <f t="shared" si="138"/>
        <v>11978.609368228321</v>
      </c>
      <c r="W419" s="76">
        <f>IF($I419&lt;='Forbikjøringsfelt i stigning'!$D$15-'Forbikjøringsfelt i stigning'!$D$18,IF($I418&gt;='Forbikjøringsfelt i stigning'!$D$15-'Forbikjøringsfelt i stigning'!$D$18,$G419,0),0)</f>
        <v>0</v>
      </c>
      <c r="X419" s="77">
        <f>IF($I419&gt;='Forbikjøringsfelt i stigning'!$D$15-('Forbikjøringsfelt i stigning'!$D$18-5),IF($I418&lt;='Forbikjøringsfelt i stigning'!$D$15-('Forbikjøringsfelt i stigning'!$D$18-5),$G419,0),0)</f>
        <v>0</v>
      </c>
    </row>
    <row r="420" spans="2:24" x14ac:dyDescent="0.2">
      <c r="B420" s="71">
        <v>364</v>
      </c>
      <c r="C420" s="72">
        <f t="shared" si="143"/>
        <v>121.33333333333269</v>
      </c>
      <c r="D420" s="72">
        <f t="shared" si="126"/>
        <v>0.3333333333333286</v>
      </c>
      <c r="E420" s="73">
        <f t="shared" si="127"/>
        <v>6.0421120442935239</v>
      </c>
      <c r="F420" s="73">
        <f t="shared" si="128"/>
        <v>0</v>
      </c>
      <c r="G420" s="74">
        <f t="shared" si="129"/>
        <v>1963.2632967947725</v>
      </c>
      <c r="H420" s="72">
        <f t="shared" si="130"/>
        <v>703.4263432904304</v>
      </c>
      <c r="I420" s="72">
        <f t="shared" si="131"/>
        <v>65.434489218894399</v>
      </c>
      <c r="J420" s="72">
        <f t="shared" si="132"/>
        <v>18.176247005248445</v>
      </c>
      <c r="K420" s="72">
        <f t="shared" si="140"/>
        <v>22.222222222222221</v>
      </c>
      <c r="L420" s="73">
        <f t="shared" si="133"/>
        <v>0.29660706690920147</v>
      </c>
      <c r="M420" s="73">
        <f t="shared" si="134"/>
        <v>0.29660706690920147</v>
      </c>
      <c r="N420" s="72">
        <f t="shared" si="125"/>
        <v>0</v>
      </c>
      <c r="O420" s="74">
        <f t="shared" si="141"/>
        <v>342000</v>
      </c>
      <c r="P420" s="74">
        <f t="shared" si="139"/>
        <v>18815.765427331971</v>
      </c>
      <c r="Q420" s="74">
        <f t="shared" si="135"/>
        <v>0</v>
      </c>
      <c r="R420" s="74">
        <f t="shared" si="142"/>
        <v>6000</v>
      </c>
      <c r="S420" s="74">
        <f t="shared" si="136"/>
        <v>951.48275096391285</v>
      </c>
      <c r="T420" s="74">
        <f t="shared" si="137"/>
        <v>6951.4827509639126</v>
      </c>
      <c r="U420" s="75">
        <f t="shared" si="138"/>
        <v>11864.282676368059</v>
      </c>
      <c r="W420" s="76">
        <f>IF($I420&lt;='Forbikjøringsfelt i stigning'!$D$15-'Forbikjøringsfelt i stigning'!$D$18,IF($I419&gt;='Forbikjøringsfelt i stigning'!$D$15-'Forbikjøringsfelt i stigning'!$D$18,$G420,0),0)</f>
        <v>0</v>
      </c>
      <c r="X420" s="77">
        <f>IF($I420&gt;='Forbikjøringsfelt i stigning'!$D$15-('Forbikjøringsfelt i stigning'!$D$18-5),IF($I419&lt;='Forbikjøringsfelt i stigning'!$D$15-('Forbikjøringsfelt i stigning'!$D$18-5),$G420,0),0)</f>
        <v>0</v>
      </c>
    </row>
    <row r="421" spans="2:24" x14ac:dyDescent="0.2">
      <c r="B421" s="71">
        <v>365</v>
      </c>
      <c r="C421" s="72">
        <f t="shared" si="143"/>
        <v>121.66666666666602</v>
      </c>
      <c r="D421" s="72">
        <f t="shared" si="126"/>
        <v>0.3333333333333286</v>
      </c>
      <c r="E421" s="73">
        <f t="shared" si="127"/>
        <v>6.07522717213324</v>
      </c>
      <c r="F421" s="73">
        <f t="shared" si="128"/>
        <v>0</v>
      </c>
      <c r="G421" s="74">
        <f t="shared" si="129"/>
        <v>1969.3385239669058</v>
      </c>
      <c r="H421" s="72">
        <f t="shared" si="130"/>
        <v>703.4263432904304</v>
      </c>
      <c r="I421" s="72">
        <f t="shared" si="131"/>
        <v>65.79041769918544</v>
      </c>
      <c r="J421" s="72">
        <f t="shared" si="132"/>
        <v>18.275116027551512</v>
      </c>
      <c r="K421" s="72">
        <f t="shared" si="140"/>
        <v>22.222222222222221</v>
      </c>
      <c r="L421" s="73">
        <f t="shared" si="133"/>
        <v>0.29380273647858823</v>
      </c>
      <c r="M421" s="73">
        <f t="shared" si="134"/>
        <v>0.29380273647858823</v>
      </c>
      <c r="N421" s="72">
        <f t="shared" si="125"/>
        <v>0</v>
      </c>
      <c r="O421" s="74">
        <f t="shared" si="141"/>
        <v>342000</v>
      </c>
      <c r="P421" s="74">
        <f t="shared" si="139"/>
        <v>18713.971472706482</v>
      </c>
      <c r="Q421" s="74">
        <f t="shared" si="135"/>
        <v>0</v>
      </c>
      <c r="R421" s="74">
        <f t="shared" si="142"/>
        <v>6000</v>
      </c>
      <c r="S421" s="74">
        <f t="shared" si="136"/>
        <v>961.86201356295396</v>
      </c>
      <c r="T421" s="74">
        <f t="shared" si="137"/>
        <v>6961.8620135629535</v>
      </c>
      <c r="U421" s="75">
        <f t="shared" si="138"/>
        <v>11752.109459143529</v>
      </c>
      <c r="W421" s="76">
        <f>IF($I421&lt;='Forbikjøringsfelt i stigning'!$D$15-'Forbikjøringsfelt i stigning'!$D$18,IF($I420&gt;='Forbikjøringsfelt i stigning'!$D$15-'Forbikjøringsfelt i stigning'!$D$18,$G421,0),0)</f>
        <v>0</v>
      </c>
      <c r="X421" s="77">
        <f>IF($I421&gt;='Forbikjøringsfelt i stigning'!$D$15-('Forbikjøringsfelt i stigning'!$D$18-5),IF($I420&lt;='Forbikjøringsfelt i stigning'!$D$15-('Forbikjøringsfelt i stigning'!$D$18-5),$G421,0),0)</f>
        <v>0</v>
      </c>
    </row>
    <row r="422" spans="2:24" x14ac:dyDescent="0.2">
      <c r="B422" s="71">
        <v>366</v>
      </c>
      <c r="C422" s="72">
        <f t="shared" si="143"/>
        <v>121.99999999999935</v>
      </c>
      <c r="D422" s="72">
        <f t="shared" si="126"/>
        <v>0.3333333333333286</v>
      </c>
      <c r="E422" s="73">
        <f t="shared" si="127"/>
        <v>6.1080277167658945</v>
      </c>
      <c r="F422" s="73">
        <f t="shared" si="128"/>
        <v>0</v>
      </c>
      <c r="G422" s="74">
        <f t="shared" si="129"/>
        <v>1975.4465516836717</v>
      </c>
      <c r="H422" s="72">
        <f t="shared" si="130"/>
        <v>703.4263432904304</v>
      </c>
      <c r="I422" s="72">
        <f t="shared" si="131"/>
        <v>66.142980982959742</v>
      </c>
      <c r="J422" s="72">
        <f t="shared" si="132"/>
        <v>18.373050273044374</v>
      </c>
      <c r="K422" s="72">
        <f t="shared" si="140"/>
        <v>22.222222222222221</v>
      </c>
      <c r="L422" s="73">
        <f t="shared" si="133"/>
        <v>0.29105053390315117</v>
      </c>
      <c r="M422" s="73">
        <f t="shared" si="134"/>
        <v>0.29105053390315117</v>
      </c>
      <c r="N422" s="72">
        <f t="shared" si="125"/>
        <v>0</v>
      </c>
      <c r="O422" s="74">
        <f t="shared" si="141"/>
        <v>342000</v>
      </c>
      <c r="P422" s="74">
        <f t="shared" si="139"/>
        <v>18614.220007973196</v>
      </c>
      <c r="Q422" s="74">
        <f t="shared" si="135"/>
        <v>0</v>
      </c>
      <c r="R422" s="74">
        <f t="shared" si="142"/>
        <v>6000</v>
      </c>
      <c r="S422" s="74">
        <f t="shared" si="136"/>
        <v>972.1986518471499</v>
      </c>
      <c r="T422" s="74">
        <f t="shared" si="137"/>
        <v>6972.1986518471494</v>
      </c>
      <c r="U422" s="75">
        <f t="shared" si="138"/>
        <v>11642.021356126046</v>
      </c>
      <c r="W422" s="76">
        <f>IF($I422&lt;='Forbikjøringsfelt i stigning'!$D$15-'Forbikjøringsfelt i stigning'!$D$18,IF($I421&gt;='Forbikjøringsfelt i stigning'!$D$15-'Forbikjøringsfelt i stigning'!$D$18,$G422,0),0)</f>
        <v>0</v>
      </c>
      <c r="X422" s="77">
        <f>IF($I422&gt;='Forbikjøringsfelt i stigning'!$D$15-('Forbikjøringsfelt i stigning'!$D$18-5),IF($I421&lt;='Forbikjøringsfelt i stigning'!$D$15-('Forbikjøringsfelt i stigning'!$D$18-5),$G422,0),0)</f>
        <v>0</v>
      </c>
    </row>
    <row r="423" spans="2:24" x14ac:dyDescent="0.2">
      <c r="B423" s="71">
        <v>367</v>
      </c>
      <c r="C423" s="72">
        <f t="shared" si="143"/>
        <v>122.33333333333267</v>
      </c>
      <c r="D423" s="72">
        <f t="shared" si="126"/>
        <v>0.3333333333333286</v>
      </c>
      <c r="E423" s="73">
        <f t="shared" si="127"/>
        <v>6.1405195651204343</v>
      </c>
      <c r="F423" s="73">
        <f t="shared" si="128"/>
        <v>0</v>
      </c>
      <c r="G423" s="74">
        <f t="shared" si="129"/>
        <v>1981.5870712487922</v>
      </c>
      <c r="H423" s="72">
        <f t="shared" si="130"/>
        <v>703.4263432904304</v>
      </c>
      <c r="I423" s="72">
        <f t="shared" si="131"/>
        <v>66.492241623643523</v>
      </c>
      <c r="J423" s="72">
        <f t="shared" si="132"/>
        <v>18.470067117678756</v>
      </c>
      <c r="K423" s="72">
        <f t="shared" si="140"/>
        <v>22.222222222222221</v>
      </c>
      <c r="L423" s="73">
        <f t="shared" si="133"/>
        <v>0.28834882614552781</v>
      </c>
      <c r="M423" s="73">
        <f t="shared" si="134"/>
        <v>0.28834882614552781</v>
      </c>
      <c r="N423" s="72">
        <f t="shared" si="125"/>
        <v>0</v>
      </c>
      <c r="O423" s="74">
        <f t="shared" si="141"/>
        <v>342000</v>
      </c>
      <c r="P423" s="74">
        <f t="shared" si="139"/>
        <v>18516.445978296</v>
      </c>
      <c r="Q423" s="74">
        <f t="shared" si="135"/>
        <v>0</v>
      </c>
      <c r="R423" s="74">
        <f t="shared" si="142"/>
        <v>6000</v>
      </c>
      <c r="S423" s="74">
        <f t="shared" si="136"/>
        <v>982.49293247488708</v>
      </c>
      <c r="T423" s="74">
        <f t="shared" si="137"/>
        <v>6982.4929324748873</v>
      </c>
      <c r="U423" s="75">
        <f t="shared" si="138"/>
        <v>11533.953045821112</v>
      </c>
      <c r="W423" s="76">
        <f>IF($I423&lt;='Forbikjøringsfelt i stigning'!$D$15-'Forbikjøringsfelt i stigning'!$D$18,IF($I422&gt;='Forbikjøringsfelt i stigning'!$D$15-'Forbikjøringsfelt i stigning'!$D$18,$G423,0),0)</f>
        <v>0</v>
      </c>
      <c r="X423" s="77">
        <f>IF($I423&gt;='Forbikjøringsfelt i stigning'!$D$15-('Forbikjøringsfelt i stigning'!$D$18-5),IF($I422&lt;='Forbikjøringsfelt i stigning'!$D$15-('Forbikjøringsfelt i stigning'!$D$18-5),$G423,0),0)</f>
        <v>0</v>
      </c>
    </row>
    <row r="424" spans="2:24" x14ac:dyDescent="0.2">
      <c r="B424" s="71">
        <v>368</v>
      </c>
      <c r="C424" s="72">
        <f t="shared" si="143"/>
        <v>122.666666666666</v>
      </c>
      <c r="D424" s="72">
        <f t="shared" si="126"/>
        <v>0.3333333333333286</v>
      </c>
      <c r="E424" s="73">
        <f t="shared" si="127"/>
        <v>6.1727084184564713</v>
      </c>
      <c r="F424" s="73">
        <f t="shared" si="128"/>
        <v>0</v>
      </c>
      <c r="G424" s="74">
        <f t="shared" si="129"/>
        <v>1987.7597796672487</v>
      </c>
      <c r="H424" s="72">
        <f t="shared" si="130"/>
        <v>703.4263432904304</v>
      </c>
      <c r="I424" s="72">
        <f t="shared" si="131"/>
        <v>66.838260215018153</v>
      </c>
      <c r="J424" s="72">
        <f t="shared" si="132"/>
        <v>18.566183393060598</v>
      </c>
      <c r="K424" s="72">
        <f t="shared" si="140"/>
        <v>22.222222222222221</v>
      </c>
      <c r="L424" s="73">
        <f t="shared" si="133"/>
        <v>0.28569605184392527</v>
      </c>
      <c r="M424" s="73">
        <f t="shared" si="134"/>
        <v>0.28569605184392527</v>
      </c>
      <c r="N424" s="72">
        <f t="shared" si="125"/>
        <v>0</v>
      </c>
      <c r="O424" s="74">
        <f t="shared" si="141"/>
        <v>342000</v>
      </c>
      <c r="P424" s="74">
        <f t="shared" si="139"/>
        <v>18420.587191217117</v>
      </c>
      <c r="Q424" s="74">
        <f t="shared" si="135"/>
        <v>0</v>
      </c>
      <c r="R424" s="74">
        <f t="shared" si="142"/>
        <v>6000</v>
      </c>
      <c r="S424" s="74">
        <f t="shared" si="136"/>
        <v>992.74511746010637</v>
      </c>
      <c r="T424" s="74">
        <f t="shared" si="137"/>
        <v>6992.7451174601065</v>
      </c>
      <c r="U424" s="75">
        <f t="shared" si="138"/>
        <v>11427.84207375701</v>
      </c>
      <c r="W424" s="76">
        <f>IF($I424&lt;='Forbikjøringsfelt i stigning'!$D$15-'Forbikjøringsfelt i stigning'!$D$18,IF($I423&gt;='Forbikjøringsfelt i stigning'!$D$15-'Forbikjøringsfelt i stigning'!$D$18,$G424,0),0)</f>
        <v>0</v>
      </c>
      <c r="X424" s="77">
        <f>IF($I424&gt;='Forbikjøringsfelt i stigning'!$D$15-('Forbikjøringsfelt i stigning'!$D$18-5),IF($I423&lt;='Forbikjøringsfelt i stigning'!$D$15-('Forbikjøringsfelt i stigning'!$D$18-5),$G424,0),0)</f>
        <v>0</v>
      </c>
    </row>
    <row r="425" spans="2:24" x14ac:dyDescent="0.2">
      <c r="B425" s="71">
        <v>369</v>
      </c>
      <c r="C425" s="72">
        <f t="shared" si="143"/>
        <v>122.99999999999933</v>
      </c>
      <c r="D425" s="72">
        <f t="shared" si="126"/>
        <v>0.3333333333333286</v>
      </c>
      <c r="E425" s="73">
        <f t="shared" si="127"/>
        <v>6.2045998005669958</v>
      </c>
      <c r="F425" s="73">
        <f t="shared" si="128"/>
        <v>0</v>
      </c>
      <c r="G425" s="74">
        <f t="shared" si="129"/>
        <v>1993.9643794678157</v>
      </c>
      <c r="H425" s="72">
        <f t="shared" si="130"/>
        <v>703.4263432904304</v>
      </c>
      <c r="I425" s="72">
        <f t="shared" si="131"/>
        <v>67.181095477230869</v>
      </c>
      <c r="J425" s="72">
        <f t="shared" si="132"/>
        <v>18.661415410341906</v>
      </c>
      <c r="K425" s="72">
        <f t="shared" si="140"/>
        <v>22.222222222222221</v>
      </c>
      <c r="L425" s="73">
        <f t="shared" si="133"/>
        <v>0.28309071730802055</v>
      </c>
      <c r="M425" s="73">
        <f t="shared" si="134"/>
        <v>0.28309071730802055</v>
      </c>
      <c r="N425" s="72">
        <f t="shared" si="125"/>
        <v>0</v>
      </c>
      <c r="O425" s="74">
        <f t="shared" si="141"/>
        <v>342000</v>
      </c>
      <c r="P425" s="74">
        <f t="shared" si="139"/>
        <v>18326.584156658781</v>
      </c>
      <c r="Q425" s="74">
        <f t="shared" si="135"/>
        <v>0</v>
      </c>
      <c r="R425" s="74">
        <f t="shared" si="142"/>
        <v>6000</v>
      </c>
      <c r="S425" s="74">
        <f t="shared" si="136"/>
        <v>1002.9554643379574</v>
      </c>
      <c r="T425" s="74">
        <f t="shared" si="137"/>
        <v>7002.9554643379579</v>
      </c>
      <c r="U425" s="75">
        <f t="shared" si="138"/>
        <v>11323.628692320823</v>
      </c>
      <c r="W425" s="76">
        <f>IF($I425&lt;='Forbikjøringsfelt i stigning'!$D$15-'Forbikjøringsfelt i stigning'!$D$18,IF($I424&gt;='Forbikjøringsfelt i stigning'!$D$15-'Forbikjøringsfelt i stigning'!$D$18,$G425,0),0)</f>
        <v>0</v>
      </c>
      <c r="X425" s="77">
        <f>IF($I425&gt;='Forbikjøringsfelt i stigning'!$D$15-('Forbikjøringsfelt i stigning'!$D$18-5),IF($I424&lt;='Forbikjøringsfelt i stigning'!$D$15-('Forbikjøringsfelt i stigning'!$D$18-5),$G425,0),0)</f>
        <v>0</v>
      </c>
    </row>
    <row r="426" spans="2:24" x14ac:dyDescent="0.2">
      <c r="B426" s="71">
        <v>370</v>
      </c>
      <c r="C426" s="72">
        <f t="shared" si="143"/>
        <v>123.33333333333266</v>
      </c>
      <c r="D426" s="72">
        <f t="shared" si="126"/>
        <v>0.3333333333333286</v>
      </c>
      <c r="E426" s="73">
        <f t="shared" si="127"/>
        <v>6.2361990655198811</v>
      </c>
      <c r="F426" s="73">
        <f t="shared" si="128"/>
        <v>0</v>
      </c>
      <c r="G426" s="74">
        <f t="shared" si="129"/>
        <v>2000.2005785333356</v>
      </c>
      <c r="H426" s="72">
        <f t="shared" si="130"/>
        <v>703.4263432904304</v>
      </c>
      <c r="I426" s="72">
        <f t="shared" si="131"/>
        <v>67.520804338000488</v>
      </c>
      <c r="J426" s="72">
        <f t="shared" si="132"/>
        <v>18.755778982777912</v>
      </c>
      <c r="K426" s="72">
        <f t="shared" si="140"/>
        <v>22.222222222222221</v>
      </c>
      <c r="L426" s="73">
        <f t="shared" si="133"/>
        <v>0.28053139278510669</v>
      </c>
      <c r="M426" s="73">
        <f t="shared" si="134"/>
        <v>0.28053139278510669</v>
      </c>
      <c r="N426" s="72">
        <f t="shared" si="125"/>
        <v>0</v>
      </c>
      <c r="O426" s="74">
        <f t="shared" si="141"/>
        <v>342000</v>
      </c>
      <c r="P426" s="74">
        <f t="shared" si="139"/>
        <v>18234.379937726611</v>
      </c>
      <c r="Q426" s="74">
        <f t="shared" si="135"/>
        <v>0</v>
      </c>
      <c r="R426" s="74">
        <f t="shared" si="142"/>
        <v>6000</v>
      </c>
      <c r="S426" s="74">
        <f t="shared" si="136"/>
        <v>1013.1242263223432</v>
      </c>
      <c r="T426" s="74">
        <f t="shared" si="137"/>
        <v>7013.124226322343</v>
      </c>
      <c r="U426" s="75">
        <f t="shared" si="138"/>
        <v>11221.255711404268</v>
      </c>
      <c r="W426" s="76">
        <f>IF($I426&lt;='Forbikjøringsfelt i stigning'!$D$15-'Forbikjøringsfelt i stigning'!$D$18,IF($I425&gt;='Forbikjøringsfelt i stigning'!$D$15-'Forbikjøringsfelt i stigning'!$D$18,$G426,0),0)</f>
        <v>0</v>
      </c>
      <c r="X426" s="77">
        <f>IF($I426&gt;='Forbikjøringsfelt i stigning'!$D$15-('Forbikjøringsfelt i stigning'!$D$18-5),IF($I425&lt;='Forbikjøringsfelt i stigning'!$D$15-('Forbikjøringsfelt i stigning'!$D$18-5),$G426,0),0)</f>
        <v>0</v>
      </c>
    </row>
    <row r="427" spans="2:24" x14ac:dyDescent="0.2">
      <c r="B427" s="71">
        <v>371</v>
      </c>
      <c r="C427" s="72">
        <f t="shared" si="143"/>
        <v>123.66666666666599</v>
      </c>
      <c r="D427" s="72">
        <f t="shared" si="126"/>
        <v>0.3333333333333286</v>
      </c>
      <c r="E427" s="73">
        <f t="shared" si="127"/>
        <v>6.2675114049694987</v>
      </c>
      <c r="F427" s="73">
        <f t="shared" si="128"/>
        <v>0</v>
      </c>
      <c r="G427" s="74">
        <f t="shared" si="129"/>
        <v>2006.4680899383052</v>
      </c>
      <c r="H427" s="72">
        <f t="shared" si="130"/>
        <v>703.4263432904304</v>
      </c>
      <c r="I427" s="72">
        <f t="shared" si="131"/>
        <v>67.857442009342606</v>
      </c>
      <c r="J427" s="72">
        <f t="shared" si="132"/>
        <v>18.849289447039613</v>
      </c>
      <c r="K427" s="72">
        <f t="shared" si="140"/>
        <v>22.222222222222221</v>
      </c>
      <c r="L427" s="73">
        <f t="shared" si="133"/>
        <v>0.27801670897517838</v>
      </c>
      <c r="M427" s="73">
        <f t="shared" si="134"/>
        <v>0.27801670897517838</v>
      </c>
      <c r="N427" s="72">
        <f t="shared" si="125"/>
        <v>0</v>
      </c>
      <c r="O427" s="74">
        <f t="shared" si="141"/>
        <v>342000</v>
      </c>
      <c r="P427" s="74">
        <f t="shared" si="139"/>
        <v>18143.920011462978</v>
      </c>
      <c r="Q427" s="74">
        <f t="shared" si="135"/>
        <v>0</v>
      </c>
      <c r="R427" s="74">
        <f t="shared" si="142"/>
        <v>6000</v>
      </c>
      <c r="S427" s="74">
        <f t="shared" si="136"/>
        <v>1023.2516524558433</v>
      </c>
      <c r="T427" s="74">
        <f t="shared" si="137"/>
        <v>7023.2516524558432</v>
      </c>
      <c r="U427" s="75">
        <f t="shared" si="138"/>
        <v>11120.668359007135</v>
      </c>
      <c r="W427" s="76">
        <f>IF($I427&lt;='Forbikjøringsfelt i stigning'!$D$15-'Forbikjøringsfelt i stigning'!$D$18,IF($I426&gt;='Forbikjøringsfelt i stigning'!$D$15-'Forbikjøringsfelt i stigning'!$D$18,$G427,0),0)</f>
        <v>0</v>
      </c>
      <c r="X427" s="77">
        <f>IF($I427&gt;='Forbikjøringsfelt i stigning'!$D$15-('Forbikjøringsfelt i stigning'!$D$18-5),IF($I426&lt;='Forbikjøringsfelt i stigning'!$D$15-('Forbikjøringsfelt i stigning'!$D$18-5),$G427,0),0)</f>
        <v>0</v>
      </c>
    </row>
    <row r="428" spans="2:24" x14ac:dyDescent="0.2">
      <c r="B428" s="71">
        <v>372</v>
      </c>
      <c r="C428" s="72">
        <f t="shared" si="143"/>
        <v>123.99999999999932</v>
      </c>
      <c r="D428" s="72">
        <f t="shared" si="126"/>
        <v>0.3333333333333286</v>
      </c>
      <c r="E428" s="73">
        <f t="shared" si="127"/>
        <v>6.2985418550672918</v>
      </c>
      <c r="F428" s="73">
        <f t="shared" si="128"/>
        <v>0</v>
      </c>
      <c r="G428" s="74">
        <f t="shared" si="129"/>
        <v>2012.7666317933724</v>
      </c>
      <c r="H428" s="72">
        <f t="shared" si="130"/>
        <v>703.4263432904304</v>
      </c>
      <c r="I428" s="72">
        <f t="shared" si="131"/>
        <v>68.191062060112813</v>
      </c>
      <c r="J428" s="72">
        <f t="shared" si="132"/>
        <v>18.941961683364671</v>
      </c>
      <c r="K428" s="72">
        <f t="shared" si="140"/>
        <v>22.222222222222221</v>
      </c>
      <c r="L428" s="73">
        <f t="shared" si="133"/>
        <v>0.27554535377556866</v>
      </c>
      <c r="M428" s="73">
        <f t="shared" si="134"/>
        <v>0.27554535377556866</v>
      </c>
      <c r="N428" s="72">
        <f t="shared" si="125"/>
        <v>0</v>
      </c>
      <c r="O428" s="74">
        <f t="shared" si="141"/>
        <v>342000</v>
      </c>
      <c r="P428" s="74">
        <f t="shared" si="139"/>
        <v>18055.152138775225</v>
      </c>
      <c r="Q428" s="74">
        <f t="shared" si="135"/>
        <v>0</v>
      </c>
      <c r="R428" s="74">
        <f t="shared" si="142"/>
        <v>6000</v>
      </c>
      <c r="S428" s="74">
        <f t="shared" si="136"/>
        <v>1033.3379877524794</v>
      </c>
      <c r="T428" s="74">
        <f t="shared" si="137"/>
        <v>7033.3379877524794</v>
      </c>
      <c r="U428" s="75">
        <f t="shared" si="138"/>
        <v>11021.814151022747</v>
      </c>
      <c r="W428" s="76">
        <f>IF($I428&lt;='Forbikjøringsfelt i stigning'!$D$15-'Forbikjøringsfelt i stigning'!$D$18,IF($I427&gt;='Forbikjøringsfelt i stigning'!$D$15-'Forbikjøringsfelt i stigning'!$D$18,$G428,0),0)</f>
        <v>0</v>
      </c>
      <c r="X428" s="77">
        <f>IF($I428&gt;='Forbikjøringsfelt i stigning'!$D$15-('Forbikjøringsfelt i stigning'!$D$18-5),IF($I427&lt;='Forbikjøringsfelt i stigning'!$D$15-('Forbikjøringsfelt i stigning'!$D$18-5),$G428,0),0)</f>
        <v>0</v>
      </c>
    </row>
    <row r="429" spans="2:24" x14ac:dyDescent="0.2">
      <c r="B429" s="71">
        <v>373</v>
      </c>
      <c r="C429" s="72">
        <f t="shared" si="143"/>
        <v>124.33333333333265</v>
      </c>
      <c r="D429" s="72">
        <f t="shared" si="126"/>
        <v>0.3333333333333286</v>
      </c>
      <c r="E429" s="73">
        <f t="shared" si="127"/>
        <v>6.3292953029978873</v>
      </c>
      <c r="F429" s="73">
        <f t="shared" si="128"/>
        <v>0</v>
      </c>
      <c r="G429" s="74">
        <f t="shared" si="129"/>
        <v>2019.0959270963704</v>
      </c>
      <c r="H429" s="72">
        <f t="shared" si="130"/>
        <v>703.4263432904304</v>
      </c>
      <c r="I429" s="72">
        <f t="shared" si="131"/>
        <v>68.521716484643491</v>
      </c>
      <c r="J429" s="72">
        <f t="shared" si="132"/>
        <v>19.033810134623192</v>
      </c>
      <c r="K429" s="72">
        <f t="shared" si="140"/>
        <v>22.222222222222221</v>
      </c>
      <c r="L429" s="73">
        <f t="shared" si="133"/>
        <v>0.27311606923746795</v>
      </c>
      <c r="M429" s="73">
        <f t="shared" si="134"/>
        <v>0.27311606923746795</v>
      </c>
      <c r="N429" s="72">
        <f t="shared" si="125"/>
        <v>0</v>
      </c>
      <c r="O429" s="74">
        <f t="shared" si="141"/>
        <v>342000</v>
      </c>
      <c r="P429" s="74">
        <f t="shared" si="139"/>
        <v>17968.026242832464</v>
      </c>
      <c r="Q429" s="74">
        <f t="shared" si="135"/>
        <v>0</v>
      </c>
      <c r="R429" s="74">
        <f t="shared" si="142"/>
        <v>6000</v>
      </c>
      <c r="S429" s="74">
        <f t="shared" si="136"/>
        <v>1043.3834733337474</v>
      </c>
      <c r="T429" s="74">
        <f t="shared" si="137"/>
        <v>7043.3834733337471</v>
      </c>
      <c r="U429" s="75">
        <f t="shared" si="138"/>
        <v>10924.642769498718</v>
      </c>
      <c r="W429" s="76">
        <f>IF($I429&lt;='Forbikjøringsfelt i stigning'!$D$15-'Forbikjøringsfelt i stigning'!$D$18,IF($I428&gt;='Forbikjøringsfelt i stigning'!$D$15-'Forbikjøringsfelt i stigning'!$D$18,$G429,0),0)</f>
        <v>0</v>
      </c>
      <c r="X429" s="77">
        <f>IF($I429&gt;='Forbikjøringsfelt i stigning'!$D$15-('Forbikjøringsfelt i stigning'!$D$18-5),IF($I428&lt;='Forbikjøringsfelt i stigning'!$D$15-('Forbikjøringsfelt i stigning'!$D$18-5),$G429,0),0)</f>
        <v>0</v>
      </c>
    </row>
    <row r="430" spans="2:24" x14ac:dyDescent="0.2">
      <c r="B430" s="71">
        <v>374</v>
      </c>
      <c r="C430" s="72">
        <f t="shared" si="143"/>
        <v>124.66666666666598</v>
      </c>
      <c r="D430" s="72">
        <f t="shared" si="126"/>
        <v>0.3333333333333286</v>
      </c>
      <c r="E430" s="73">
        <f t="shared" si="127"/>
        <v>6.3597764931652776</v>
      </c>
      <c r="F430" s="73">
        <f t="shared" si="128"/>
        <v>0</v>
      </c>
      <c r="G430" s="74">
        <f t="shared" si="129"/>
        <v>2025.4557035895357</v>
      </c>
      <c r="H430" s="72">
        <f t="shared" si="130"/>
        <v>703.4263432904304</v>
      </c>
      <c r="I430" s="72">
        <f t="shared" si="131"/>
        <v>68.849455767728458</v>
      </c>
      <c r="J430" s="72">
        <f t="shared" si="132"/>
        <v>19.124848824369014</v>
      </c>
      <c r="K430" s="72">
        <f t="shared" si="140"/>
        <v>22.222222222222221</v>
      </c>
      <c r="L430" s="73">
        <f t="shared" si="133"/>
        <v>0.27072764871821048</v>
      </c>
      <c r="M430" s="73">
        <f t="shared" si="134"/>
        <v>0.27072764871821048</v>
      </c>
      <c r="N430" s="72">
        <f t="shared" si="125"/>
        <v>0</v>
      </c>
      <c r="O430" s="74">
        <f t="shared" si="141"/>
        <v>342000</v>
      </c>
      <c r="P430" s="74">
        <f t="shared" si="139"/>
        <v>17882.494295286728</v>
      </c>
      <c r="Q430" s="74">
        <f t="shared" si="135"/>
        <v>0</v>
      </c>
      <c r="R430" s="74">
        <f t="shared" si="142"/>
        <v>6000</v>
      </c>
      <c r="S430" s="74">
        <f t="shared" si="136"/>
        <v>1053.3883465583103</v>
      </c>
      <c r="T430" s="74">
        <f t="shared" si="137"/>
        <v>7053.3883465583103</v>
      </c>
      <c r="U430" s="75">
        <f t="shared" si="138"/>
        <v>10829.105948728418</v>
      </c>
      <c r="W430" s="76">
        <f>IF($I430&lt;='Forbikjøringsfelt i stigning'!$D$15-'Forbikjøringsfelt i stigning'!$D$18,IF($I429&gt;='Forbikjøringsfelt i stigning'!$D$15-'Forbikjøringsfelt i stigning'!$D$18,$G430,0),0)</f>
        <v>0</v>
      </c>
      <c r="X430" s="77">
        <f>IF($I430&gt;='Forbikjøringsfelt i stigning'!$D$15-('Forbikjøringsfelt i stigning'!$D$18-5),IF($I429&lt;='Forbikjøringsfelt i stigning'!$D$15-('Forbikjøringsfelt i stigning'!$D$18-5),$G430,0),0)</f>
        <v>0</v>
      </c>
    </row>
    <row r="431" spans="2:24" x14ac:dyDescent="0.2">
      <c r="B431" s="71">
        <v>375</v>
      </c>
      <c r="C431" s="72">
        <f t="shared" si="143"/>
        <v>124.9999999999993</v>
      </c>
      <c r="D431" s="72">
        <f t="shared" si="126"/>
        <v>0.3333333333333286</v>
      </c>
      <c r="E431" s="73">
        <f t="shared" si="127"/>
        <v>6.3899900330517028</v>
      </c>
      <c r="F431" s="73">
        <f t="shared" si="128"/>
        <v>0</v>
      </c>
      <c r="G431" s="74">
        <f t="shared" si="129"/>
        <v>2031.8456936225873</v>
      </c>
      <c r="H431" s="72">
        <f t="shared" si="130"/>
        <v>703.4263432904304</v>
      </c>
      <c r="I431" s="72">
        <f t="shared" si="131"/>
        <v>69.1743289461903</v>
      </c>
      <c r="J431" s="72">
        <f t="shared" si="132"/>
        <v>19.21509137394175</v>
      </c>
      <c r="K431" s="72">
        <f t="shared" si="140"/>
        <v>22.222222222222221</v>
      </c>
      <c r="L431" s="73">
        <f t="shared" si="133"/>
        <v>0.26837893421461084</v>
      </c>
      <c r="M431" s="73">
        <f t="shared" si="134"/>
        <v>0.26837893421461084</v>
      </c>
      <c r="N431" s="72">
        <f t="shared" si="125"/>
        <v>0</v>
      </c>
      <c r="O431" s="74">
        <f t="shared" si="141"/>
        <v>342000</v>
      </c>
      <c r="P431" s="74">
        <f t="shared" si="139"/>
        <v>17798.510209730153</v>
      </c>
      <c r="Q431" s="74">
        <f t="shared" si="135"/>
        <v>0</v>
      </c>
      <c r="R431" s="74">
        <f t="shared" si="142"/>
        <v>6000</v>
      </c>
      <c r="S431" s="74">
        <f t="shared" si="136"/>
        <v>1063.35284114572</v>
      </c>
      <c r="T431" s="74">
        <f t="shared" si="137"/>
        <v>7063.35284114572</v>
      </c>
      <c r="U431" s="75">
        <f t="shared" si="138"/>
        <v>10735.157368584434</v>
      </c>
      <c r="W431" s="76">
        <f>IF($I431&lt;='Forbikjøringsfelt i stigning'!$D$15-'Forbikjøringsfelt i stigning'!$D$18,IF($I430&gt;='Forbikjøringsfelt i stigning'!$D$15-'Forbikjøringsfelt i stigning'!$D$18,$G431,0),0)</f>
        <v>0</v>
      </c>
      <c r="X431" s="77">
        <f>IF($I431&gt;='Forbikjøringsfelt i stigning'!$D$15-('Forbikjøringsfelt i stigning'!$D$18-5),IF($I430&lt;='Forbikjøringsfelt i stigning'!$D$15-('Forbikjøringsfelt i stigning'!$D$18-5),$G431,0),0)</f>
        <v>0</v>
      </c>
    </row>
    <row r="432" spans="2:24" x14ac:dyDescent="0.2">
      <c r="B432" s="71">
        <v>376</v>
      </c>
      <c r="C432" s="72">
        <f t="shared" si="143"/>
        <v>125.33333333333263</v>
      </c>
      <c r="D432" s="72">
        <f t="shared" si="126"/>
        <v>0.3333333333333286</v>
      </c>
      <c r="E432" s="73">
        <f t="shared" si="127"/>
        <v>6.4199403987701924</v>
      </c>
      <c r="F432" s="73">
        <f t="shared" si="128"/>
        <v>0</v>
      </c>
      <c r="G432" s="74">
        <f t="shared" si="129"/>
        <v>2038.2656340213575</v>
      </c>
      <c r="H432" s="72">
        <f t="shared" si="130"/>
        <v>703.4263432904304</v>
      </c>
      <c r="I432" s="72">
        <f t="shared" si="131"/>
        <v>69.496383667247827</v>
      </c>
      <c r="J432" s="72">
        <f t="shared" si="132"/>
        <v>19.304551018679952</v>
      </c>
      <c r="K432" s="72">
        <f t="shared" si="140"/>
        <v>22.222222222222221</v>
      </c>
      <c r="L432" s="73">
        <f t="shared" si="133"/>
        <v>0.26606881386389403</v>
      </c>
      <c r="M432" s="73">
        <f t="shared" si="134"/>
        <v>0.26606881386389403</v>
      </c>
      <c r="N432" s="72">
        <f t="shared" si="125"/>
        <v>0</v>
      </c>
      <c r="O432" s="74">
        <f t="shared" si="141"/>
        <v>342000</v>
      </c>
      <c r="P432" s="74">
        <f t="shared" si="139"/>
        <v>17716.029741850274</v>
      </c>
      <c r="Q432" s="74">
        <f t="shared" si="135"/>
        <v>0</v>
      </c>
      <c r="R432" s="74">
        <f t="shared" si="142"/>
        <v>6000</v>
      </c>
      <c r="S432" s="74">
        <f t="shared" si="136"/>
        <v>1073.2771872945134</v>
      </c>
      <c r="T432" s="74">
        <f t="shared" si="137"/>
        <v>7073.2771872945132</v>
      </c>
      <c r="U432" s="75">
        <f t="shared" si="138"/>
        <v>10642.752554555762</v>
      </c>
      <c r="W432" s="76">
        <f>IF($I432&lt;='Forbikjøringsfelt i stigning'!$D$15-'Forbikjøringsfelt i stigning'!$D$18,IF($I431&gt;='Forbikjøringsfelt i stigning'!$D$15-'Forbikjøringsfelt i stigning'!$D$18,$G432,0),0)</f>
        <v>0</v>
      </c>
      <c r="X432" s="77">
        <f>IF($I432&gt;='Forbikjøringsfelt i stigning'!$D$15-('Forbikjøringsfelt i stigning'!$D$18-5),IF($I431&lt;='Forbikjøringsfelt i stigning'!$D$15-('Forbikjøringsfelt i stigning'!$D$18-5),$G432,0),0)</f>
        <v>0</v>
      </c>
    </row>
    <row r="433" spans="2:24" x14ac:dyDescent="0.2">
      <c r="B433" s="71">
        <v>377</v>
      </c>
      <c r="C433" s="72">
        <f t="shared" si="143"/>
        <v>125.66666666666596</v>
      </c>
      <c r="D433" s="72">
        <f t="shared" si="126"/>
        <v>0.3333333333333286</v>
      </c>
      <c r="E433" s="73">
        <f t="shared" si="127"/>
        <v>6.4496319403301081</v>
      </c>
      <c r="F433" s="73">
        <f t="shared" si="128"/>
        <v>0</v>
      </c>
      <c r="G433" s="74">
        <f t="shared" si="129"/>
        <v>2044.7152659616877</v>
      </c>
      <c r="H433" s="72">
        <f t="shared" si="130"/>
        <v>703.4263432904304</v>
      </c>
      <c r="I433" s="72">
        <f t="shared" si="131"/>
        <v>69.815666243884493</v>
      </c>
      <c r="J433" s="72">
        <f t="shared" si="132"/>
        <v>19.393240623301249</v>
      </c>
      <c r="K433" s="72">
        <f t="shared" si="140"/>
        <v>22.222222222222221</v>
      </c>
      <c r="L433" s="73">
        <f t="shared" si="133"/>
        <v>0.26379621959990807</v>
      </c>
      <c r="M433" s="73">
        <f t="shared" si="134"/>
        <v>0.26379621959990807</v>
      </c>
      <c r="N433" s="72">
        <f t="shared" ref="N433:N496" si="144">IF($G433&gt;=$F$48,$D$48,(IF($G433&gt;=$F$47,$D$47,(IF($G433&gt;=$F$46,$D$46,(IF($G433&gt;=$F$45,$D$45,(IF($G433&gt;=$F$44,$D$44,IF($G433&gt;=$F$43,$D$43,IF($G433&gt;=$F$42,$D$42,IF($G433&gt;=$F$41,$D$41,$D$40))))))))))))</f>
        <v>0</v>
      </c>
      <c r="O433" s="74">
        <f t="shared" si="141"/>
        <v>342000</v>
      </c>
      <c r="P433" s="74">
        <f t="shared" si="139"/>
        <v>17635.010395791316</v>
      </c>
      <c r="Q433" s="74">
        <f t="shared" si="135"/>
        <v>0</v>
      </c>
      <c r="R433" s="74">
        <f t="shared" si="142"/>
        <v>6000</v>
      </c>
      <c r="S433" s="74">
        <f t="shared" si="136"/>
        <v>1083.1616117949941</v>
      </c>
      <c r="T433" s="74">
        <f t="shared" si="137"/>
        <v>7083.1616117949943</v>
      </c>
      <c r="U433" s="75">
        <f t="shared" si="138"/>
        <v>10551.848783996322</v>
      </c>
      <c r="W433" s="76">
        <f>IF($I433&lt;='Forbikjøringsfelt i stigning'!$D$15-'Forbikjøringsfelt i stigning'!$D$18,IF($I432&gt;='Forbikjøringsfelt i stigning'!$D$15-'Forbikjøringsfelt i stigning'!$D$18,$G433,0),0)</f>
        <v>0</v>
      </c>
      <c r="X433" s="77">
        <f>IF($I433&gt;='Forbikjøringsfelt i stigning'!$D$15-('Forbikjøringsfelt i stigning'!$D$18-5),IF($I432&lt;='Forbikjøringsfelt i stigning'!$D$15-('Forbikjøringsfelt i stigning'!$D$18-5),$G433,0),0)</f>
        <v>0</v>
      </c>
    </row>
    <row r="434" spans="2:24" x14ac:dyDescent="0.2">
      <c r="B434" s="71">
        <v>378</v>
      </c>
      <c r="C434" s="72">
        <f t="shared" si="143"/>
        <v>125.99999999999929</v>
      </c>
      <c r="D434" s="72">
        <f t="shared" si="126"/>
        <v>0.3333333333333286</v>
      </c>
      <c r="E434" s="73">
        <f t="shared" si="127"/>
        <v>6.4790688866336525</v>
      </c>
      <c r="F434" s="73">
        <f t="shared" si="128"/>
        <v>0</v>
      </c>
      <c r="G434" s="74">
        <f t="shared" si="129"/>
        <v>2051.1943348483214</v>
      </c>
      <c r="H434" s="72">
        <f t="shared" si="130"/>
        <v>703.4263432904304</v>
      </c>
      <c r="I434" s="72">
        <f t="shared" si="131"/>
        <v>70.132221707404383</v>
      </c>
      <c r="J434" s="72">
        <f t="shared" si="132"/>
        <v>19.481172696501218</v>
      </c>
      <c r="K434" s="72">
        <f t="shared" si="140"/>
        <v>22.222222222222221</v>
      </c>
      <c r="L434" s="73">
        <f t="shared" si="133"/>
        <v>0.26156012495333625</v>
      </c>
      <c r="M434" s="73">
        <f t="shared" si="134"/>
        <v>0.26156012495333625</v>
      </c>
      <c r="N434" s="72">
        <f t="shared" si="144"/>
        <v>0</v>
      </c>
      <c r="O434" s="74">
        <f t="shared" si="141"/>
        <v>342000</v>
      </c>
      <c r="P434" s="74">
        <f t="shared" si="139"/>
        <v>17555.411336270456</v>
      </c>
      <c r="Q434" s="74">
        <f t="shared" si="135"/>
        <v>0</v>
      </c>
      <c r="R434" s="74">
        <f t="shared" si="142"/>
        <v>6000</v>
      </c>
      <c r="S434" s="74">
        <f t="shared" si="136"/>
        <v>1093.0063381370051</v>
      </c>
      <c r="T434" s="74">
        <f t="shared" si="137"/>
        <v>7093.0063381370055</v>
      </c>
      <c r="U434" s="75">
        <f t="shared" si="138"/>
        <v>10462.40499813345</v>
      </c>
      <c r="W434" s="76">
        <f>IF($I434&lt;='Forbikjøringsfelt i stigning'!$D$15-'Forbikjøringsfelt i stigning'!$D$18,IF($I433&gt;='Forbikjøringsfelt i stigning'!$D$15-'Forbikjøringsfelt i stigning'!$D$18,$G434,0),0)</f>
        <v>0</v>
      </c>
      <c r="X434" s="77">
        <f>IF($I434&gt;='Forbikjøringsfelt i stigning'!$D$15-('Forbikjøringsfelt i stigning'!$D$18-5),IF($I433&lt;='Forbikjøringsfelt i stigning'!$D$15-('Forbikjøringsfelt i stigning'!$D$18-5),$G434,0),0)</f>
        <v>2051.1943348483214</v>
      </c>
    </row>
    <row r="435" spans="2:24" x14ac:dyDescent="0.2">
      <c r="B435" s="71">
        <v>379</v>
      </c>
      <c r="C435" s="72">
        <f t="shared" si="143"/>
        <v>126.33333333333262</v>
      </c>
      <c r="D435" s="72">
        <f t="shared" ref="D435:D498" si="145">+C435-C434</f>
        <v>0.3333333333333286</v>
      </c>
      <c r="E435" s="73">
        <f t="shared" ref="E435:E498" si="146">+J434*D435+0.5*M434*D435*D435</f>
        <v>6.5082553502199429</v>
      </c>
      <c r="F435" s="73">
        <f t="shared" ref="F435:F498" si="147">+E435*N435/100</f>
        <v>0</v>
      </c>
      <c r="G435" s="74">
        <f t="shared" ref="G435:G498" si="148">+G434+E435</f>
        <v>2057.7025901985412</v>
      </c>
      <c r="H435" s="72">
        <f t="shared" ref="H435:H498" si="149">+H434+F435</f>
        <v>703.4263432904304</v>
      </c>
      <c r="I435" s="72">
        <f t="shared" ref="I435:I498" si="150">+J435*3.6</f>
        <v>70.446093857348387</v>
      </c>
      <c r="J435" s="72">
        <f t="shared" ref="J435:J498" si="151">+J434+M434*D435</f>
        <v>19.568359404818995</v>
      </c>
      <c r="K435" s="72">
        <f t="shared" si="140"/>
        <v>22.222222222222221</v>
      </c>
      <c r="L435" s="73">
        <f t="shared" ref="L435:L498" si="152">+U435/$E$22</f>
        <v>0.25935954298556424</v>
      </c>
      <c r="M435" s="73">
        <f t="shared" ref="M435:M498" si="153">MIN(IF((J435+L435*D436)&gt;K435,+(K435-J435)/D436,L435),$E$20)</f>
        <v>0.25935954298556424</v>
      </c>
      <c r="N435" s="72">
        <f t="shared" si="144"/>
        <v>0</v>
      </c>
      <c r="O435" s="74">
        <f t="shared" si="141"/>
        <v>342000</v>
      </c>
      <c r="P435" s="74">
        <f t="shared" si="139"/>
        <v>17477.193306035533</v>
      </c>
      <c r="Q435" s="74">
        <f t="shared" ref="Q435:Q498" si="154">0.1*$E$22*N435</f>
        <v>0</v>
      </c>
      <c r="R435" s="74">
        <f t="shared" si="142"/>
        <v>6000</v>
      </c>
      <c r="S435" s="74">
        <f t="shared" ref="S435:S498" si="155">0.5*$E$9*$E$13*$E$14*(J435+$E$10)^2</f>
        <v>1102.8115866129638</v>
      </c>
      <c r="T435" s="74">
        <f t="shared" ref="T435:T498" si="156">+Q435+R435+S435</f>
        <v>7102.8115866129638</v>
      </c>
      <c r="U435" s="75">
        <f t="shared" ref="U435:U498" si="157">+P435-T435</f>
        <v>10374.38171942257</v>
      </c>
      <c r="W435" s="76">
        <f>IF($I435&lt;='Forbikjøringsfelt i stigning'!$D$15-'Forbikjøringsfelt i stigning'!$D$18,IF($I434&gt;='Forbikjøringsfelt i stigning'!$D$15-'Forbikjøringsfelt i stigning'!$D$18,$G435,0),0)</f>
        <v>0</v>
      </c>
      <c r="X435" s="77">
        <f>IF($I435&gt;='Forbikjøringsfelt i stigning'!$D$15-('Forbikjøringsfelt i stigning'!$D$18-5),IF($I434&lt;='Forbikjøringsfelt i stigning'!$D$15-('Forbikjøringsfelt i stigning'!$D$18-5),$G435,0),0)</f>
        <v>0</v>
      </c>
    </row>
    <row r="436" spans="2:24" x14ac:dyDescent="0.2">
      <c r="B436" s="71">
        <v>380</v>
      </c>
      <c r="C436" s="72">
        <f t="shared" si="143"/>
        <v>126.66666666666595</v>
      </c>
      <c r="D436" s="72">
        <f t="shared" si="145"/>
        <v>0.3333333333333286</v>
      </c>
      <c r="E436" s="73">
        <f t="shared" si="146"/>
        <v>6.5371953317721037</v>
      </c>
      <c r="F436" s="73">
        <f t="shared" si="147"/>
        <v>0</v>
      </c>
      <c r="G436" s="74">
        <f t="shared" si="148"/>
        <v>2064.2397855303134</v>
      </c>
      <c r="H436" s="72">
        <f t="shared" si="149"/>
        <v>703.4263432904304</v>
      </c>
      <c r="I436" s="72">
        <f t="shared" si="150"/>
        <v>70.757325308931058</v>
      </c>
      <c r="J436" s="72">
        <f t="shared" si="151"/>
        <v>19.654812585814181</v>
      </c>
      <c r="K436" s="72">
        <f t="shared" si="140"/>
        <v>22.222222222222221</v>
      </c>
      <c r="L436" s="73">
        <f t="shared" si="152"/>
        <v>0.25719352434670434</v>
      </c>
      <c r="M436" s="73">
        <f t="shared" si="153"/>
        <v>0.25719352434670434</v>
      </c>
      <c r="N436" s="72">
        <f t="shared" si="144"/>
        <v>0</v>
      </c>
      <c r="O436" s="74">
        <f t="shared" si="141"/>
        <v>342000</v>
      </c>
      <c r="P436" s="74">
        <f t="shared" si="139"/>
        <v>17400.318548284595</v>
      </c>
      <c r="Q436" s="74">
        <f t="shared" si="154"/>
        <v>0</v>
      </c>
      <c r="R436" s="74">
        <f t="shared" si="142"/>
        <v>6000</v>
      </c>
      <c r="S436" s="74">
        <f t="shared" si="155"/>
        <v>1112.5775744164209</v>
      </c>
      <c r="T436" s="74">
        <f t="shared" si="156"/>
        <v>7112.5775744164212</v>
      </c>
      <c r="U436" s="75">
        <f t="shared" si="157"/>
        <v>10287.740973868174</v>
      </c>
      <c r="W436" s="76">
        <f>IF($I436&lt;='Forbikjøringsfelt i stigning'!$D$15-'Forbikjøringsfelt i stigning'!$D$18,IF($I435&gt;='Forbikjøringsfelt i stigning'!$D$15-'Forbikjøringsfelt i stigning'!$D$18,$G436,0),0)</f>
        <v>0</v>
      </c>
      <c r="X436" s="77">
        <f>IF($I436&gt;='Forbikjøringsfelt i stigning'!$D$15-('Forbikjøringsfelt i stigning'!$D$18-5),IF($I435&lt;='Forbikjøringsfelt i stigning'!$D$15-('Forbikjøringsfelt i stigning'!$D$18-5),$G436,0),0)</f>
        <v>0</v>
      </c>
    </row>
    <row r="437" spans="2:24" x14ac:dyDescent="0.2">
      <c r="B437" s="71">
        <v>381</v>
      </c>
      <c r="C437" s="72">
        <f t="shared" si="143"/>
        <v>126.99999999999928</v>
      </c>
      <c r="D437" s="72">
        <f t="shared" si="145"/>
        <v>0.3333333333333286</v>
      </c>
      <c r="E437" s="73">
        <f t="shared" si="146"/>
        <v>6.5658927244016727</v>
      </c>
      <c r="F437" s="73">
        <f t="shared" si="147"/>
        <v>0</v>
      </c>
      <c r="G437" s="74">
        <f t="shared" si="148"/>
        <v>2070.8056782547151</v>
      </c>
      <c r="H437" s="72">
        <f t="shared" si="149"/>
        <v>703.4263432904304</v>
      </c>
      <c r="I437" s="72">
        <f t="shared" si="150"/>
        <v>71.065957538147089</v>
      </c>
      <c r="J437" s="72">
        <f t="shared" si="151"/>
        <v>19.740543760596413</v>
      </c>
      <c r="K437" s="72">
        <f t="shared" si="140"/>
        <v>22.222222222222221</v>
      </c>
      <c r="L437" s="73">
        <f t="shared" si="152"/>
        <v>0.25506115544905283</v>
      </c>
      <c r="M437" s="73">
        <f t="shared" si="153"/>
        <v>0.25506115544905283</v>
      </c>
      <c r="N437" s="72">
        <f t="shared" si="144"/>
        <v>0</v>
      </c>
      <c r="O437" s="74">
        <f t="shared" si="141"/>
        <v>342000</v>
      </c>
      <c r="P437" s="74">
        <f t="shared" si="139"/>
        <v>17324.750733698496</v>
      </c>
      <c r="Q437" s="74">
        <f t="shared" si="154"/>
        <v>0</v>
      </c>
      <c r="R437" s="74">
        <f t="shared" si="142"/>
        <v>6000</v>
      </c>
      <c r="S437" s="74">
        <f t="shared" si="155"/>
        <v>1122.3045157363833</v>
      </c>
      <c r="T437" s="74">
        <f t="shared" si="156"/>
        <v>7122.3045157363831</v>
      </c>
      <c r="U437" s="75">
        <f t="shared" si="157"/>
        <v>10202.446217962113</v>
      </c>
      <c r="W437" s="76">
        <f>IF($I437&lt;='Forbikjøringsfelt i stigning'!$D$15-'Forbikjøringsfelt i stigning'!$D$18,IF($I436&gt;='Forbikjøringsfelt i stigning'!$D$15-'Forbikjøringsfelt i stigning'!$D$18,$G437,0),0)</f>
        <v>0</v>
      </c>
      <c r="X437" s="77">
        <f>IF($I437&gt;='Forbikjøringsfelt i stigning'!$D$15-('Forbikjøringsfelt i stigning'!$D$18-5),IF($I436&lt;='Forbikjøringsfelt i stigning'!$D$15-('Forbikjøringsfelt i stigning'!$D$18-5),$G437,0),0)</f>
        <v>0</v>
      </c>
    </row>
    <row r="438" spans="2:24" x14ac:dyDescent="0.2">
      <c r="B438" s="71">
        <v>382</v>
      </c>
      <c r="C438" s="72">
        <f t="shared" si="143"/>
        <v>127.3333333333326</v>
      </c>
      <c r="D438" s="72">
        <f t="shared" si="145"/>
        <v>0.3333333333333286</v>
      </c>
      <c r="E438" s="73">
        <f t="shared" si="146"/>
        <v>6.5943513177236577</v>
      </c>
      <c r="F438" s="73">
        <f t="shared" si="147"/>
        <v>0</v>
      </c>
      <c r="G438" s="74">
        <f t="shared" si="148"/>
        <v>2077.4000295724386</v>
      </c>
      <c r="H438" s="72">
        <f t="shared" si="149"/>
        <v>703.4263432904304</v>
      </c>
      <c r="I438" s="72">
        <f t="shared" si="150"/>
        <v>71.372030924685944</v>
      </c>
      <c r="J438" s="72">
        <f t="shared" si="151"/>
        <v>19.825564145746096</v>
      </c>
      <c r="K438" s="72">
        <f t="shared" si="140"/>
        <v>22.222222222222221</v>
      </c>
      <c r="L438" s="73">
        <f t="shared" si="152"/>
        <v>0.25296155674795129</v>
      </c>
      <c r="M438" s="73">
        <f t="shared" si="153"/>
        <v>0.25296155674795129</v>
      </c>
      <c r="N438" s="72">
        <f t="shared" si="144"/>
        <v>0</v>
      </c>
      <c r="O438" s="74">
        <f t="shared" si="141"/>
        <v>342000</v>
      </c>
      <c r="P438" s="74">
        <f t="shared" si="139"/>
        <v>17250.454891765679</v>
      </c>
      <c r="Q438" s="74">
        <f t="shared" si="154"/>
        <v>0</v>
      </c>
      <c r="R438" s="74">
        <f t="shared" si="142"/>
        <v>6000</v>
      </c>
      <c r="S438" s="74">
        <f t="shared" si="155"/>
        <v>1131.9926218476282</v>
      </c>
      <c r="T438" s="74">
        <f t="shared" si="156"/>
        <v>7131.9926218476285</v>
      </c>
      <c r="U438" s="75">
        <f t="shared" si="157"/>
        <v>10118.462269918051</v>
      </c>
      <c r="W438" s="76">
        <f>IF($I438&lt;='Forbikjøringsfelt i stigning'!$D$15-'Forbikjøringsfelt i stigning'!$D$18,IF($I437&gt;='Forbikjøringsfelt i stigning'!$D$15-'Forbikjøringsfelt i stigning'!$D$18,$G438,0),0)</f>
        <v>0</v>
      </c>
      <c r="X438" s="77">
        <f>IF($I438&gt;='Forbikjøringsfelt i stigning'!$D$15-('Forbikjøringsfelt i stigning'!$D$18-5),IF($I437&lt;='Forbikjøringsfelt i stigning'!$D$15-('Forbikjøringsfelt i stigning'!$D$18-5),$G438,0),0)</f>
        <v>0</v>
      </c>
    </row>
    <row r="439" spans="2:24" x14ac:dyDescent="0.2">
      <c r="B439" s="71">
        <v>383</v>
      </c>
      <c r="C439" s="72">
        <f t="shared" si="143"/>
        <v>127.66666666666593</v>
      </c>
      <c r="D439" s="72">
        <f t="shared" si="145"/>
        <v>0.3333333333333286</v>
      </c>
      <c r="E439" s="73">
        <f t="shared" si="146"/>
        <v>6.6225748017346016</v>
      </c>
      <c r="F439" s="73">
        <f t="shared" si="147"/>
        <v>0</v>
      </c>
      <c r="G439" s="74">
        <f t="shared" si="148"/>
        <v>2084.0226043741732</v>
      </c>
      <c r="H439" s="72">
        <f t="shared" si="149"/>
        <v>703.4263432904304</v>
      </c>
      <c r="I439" s="72">
        <f t="shared" si="150"/>
        <v>71.675584792783496</v>
      </c>
      <c r="J439" s="72">
        <f t="shared" si="151"/>
        <v>19.90988466466208</v>
      </c>
      <c r="K439" s="72">
        <f t="shared" si="140"/>
        <v>22.222222222222221</v>
      </c>
      <c r="L439" s="73">
        <f t="shared" si="152"/>
        <v>0.25089388112266559</v>
      </c>
      <c r="M439" s="73">
        <f t="shared" si="153"/>
        <v>0.25089388112266559</v>
      </c>
      <c r="N439" s="72">
        <f t="shared" si="144"/>
        <v>0</v>
      </c>
      <c r="O439" s="74">
        <f t="shared" si="141"/>
        <v>342000</v>
      </c>
      <c r="P439" s="74">
        <f t="shared" si="139"/>
        <v>17177.397346103844</v>
      </c>
      <c r="Q439" s="74">
        <f t="shared" si="154"/>
        <v>0</v>
      </c>
      <c r="R439" s="74">
        <f t="shared" si="142"/>
        <v>6000</v>
      </c>
      <c r="S439" s="74">
        <f t="shared" si="155"/>
        <v>1141.6421011972211</v>
      </c>
      <c r="T439" s="74">
        <f t="shared" si="156"/>
        <v>7141.6421011972216</v>
      </c>
      <c r="U439" s="75">
        <f t="shared" si="157"/>
        <v>10035.755244906622</v>
      </c>
      <c r="W439" s="76">
        <f>IF($I439&lt;='Forbikjøringsfelt i stigning'!$D$15-'Forbikjøringsfelt i stigning'!$D$18,IF($I438&gt;='Forbikjøringsfelt i stigning'!$D$15-'Forbikjøringsfelt i stigning'!$D$18,$G439,0),0)</f>
        <v>0</v>
      </c>
      <c r="X439" s="77">
        <f>IF($I439&gt;='Forbikjøringsfelt i stigning'!$D$15-('Forbikjøringsfelt i stigning'!$D$18-5),IF($I438&lt;='Forbikjøringsfelt i stigning'!$D$15-('Forbikjøringsfelt i stigning'!$D$18-5),$G439,0),0)</f>
        <v>0</v>
      </c>
    </row>
    <row r="440" spans="2:24" x14ac:dyDescent="0.2">
      <c r="B440" s="71">
        <v>384</v>
      </c>
      <c r="C440" s="72">
        <f t="shared" si="143"/>
        <v>127.99999999999926</v>
      </c>
      <c r="D440" s="72">
        <f t="shared" si="145"/>
        <v>0.3333333333333286</v>
      </c>
      <c r="E440" s="73">
        <f t="shared" si="146"/>
        <v>6.6505667705051916</v>
      </c>
      <c r="F440" s="73">
        <f t="shared" si="147"/>
        <v>0</v>
      </c>
      <c r="G440" s="74">
        <f t="shared" si="148"/>
        <v>2090.6731711446782</v>
      </c>
      <c r="H440" s="72">
        <f t="shared" si="149"/>
        <v>703.4263432904304</v>
      </c>
      <c r="I440" s="72">
        <f t="shared" si="150"/>
        <v>71.976657450130688</v>
      </c>
      <c r="J440" s="72">
        <f t="shared" si="151"/>
        <v>19.993515958369635</v>
      </c>
      <c r="K440" s="72">
        <f t="shared" si="140"/>
        <v>22.222222222222221</v>
      </c>
      <c r="L440" s="73">
        <f t="shared" si="152"/>
        <v>0.24885731235047343</v>
      </c>
      <c r="M440" s="73">
        <f t="shared" si="153"/>
        <v>0.24885731235047343</v>
      </c>
      <c r="N440" s="72">
        <f t="shared" si="144"/>
        <v>0</v>
      </c>
      <c r="O440" s="74">
        <f t="shared" si="141"/>
        <v>342000</v>
      </c>
      <c r="P440" s="74">
        <f t="shared" ref="P440:P503" si="158">+O440/J440</f>
        <v>17105.545653506371</v>
      </c>
      <c r="Q440" s="74">
        <f t="shared" si="154"/>
        <v>0</v>
      </c>
      <c r="R440" s="74">
        <f t="shared" si="142"/>
        <v>6000</v>
      </c>
      <c r="S440" s="74">
        <f t="shared" si="155"/>
        <v>1151.253159487434</v>
      </c>
      <c r="T440" s="74">
        <f t="shared" si="156"/>
        <v>7151.2531594874345</v>
      </c>
      <c r="U440" s="75">
        <f t="shared" si="157"/>
        <v>9954.2924940189368</v>
      </c>
      <c r="W440" s="76">
        <f>IF($I440&lt;='Forbikjøringsfelt i stigning'!$D$15-'Forbikjøringsfelt i stigning'!$D$18,IF($I439&gt;='Forbikjøringsfelt i stigning'!$D$15-'Forbikjøringsfelt i stigning'!$D$18,$G440,0),0)</f>
        <v>0</v>
      </c>
      <c r="X440" s="77">
        <f>IF($I440&gt;='Forbikjøringsfelt i stigning'!$D$15-('Forbikjøringsfelt i stigning'!$D$18-5),IF($I439&lt;='Forbikjøringsfelt i stigning'!$D$15-('Forbikjøringsfelt i stigning'!$D$18-5),$G440,0),0)</f>
        <v>0</v>
      </c>
    </row>
    <row r="441" spans="2:24" x14ac:dyDescent="0.2">
      <c r="B441" s="71">
        <v>385</v>
      </c>
      <c r="C441" s="72">
        <f t="shared" si="143"/>
        <v>128.3333333333326</v>
      </c>
      <c r="D441" s="72">
        <f t="shared" si="145"/>
        <v>0.33333333333334281</v>
      </c>
      <c r="E441" s="73">
        <f t="shared" si="146"/>
        <v>6.6783307256984275</v>
      </c>
      <c r="F441" s="73">
        <f t="shared" si="147"/>
        <v>0</v>
      </c>
      <c r="G441" s="74">
        <f t="shared" si="148"/>
        <v>2097.3515018703765</v>
      </c>
      <c r="H441" s="72">
        <f t="shared" si="149"/>
        <v>703.4263432904304</v>
      </c>
      <c r="I441" s="72">
        <f t="shared" si="150"/>
        <v>72.275286224951259</v>
      </c>
      <c r="J441" s="72">
        <f t="shared" si="151"/>
        <v>20.076468395819795</v>
      </c>
      <c r="K441" s="72">
        <f t="shared" si="140"/>
        <v>22.222222222222221</v>
      </c>
      <c r="L441" s="73">
        <f t="shared" si="152"/>
        <v>0.24685106366768236</v>
      </c>
      <c r="M441" s="73">
        <f t="shared" si="153"/>
        <v>0.24685106366768236</v>
      </c>
      <c r="N441" s="72">
        <f t="shared" si="144"/>
        <v>0</v>
      </c>
      <c r="O441" s="74">
        <f t="shared" si="141"/>
        <v>342000</v>
      </c>
      <c r="P441" s="74">
        <f t="shared" si="158"/>
        <v>17034.868546462545</v>
      </c>
      <c r="Q441" s="74">
        <f t="shared" si="154"/>
        <v>0</v>
      </c>
      <c r="R441" s="74">
        <f t="shared" si="142"/>
        <v>6000</v>
      </c>
      <c r="S441" s="74">
        <f t="shared" si="155"/>
        <v>1160.8259997552509</v>
      </c>
      <c r="T441" s="74">
        <f t="shared" si="156"/>
        <v>7160.8259997552505</v>
      </c>
      <c r="U441" s="75">
        <f t="shared" si="157"/>
        <v>9874.0425467072946</v>
      </c>
      <c r="W441" s="76">
        <f>IF($I441&lt;='Forbikjøringsfelt i stigning'!$D$15-'Forbikjøringsfelt i stigning'!$D$18,IF($I440&gt;='Forbikjøringsfelt i stigning'!$D$15-'Forbikjøringsfelt i stigning'!$D$18,$G441,0),0)</f>
        <v>0</v>
      </c>
      <c r="X441" s="77">
        <f>IF($I441&gt;='Forbikjøringsfelt i stigning'!$D$15-('Forbikjøringsfelt i stigning'!$D$18-5),IF($I440&lt;='Forbikjøringsfelt i stigning'!$D$15-('Forbikjøringsfelt i stigning'!$D$18-5),$G441,0),0)</f>
        <v>0</v>
      </c>
    </row>
    <row r="442" spans="2:24" x14ac:dyDescent="0.2">
      <c r="B442" s="71">
        <v>386</v>
      </c>
      <c r="C442" s="72">
        <f t="shared" si="143"/>
        <v>128.66666666666595</v>
      </c>
      <c r="D442" s="72">
        <f t="shared" si="145"/>
        <v>0.33333333333334281</v>
      </c>
      <c r="E442" s="73">
        <f t="shared" si="146"/>
        <v>6.7058700799216604</v>
      </c>
      <c r="F442" s="73">
        <f t="shared" si="147"/>
        <v>0</v>
      </c>
      <c r="G442" s="74">
        <f t="shared" si="148"/>
        <v>2104.0573719502981</v>
      </c>
      <c r="H442" s="72">
        <f t="shared" si="149"/>
        <v>703.4263432904304</v>
      </c>
      <c r="I442" s="72">
        <f t="shared" si="150"/>
        <v>72.5715075013525</v>
      </c>
      <c r="J442" s="72">
        <f t="shared" si="151"/>
        <v>20.158752083709025</v>
      </c>
      <c r="K442" s="72">
        <f t="shared" si="140"/>
        <v>22.222222222222221</v>
      </c>
      <c r="L442" s="73">
        <f t="shared" si="152"/>
        <v>0.24487437641178153</v>
      </c>
      <c r="M442" s="73">
        <f t="shared" si="153"/>
        <v>0.24487437641178153</v>
      </c>
      <c r="N442" s="72">
        <f t="shared" si="144"/>
        <v>0</v>
      </c>
      <c r="O442" s="74">
        <f t="shared" si="141"/>
        <v>342000</v>
      </c>
      <c r="P442" s="74">
        <f t="shared" si="158"/>
        <v>16965.335878919897</v>
      </c>
      <c r="Q442" s="74">
        <f t="shared" si="154"/>
        <v>0</v>
      </c>
      <c r="R442" s="74">
        <f t="shared" si="142"/>
        <v>6000</v>
      </c>
      <c r="S442" s="74">
        <f t="shared" si="155"/>
        <v>1170.3608224486356</v>
      </c>
      <c r="T442" s="74">
        <f t="shared" si="156"/>
        <v>7170.3608224486361</v>
      </c>
      <c r="U442" s="75">
        <f t="shared" si="157"/>
        <v>9794.9750564712613</v>
      </c>
      <c r="W442" s="76">
        <f>IF($I442&lt;='Forbikjøringsfelt i stigning'!$D$15-'Forbikjøringsfelt i stigning'!$D$18,IF($I441&gt;='Forbikjøringsfelt i stigning'!$D$15-'Forbikjøringsfelt i stigning'!$D$18,$G442,0),0)</f>
        <v>0</v>
      </c>
      <c r="X442" s="77">
        <f>IF($I442&gt;='Forbikjøringsfelt i stigning'!$D$15-('Forbikjøringsfelt i stigning'!$D$18-5),IF($I441&lt;='Forbikjøringsfelt i stigning'!$D$15-('Forbikjøringsfelt i stigning'!$D$18-5),$G442,0),0)</f>
        <v>0</v>
      </c>
    </row>
    <row r="443" spans="2:24" x14ac:dyDescent="0.2">
      <c r="B443" s="71">
        <v>387</v>
      </c>
      <c r="C443" s="72">
        <f t="shared" si="143"/>
        <v>128.99999999999929</v>
      </c>
      <c r="D443" s="72">
        <f t="shared" si="145"/>
        <v>0.33333333333334281</v>
      </c>
      <c r="E443" s="73">
        <f t="shared" si="146"/>
        <v>6.733188159926077</v>
      </c>
      <c r="F443" s="73">
        <f t="shared" si="147"/>
        <v>0</v>
      </c>
      <c r="G443" s="74">
        <f t="shared" si="148"/>
        <v>2110.7905601102243</v>
      </c>
      <c r="H443" s="72">
        <f t="shared" si="149"/>
        <v>703.4263432904304</v>
      </c>
      <c r="I443" s="72">
        <f t="shared" si="150"/>
        <v>72.86535675304664</v>
      </c>
      <c r="J443" s="72">
        <f t="shared" si="151"/>
        <v>20.240376875846287</v>
      </c>
      <c r="K443" s="72">
        <f t="shared" si="140"/>
        <v>22.222222222222221</v>
      </c>
      <c r="L443" s="73">
        <f t="shared" si="152"/>
        <v>0.24292651873937487</v>
      </c>
      <c r="M443" s="73">
        <f t="shared" si="153"/>
        <v>0.24292651873937487</v>
      </c>
      <c r="N443" s="72">
        <f t="shared" si="144"/>
        <v>0</v>
      </c>
      <c r="O443" s="74">
        <f t="shared" si="141"/>
        <v>342000</v>
      </c>
      <c r="P443" s="74">
        <f t="shared" si="158"/>
        <v>16896.91857507472</v>
      </c>
      <c r="Q443" s="74">
        <f t="shared" si="154"/>
        <v>0</v>
      </c>
      <c r="R443" s="74">
        <f t="shared" si="142"/>
        <v>6000</v>
      </c>
      <c r="S443" s="74">
        <f t="shared" si="155"/>
        <v>1179.8578254997242</v>
      </c>
      <c r="T443" s="74">
        <f t="shared" si="156"/>
        <v>7179.8578254997246</v>
      </c>
      <c r="U443" s="75">
        <f t="shared" si="157"/>
        <v>9717.0607495749955</v>
      </c>
      <c r="W443" s="76">
        <f>IF($I443&lt;='Forbikjøringsfelt i stigning'!$D$15-'Forbikjøringsfelt i stigning'!$D$18,IF($I442&gt;='Forbikjøringsfelt i stigning'!$D$15-'Forbikjøringsfelt i stigning'!$D$18,$G443,0),0)</f>
        <v>0</v>
      </c>
      <c r="X443" s="77">
        <f>IF($I443&gt;='Forbikjøringsfelt i stigning'!$D$15-('Forbikjøringsfelt i stigning'!$D$18-5),IF($I442&lt;='Forbikjøringsfelt i stigning'!$D$15-('Forbikjøringsfelt i stigning'!$D$18-5),$G443,0),0)</f>
        <v>0</v>
      </c>
    </row>
    <row r="444" spans="2:24" x14ac:dyDescent="0.2">
      <c r="B444" s="71">
        <v>388</v>
      </c>
      <c r="C444" s="72">
        <f t="shared" si="143"/>
        <v>129.33333333333263</v>
      </c>
      <c r="D444" s="72">
        <f t="shared" si="145"/>
        <v>0.33333333333334281</v>
      </c>
      <c r="E444" s="73">
        <f t="shared" si="146"/>
        <v>6.7602882096566974</v>
      </c>
      <c r="F444" s="73">
        <f t="shared" si="147"/>
        <v>0</v>
      </c>
      <c r="G444" s="74">
        <f t="shared" si="148"/>
        <v>2117.550848319881</v>
      </c>
      <c r="H444" s="72">
        <f t="shared" si="149"/>
        <v>703.4263432904304</v>
      </c>
      <c r="I444" s="72">
        <f t="shared" si="150"/>
        <v>73.156868575533892</v>
      </c>
      <c r="J444" s="72">
        <f t="shared" si="151"/>
        <v>20.321352382092748</v>
      </c>
      <c r="K444" s="72">
        <f t="shared" si="140"/>
        <v>22.222222222222221</v>
      </c>
      <c r="L444" s="73">
        <f t="shared" si="152"/>
        <v>0.24100678441494383</v>
      </c>
      <c r="M444" s="73">
        <f t="shared" si="153"/>
        <v>0.24100678441494383</v>
      </c>
      <c r="N444" s="72">
        <f t="shared" si="144"/>
        <v>0</v>
      </c>
      <c r="O444" s="74">
        <f t="shared" si="141"/>
        <v>342000</v>
      </c>
      <c r="P444" s="74">
        <f t="shared" si="158"/>
        <v>16829.588580992851</v>
      </c>
      <c r="Q444" s="74">
        <f t="shared" si="154"/>
        <v>0</v>
      </c>
      <c r="R444" s="74">
        <f t="shared" si="142"/>
        <v>6000</v>
      </c>
      <c r="S444" s="74">
        <f t="shared" si="155"/>
        <v>1189.3172043950974</v>
      </c>
      <c r="T444" s="74">
        <f t="shared" si="156"/>
        <v>7189.3172043950972</v>
      </c>
      <c r="U444" s="75">
        <f t="shared" si="157"/>
        <v>9640.2713765977533</v>
      </c>
      <c r="W444" s="76">
        <f>IF($I444&lt;='Forbikjøringsfelt i stigning'!$D$15-'Forbikjøringsfelt i stigning'!$D$18,IF($I443&gt;='Forbikjøringsfelt i stigning'!$D$15-'Forbikjøringsfelt i stigning'!$D$18,$G444,0),0)</f>
        <v>0</v>
      </c>
      <c r="X444" s="77">
        <f>IF($I444&gt;='Forbikjøringsfelt i stigning'!$D$15-('Forbikjøringsfelt i stigning'!$D$18-5),IF($I443&lt;='Forbikjøringsfelt i stigning'!$D$15-('Forbikjøringsfelt i stigning'!$D$18-5),$G444,0),0)</f>
        <v>0</v>
      </c>
    </row>
    <row r="445" spans="2:24" x14ac:dyDescent="0.2">
      <c r="B445" s="71">
        <v>389</v>
      </c>
      <c r="C445" s="72">
        <f t="shared" si="143"/>
        <v>129.66666666666598</v>
      </c>
      <c r="D445" s="72">
        <f t="shared" si="145"/>
        <v>0.33333333333334281</v>
      </c>
      <c r="E445" s="73">
        <f t="shared" si="146"/>
        <v>6.7871733931652729</v>
      </c>
      <c r="F445" s="73">
        <f t="shared" si="147"/>
        <v>0</v>
      </c>
      <c r="G445" s="74">
        <f t="shared" si="148"/>
        <v>2124.3380217130461</v>
      </c>
      <c r="H445" s="72">
        <f t="shared" si="149"/>
        <v>703.4263432904304</v>
      </c>
      <c r="I445" s="72">
        <f t="shared" si="150"/>
        <v>73.446076716831826</v>
      </c>
      <c r="J445" s="72">
        <f t="shared" si="151"/>
        <v>20.40168797689773</v>
      </c>
      <c r="K445" s="72">
        <f t="shared" si="140"/>
        <v>22.222222222222221</v>
      </c>
      <c r="L445" s="73">
        <f t="shared" si="152"/>
        <v>0.2391144916658598</v>
      </c>
      <c r="M445" s="73">
        <f t="shared" si="153"/>
        <v>0.2391144916658598</v>
      </c>
      <c r="N445" s="72">
        <f t="shared" si="144"/>
        <v>0</v>
      </c>
      <c r="O445" s="74">
        <f t="shared" si="141"/>
        <v>342000</v>
      </c>
      <c r="P445" s="74">
        <f t="shared" si="158"/>
        <v>16763.318818877669</v>
      </c>
      <c r="Q445" s="74">
        <f t="shared" si="154"/>
        <v>0</v>
      </c>
      <c r="R445" s="74">
        <f t="shared" si="142"/>
        <v>6000</v>
      </c>
      <c r="S445" s="74">
        <f t="shared" si="155"/>
        <v>1198.739152243277</v>
      </c>
      <c r="T445" s="74">
        <f t="shared" si="156"/>
        <v>7198.7391522432772</v>
      </c>
      <c r="U445" s="75">
        <f t="shared" si="157"/>
        <v>9564.5796666343922</v>
      </c>
      <c r="W445" s="76">
        <f>IF($I445&lt;='Forbikjøringsfelt i stigning'!$D$15-'Forbikjøringsfelt i stigning'!$D$18,IF($I444&gt;='Forbikjøringsfelt i stigning'!$D$15-'Forbikjøringsfelt i stigning'!$D$18,$G445,0),0)</f>
        <v>0</v>
      </c>
      <c r="X445" s="77">
        <f>IF($I445&gt;='Forbikjøringsfelt i stigning'!$D$15-('Forbikjøringsfelt i stigning'!$D$18-5),IF($I444&lt;='Forbikjøringsfelt i stigning'!$D$15-('Forbikjøringsfelt i stigning'!$D$18-5),$G445,0),0)</f>
        <v>0</v>
      </c>
    </row>
    <row r="446" spans="2:24" x14ac:dyDescent="0.2">
      <c r="B446" s="71">
        <v>390</v>
      </c>
      <c r="C446" s="72">
        <f t="shared" si="143"/>
        <v>129.99999999999932</v>
      </c>
      <c r="D446" s="72">
        <f t="shared" si="145"/>
        <v>0.33333333333334281</v>
      </c>
      <c r="E446" s="73">
        <f t="shared" si="146"/>
        <v>6.8138467973919852</v>
      </c>
      <c r="F446" s="73">
        <f t="shared" si="147"/>
        <v>0</v>
      </c>
      <c r="G446" s="74">
        <f t="shared" si="148"/>
        <v>2131.1518685104379</v>
      </c>
      <c r="H446" s="72">
        <f t="shared" si="149"/>
        <v>703.4263432904304</v>
      </c>
      <c r="I446" s="72">
        <f t="shared" si="150"/>
        <v>73.733014106830879</v>
      </c>
      <c r="J446" s="72">
        <f t="shared" si="151"/>
        <v>20.48139280745302</v>
      </c>
      <c r="K446" s="72">
        <f t="shared" si="140"/>
        <v>22.222222222222221</v>
      </c>
      <c r="L446" s="73">
        <f t="shared" si="152"/>
        <v>0.23724898209940365</v>
      </c>
      <c r="M446" s="73">
        <f t="shared" si="153"/>
        <v>0.23724898209940365</v>
      </c>
      <c r="N446" s="72">
        <f t="shared" si="144"/>
        <v>0</v>
      </c>
      <c r="O446" s="74">
        <f t="shared" si="141"/>
        <v>342000</v>
      </c>
      <c r="P446" s="74">
        <f t="shared" si="158"/>
        <v>16698.083143815729</v>
      </c>
      <c r="Q446" s="74">
        <f t="shared" si="154"/>
        <v>0</v>
      </c>
      <c r="R446" s="74">
        <f t="shared" si="142"/>
        <v>6000</v>
      </c>
      <c r="S446" s="74">
        <f t="shared" si="155"/>
        <v>1208.1238598395823</v>
      </c>
      <c r="T446" s="74">
        <f t="shared" si="156"/>
        <v>7208.1238598395821</v>
      </c>
      <c r="U446" s="75">
        <f t="shared" si="157"/>
        <v>9489.9592839761463</v>
      </c>
      <c r="W446" s="76">
        <f>IF($I446&lt;='Forbikjøringsfelt i stigning'!$D$15-'Forbikjøringsfelt i stigning'!$D$18,IF($I445&gt;='Forbikjøringsfelt i stigning'!$D$15-'Forbikjøringsfelt i stigning'!$D$18,$G446,0),0)</f>
        <v>0</v>
      </c>
      <c r="X446" s="77">
        <f>IF($I446&gt;='Forbikjøringsfelt i stigning'!$D$15-('Forbikjøringsfelt i stigning'!$D$18-5),IF($I445&lt;='Forbikjøringsfelt i stigning'!$D$15-('Forbikjøringsfelt i stigning'!$D$18-5),$G446,0),0)</f>
        <v>0</v>
      </c>
    </row>
    <row r="447" spans="2:24" x14ac:dyDescent="0.2">
      <c r="B447" s="71">
        <v>391</v>
      </c>
      <c r="C447" s="72">
        <f t="shared" si="143"/>
        <v>130.33333333333266</v>
      </c>
      <c r="D447" s="72">
        <f t="shared" si="145"/>
        <v>0.33333333333334281</v>
      </c>
      <c r="E447" s="73">
        <f t="shared" si="146"/>
        <v>6.8403114348233904</v>
      </c>
      <c r="F447" s="73">
        <f t="shared" si="147"/>
        <v>0</v>
      </c>
      <c r="G447" s="74">
        <f t="shared" si="148"/>
        <v>2137.9921799452613</v>
      </c>
      <c r="H447" s="72">
        <f t="shared" si="149"/>
        <v>703.4263432904304</v>
      </c>
      <c r="I447" s="72">
        <f t="shared" si="150"/>
        <v>74.017712885350164</v>
      </c>
      <c r="J447" s="72">
        <f t="shared" si="151"/>
        <v>20.560475801486156</v>
      </c>
      <c r="K447" s="72">
        <f t="shared" si="140"/>
        <v>22.222222222222221</v>
      </c>
      <c r="L447" s="73">
        <f t="shared" si="152"/>
        <v>0.23540961967786134</v>
      </c>
      <c r="M447" s="73">
        <f t="shared" si="153"/>
        <v>0.23540961967786134</v>
      </c>
      <c r="N447" s="72">
        <f t="shared" si="144"/>
        <v>0</v>
      </c>
      <c r="O447" s="74">
        <f t="shared" si="141"/>
        <v>342000</v>
      </c>
      <c r="P447" s="74">
        <f t="shared" si="158"/>
        <v>16633.856302842927</v>
      </c>
      <c r="Q447" s="74">
        <f t="shared" si="154"/>
        <v>0</v>
      </c>
      <c r="R447" s="74">
        <f t="shared" si="142"/>
        <v>6000</v>
      </c>
      <c r="S447" s="74">
        <f t="shared" si="155"/>
        <v>1217.4715157284736</v>
      </c>
      <c r="T447" s="74">
        <f t="shared" si="156"/>
        <v>7217.4715157284736</v>
      </c>
      <c r="U447" s="75">
        <f t="shared" si="157"/>
        <v>9416.3847871144535</v>
      </c>
      <c r="W447" s="76">
        <f>IF($I447&lt;='Forbikjøringsfelt i stigning'!$D$15-'Forbikjøringsfelt i stigning'!$D$18,IF($I446&gt;='Forbikjøringsfelt i stigning'!$D$15-'Forbikjøringsfelt i stigning'!$D$18,$G447,0),0)</f>
        <v>0</v>
      </c>
      <c r="X447" s="77">
        <f>IF($I447&gt;='Forbikjøringsfelt i stigning'!$D$15-('Forbikjøringsfelt i stigning'!$D$18-5),IF($I446&lt;='Forbikjøringsfelt i stigning'!$D$15-('Forbikjøringsfelt i stigning'!$D$18-5),$G447,0),0)</f>
        <v>0</v>
      </c>
    </row>
    <row r="448" spans="2:24" x14ac:dyDescent="0.2">
      <c r="B448" s="71">
        <v>392</v>
      </c>
      <c r="C448" s="72">
        <f t="shared" si="143"/>
        <v>130.666666666666</v>
      </c>
      <c r="D448" s="72">
        <f t="shared" si="145"/>
        <v>0.33333333333334281</v>
      </c>
      <c r="E448" s="73">
        <f t="shared" si="146"/>
        <v>6.8665702460332403</v>
      </c>
      <c r="F448" s="73">
        <f t="shared" si="147"/>
        <v>0</v>
      </c>
      <c r="G448" s="74">
        <f t="shared" si="148"/>
        <v>2144.8587501912948</v>
      </c>
      <c r="H448" s="72">
        <f t="shared" si="149"/>
        <v>703.4263432904304</v>
      </c>
      <c r="I448" s="72">
        <f t="shared" si="150"/>
        <v>74.30020442896361</v>
      </c>
      <c r="J448" s="72">
        <f t="shared" si="151"/>
        <v>20.638945674712112</v>
      </c>
      <c r="K448" s="72">
        <f t="shared" si="140"/>
        <v>22.222222222222221</v>
      </c>
      <c r="L448" s="73">
        <f t="shared" si="152"/>
        <v>0.23359578974804726</v>
      </c>
      <c r="M448" s="73">
        <f t="shared" si="153"/>
        <v>0.23359578974804726</v>
      </c>
      <c r="N448" s="72">
        <f t="shared" si="144"/>
        <v>0</v>
      </c>
      <c r="O448" s="74">
        <f t="shared" si="141"/>
        <v>342000</v>
      </c>
      <c r="P448" s="74">
        <f t="shared" si="158"/>
        <v>16570.613896185398</v>
      </c>
      <c r="Q448" s="74">
        <f t="shared" si="154"/>
        <v>0</v>
      </c>
      <c r="R448" s="74">
        <f t="shared" si="142"/>
        <v>6000</v>
      </c>
      <c r="S448" s="74">
        <f t="shared" si="155"/>
        <v>1226.7823062635071</v>
      </c>
      <c r="T448" s="74">
        <f t="shared" si="156"/>
        <v>7226.7823062635071</v>
      </c>
      <c r="U448" s="75">
        <f t="shared" si="157"/>
        <v>9343.8315899218906</v>
      </c>
      <c r="W448" s="76">
        <f>IF($I448&lt;='Forbikjøringsfelt i stigning'!$D$15-'Forbikjøringsfelt i stigning'!$D$18,IF($I447&gt;='Forbikjøringsfelt i stigning'!$D$15-'Forbikjøringsfelt i stigning'!$D$18,$G448,0),0)</f>
        <v>0</v>
      </c>
      <c r="X448" s="77">
        <f>IF($I448&gt;='Forbikjøringsfelt i stigning'!$D$15-('Forbikjøringsfelt i stigning'!$D$18-5),IF($I447&lt;='Forbikjøringsfelt i stigning'!$D$15-('Forbikjøringsfelt i stigning'!$D$18-5),$G448,0),0)</f>
        <v>0</v>
      </c>
    </row>
    <row r="449" spans="2:24" x14ac:dyDescent="0.2">
      <c r="B449" s="71">
        <v>393</v>
      </c>
      <c r="C449" s="72">
        <f t="shared" si="143"/>
        <v>130.99999999999935</v>
      </c>
      <c r="D449" s="72">
        <f t="shared" si="145"/>
        <v>0.33333333333334281</v>
      </c>
      <c r="E449" s="73">
        <f t="shared" si="146"/>
        <v>6.892626102112458</v>
      </c>
      <c r="F449" s="73">
        <f t="shared" si="147"/>
        <v>0</v>
      </c>
      <c r="G449" s="74">
        <f t="shared" si="148"/>
        <v>2151.7513762934072</v>
      </c>
      <c r="H449" s="72">
        <f t="shared" si="149"/>
        <v>703.4263432904304</v>
      </c>
      <c r="I449" s="72">
        <f t="shared" si="150"/>
        <v>74.580519376661272</v>
      </c>
      <c r="J449" s="72">
        <f t="shared" si="151"/>
        <v>20.716810937961462</v>
      </c>
      <c r="K449" s="72">
        <f t="shared" si="140"/>
        <v>22.222222222222221</v>
      </c>
      <c r="L449" s="73">
        <f t="shared" si="152"/>
        <v>0.2318068981218723</v>
      </c>
      <c r="M449" s="73">
        <f t="shared" si="153"/>
        <v>0.2318068981218723</v>
      </c>
      <c r="N449" s="72">
        <f t="shared" si="144"/>
        <v>0</v>
      </c>
      <c r="O449" s="74">
        <f t="shared" si="141"/>
        <v>342000</v>
      </c>
      <c r="P449" s="74">
        <f t="shared" si="158"/>
        <v>16508.332340539902</v>
      </c>
      <c r="Q449" s="74">
        <f t="shared" si="154"/>
        <v>0</v>
      </c>
      <c r="R449" s="74">
        <f t="shared" si="142"/>
        <v>6000</v>
      </c>
      <c r="S449" s="74">
        <f t="shared" si="155"/>
        <v>1236.0564156650103</v>
      </c>
      <c r="T449" s="74">
        <f t="shared" si="156"/>
        <v>7236.0564156650107</v>
      </c>
      <c r="U449" s="75">
        <f t="shared" si="157"/>
        <v>9272.2759248748916</v>
      </c>
      <c r="W449" s="76">
        <f>IF($I449&lt;='Forbikjøringsfelt i stigning'!$D$15-'Forbikjøringsfelt i stigning'!$D$18,IF($I448&gt;='Forbikjøringsfelt i stigning'!$D$15-'Forbikjøringsfelt i stigning'!$D$18,$G449,0),0)</f>
        <v>0</v>
      </c>
      <c r="X449" s="77">
        <f>IF($I449&gt;='Forbikjøringsfelt i stigning'!$D$15-('Forbikjøringsfelt i stigning'!$D$18-5),IF($I448&lt;='Forbikjøringsfelt i stigning'!$D$15-('Forbikjøringsfelt i stigning'!$D$18-5),$G449,0),0)</f>
        <v>0</v>
      </c>
    </row>
    <row r="450" spans="2:24" x14ac:dyDescent="0.2">
      <c r="B450" s="71">
        <v>394</v>
      </c>
      <c r="C450" s="72">
        <f t="shared" si="143"/>
        <v>131.33333333333269</v>
      </c>
      <c r="D450" s="72">
        <f t="shared" si="145"/>
        <v>0.33333333333334281</v>
      </c>
      <c r="E450" s="73">
        <f t="shared" si="146"/>
        <v>6.9184818069941212</v>
      </c>
      <c r="F450" s="73">
        <f t="shared" si="147"/>
        <v>0</v>
      </c>
      <c r="G450" s="74">
        <f t="shared" si="148"/>
        <v>2158.6698581004011</v>
      </c>
      <c r="H450" s="72">
        <f t="shared" si="149"/>
        <v>703.4263432904304</v>
      </c>
      <c r="I450" s="72">
        <f t="shared" si="150"/>
        <v>74.858687654407518</v>
      </c>
      <c r="J450" s="72">
        <f t="shared" si="151"/>
        <v>20.794079904002089</v>
      </c>
      <c r="K450" s="72">
        <f t="shared" si="140"/>
        <v>22.222222222222221</v>
      </c>
      <c r="L450" s="73">
        <f t="shared" si="152"/>
        <v>0.23004237020481155</v>
      </c>
      <c r="M450" s="73">
        <f t="shared" si="153"/>
        <v>0.23004237020481155</v>
      </c>
      <c r="N450" s="72">
        <f t="shared" si="144"/>
        <v>0</v>
      </c>
      <c r="O450" s="74">
        <f t="shared" si="141"/>
        <v>342000</v>
      </c>
      <c r="P450" s="74">
        <f t="shared" si="158"/>
        <v>16446.98883426805</v>
      </c>
      <c r="Q450" s="74">
        <f t="shared" si="154"/>
        <v>0</v>
      </c>
      <c r="R450" s="74">
        <f t="shared" si="142"/>
        <v>6000</v>
      </c>
      <c r="S450" s="74">
        <f t="shared" si="155"/>
        <v>1245.2940260755877</v>
      </c>
      <c r="T450" s="74">
        <f t="shared" si="156"/>
        <v>7245.2940260755877</v>
      </c>
      <c r="U450" s="75">
        <f t="shared" si="157"/>
        <v>9201.694808192462</v>
      </c>
      <c r="W450" s="76">
        <f>IF($I450&lt;='Forbikjøringsfelt i stigning'!$D$15-'Forbikjøringsfelt i stigning'!$D$18,IF($I449&gt;='Forbikjøringsfelt i stigning'!$D$15-'Forbikjøringsfelt i stigning'!$D$18,$G450,0),0)</f>
        <v>0</v>
      </c>
      <c r="X450" s="77">
        <f>IF($I450&gt;='Forbikjøringsfelt i stigning'!$D$15-('Forbikjøringsfelt i stigning'!$D$18-5),IF($I449&lt;='Forbikjøringsfelt i stigning'!$D$15-('Forbikjøringsfelt i stigning'!$D$18-5),$G450,0),0)</f>
        <v>0</v>
      </c>
    </row>
    <row r="451" spans="2:24" x14ac:dyDescent="0.2">
      <c r="B451" s="71">
        <v>395</v>
      </c>
      <c r="C451" s="72">
        <f t="shared" si="143"/>
        <v>131.66666666666603</v>
      </c>
      <c r="D451" s="72">
        <f t="shared" si="145"/>
        <v>0.33333333333334281</v>
      </c>
      <c r="E451" s="73">
        <f t="shared" si="146"/>
        <v>6.9441400996789389</v>
      </c>
      <c r="F451" s="73">
        <f t="shared" si="147"/>
        <v>0</v>
      </c>
      <c r="G451" s="74">
        <f t="shared" si="148"/>
        <v>2165.61399820008</v>
      </c>
      <c r="H451" s="72">
        <f t="shared" si="149"/>
        <v>703.4263432904304</v>
      </c>
      <c r="I451" s="72">
        <f t="shared" si="150"/>
        <v>75.134738498653306</v>
      </c>
      <c r="J451" s="72">
        <f t="shared" si="151"/>
        <v>20.870760694070363</v>
      </c>
      <c r="K451" s="72">
        <f t="shared" si="140"/>
        <v>22.222222222222221</v>
      </c>
      <c r="L451" s="73">
        <f t="shared" si="152"/>
        <v>0.22830165016934831</v>
      </c>
      <c r="M451" s="73">
        <f t="shared" si="153"/>
        <v>0.22830165016934831</v>
      </c>
      <c r="N451" s="72">
        <f t="shared" si="144"/>
        <v>0</v>
      </c>
      <c r="O451" s="74">
        <f t="shared" si="141"/>
        <v>342000</v>
      </c>
      <c r="P451" s="74">
        <f t="shared" si="158"/>
        <v>16386.56132438749</v>
      </c>
      <c r="Q451" s="74">
        <f t="shared" si="154"/>
        <v>0</v>
      </c>
      <c r="R451" s="74">
        <f t="shared" si="142"/>
        <v>6000</v>
      </c>
      <c r="S451" s="74">
        <f t="shared" si="155"/>
        <v>1254.4953176135589</v>
      </c>
      <c r="T451" s="74">
        <f t="shared" si="156"/>
        <v>7254.4953176135587</v>
      </c>
      <c r="U451" s="75">
        <f t="shared" si="157"/>
        <v>9132.0660067739318</v>
      </c>
      <c r="W451" s="76">
        <f>IF($I451&lt;='Forbikjøringsfelt i stigning'!$D$15-'Forbikjøringsfelt i stigning'!$D$18,IF($I450&gt;='Forbikjøringsfelt i stigning'!$D$15-'Forbikjøringsfelt i stigning'!$D$18,$G451,0),0)</f>
        <v>0</v>
      </c>
      <c r="X451" s="77">
        <f>IF($I451&gt;='Forbikjøringsfelt i stigning'!$D$15-('Forbikjøringsfelt i stigning'!$D$18-5),IF($I450&lt;='Forbikjøringsfelt i stigning'!$D$15-('Forbikjøringsfelt i stigning'!$D$18-5),$G451,0),0)</f>
        <v>0</v>
      </c>
    </row>
    <row r="452" spans="2:24" x14ac:dyDescent="0.2">
      <c r="B452" s="71">
        <v>396</v>
      </c>
      <c r="C452" s="72">
        <f t="shared" si="143"/>
        <v>131.99999999999937</v>
      </c>
      <c r="D452" s="72">
        <f t="shared" si="145"/>
        <v>0.33333333333334281</v>
      </c>
      <c r="E452" s="73">
        <f t="shared" si="146"/>
        <v>6.9696036563663943</v>
      </c>
      <c r="F452" s="73">
        <f t="shared" si="147"/>
        <v>0</v>
      </c>
      <c r="G452" s="74">
        <f t="shared" si="148"/>
        <v>2172.5836018564464</v>
      </c>
      <c r="H452" s="72">
        <f t="shared" si="149"/>
        <v>703.4263432904304</v>
      </c>
      <c r="I452" s="72">
        <f t="shared" si="150"/>
        <v>75.408700478856531</v>
      </c>
      <c r="J452" s="72">
        <f t="shared" si="151"/>
        <v>20.946861244126815</v>
      </c>
      <c r="K452" s="72">
        <f t="shared" si="140"/>
        <v>22.222222222222221</v>
      </c>
      <c r="L452" s="73">
        <f t="shared" si="152"/>
        <v>0.22658420017067629</v>
      </c>
      <c r="M452" s="73">
        <f t="shared" si="153"/>
        <v>0.22658420017067629</v>
      </c>
      <c r="N452" s="72">
        <f t="shared" si="144"/>
        <v>0</v>
      </c>
      <c r="O452" s="74">
        <f t="shared" si="141"/>
        <v>342000</v>
      </c>
      <c r="P452" s="74">
        <f t="shared" si="158"/>
        <v>16327.028475251473</v>
      </c>
      <c r="Q452" s="74">
        <f t="shared" si="154"/>
        <v>0</v>
      </c>
      <c r="R452" s="74">
        <f t="shared" si="142"/>
        <v>6000</v>
      </c>
      <c r="S452" s="74">
        <f t="shared" si="155"/>
        <v>1263.6604684244217</v>
      </c>
      <c r="T452" s="74">
        <f t="shared" si="156"/>
        <v>7263.6604684244212</v>
      </c>
      <c r="U452" s="75">
        <f t="shared" si="157"/>
        <v>9063.3680068270514</v>
      </c>
      <c r="W452" s="76">
        <f>IF($I452&lt;='Forbikjøringsfelt i stigning'!$D$15-'Forbikjøringsfelt i stigning'!$D$18,IF($I451&gt;='Forbikjøringsfelt i stigning'!$D$15-'Forbikjøringsfelt i stigning'!$D$18,$G452,0),0)</f>
        <v>0</v>
      </c>
      <c r="X452" s="77">
        <f>IF($I452&gt;='Forbikjøringsfelt i stigning'!$D$15-('Forbikjøringsfelt i stigning'!$D$18-5),IF($I451&lt;='Forbikjøringsfelt i stigning'!$D$15-('Forbikjøringsfelt i stigning'!$D$18-5),$G452,0),0)</f>
        <v>0</v>
      </c>
    </row>
    <row r="453" spans="2:24" x14ac:dyDescent="0.2">
      <c r="B453" s="71">
        <v>397</v>
      </c>
      <c r="C453" s="72">
        <f t="shared" si="143"/>
        <v>132.33333333333272</v>
      </c>
      <c r="D453" s="72">
        <f t="shared" si="145"/>
        <v>0.33333333333334281</v>
      </c>
      <c r="E453" s="73">
        <f t="shared" si="146"/>
        <v>6.9948750924963976</v>
      </c>
      <c r="F453" s="73">
        <f t="shared" si="147"/>
        <v>0</v>
      </c>
      <c r="G453" s="74">
        <f t="shared" si="148"/>
        <v>2179.5784769489428</v>
      </c>
      <c r="H453" s="72">
        <f t="shared" si="149"/>
        <v>703.4263432904304</v>
      </c>
      <c r="I453" s="72">
        <f t="shared" si="150"/>
        <v>75.680601519061355</v>
      </c>
      <c r="J453" s="72">
        <f t="shared" si="151"/>
        <v>21.022389310850375</v>
      </c>
      <c r="K453" s="72">
        <f t="shared" si="140"/>
        <v>22.222222222222221</v>
      </c>
      <c r="L453" s="73">
        <f t="shared" si="152"/>
        <v>0.22488949960212937</v>
      </c>
      <c r="M453" s="73">
        <f t="shared" si="153"/>
        <v>0.22488949960212937</v>
      </c>
      <c r="N453" s="72">
        <f t="shared" si="144"/>
        <v>0</v>
      </c>
      <c r="O453" s="74">
        <f t="shared" si="141"/>
        <v>342000</v>
      </c>
      <c r="P453" s="74">
        <f t="shared" si="158"/>
        <v>16268.369638815608</v>
      </c>
      <c r="Q453" s="74">
        <f t="shared" si="154"/>
        <v>0</v>
      </c>
      <c r="R453" s="74">
        <f t="shared" si="142"/>
        <v>6000</v>
      </c>
      <c r="S453" s="74">
        <f t="shared" si="155"/>
        <v>1272.7896547304335</v>
      </c>
      <c r="T453" s="74">
        <f t="shared" si="156"/>
        <v>7272.7896547304335</v>
      </c>
      <c r="U453" s="75">
        <f t="shared" si="157"/>
        <v>8995.5799840851741</v>
      </c>
      <c r="W453" s="76">
        <f>IF($I453&lt;='Forbikjøringsfelt i stigning'!$D$15-'Forbikjøringsfelt i stigning'!$D$18,IF($I452&gt;='Forbikjøringsfelt i stigning'!$D$15-'Forbikjøringsfelt i stigning'!$D$18,$G453,0),0)</f>
        <v>0</v>
      </c>
      <c r="X453" s="77">
        <f>IF($I453&gt;='Forbikjøringsfelt i stigning'!$D$15-('Forbikjøringsfelt i stigning'!$D$18-5),IF($I452&lt;='Forbikjøringsfelt i stigning'!$D$15-('Forbikjøringsfelt i stigning'!$D$18-5),$G453,0),0)</f>
        <v>0</v>
      </c>
    </row>
    <row r="454" spans="2:24" x14ac:dyDescent="0.2">
      <c r="B454" s="71">
        <v>398</v>
      </c>
      <c r="C454" s="72">
        <f t="shared" si="143"/>
        <v>132.66666666666606</v>
      </c>
      <c r="D454" s="72">
        <f t="shared" si="145"/>
        <v>0.33333333333334281</v>
      </c>
      <c r="E454" s="73">
        <f t="shared" si="146"/>
        <v>7.0199569647059992</v>
      </c>
      <c r="F454" s="73">
        <f t="shared" si="147"/>
        <v>0</v>
      </c>
      <c r="G454" s="74">
        <f t="shared" si="148"/>
        <v>2186.5984339136489</v>
      </c>
      <c r="H454" s="72">
        <f t="shared" si="149"/>
        <v>703.4263432904304</v>
      </c>
      <c r="I454" s="72">
        <f t="shared" si="150"/>
        <v>75.950468918583908</v>
      </c>
      <c r="J454" s="72">
        <f t="shared" si="151"/>
        <v>21.097352477384419</v>
      </c>
      <c r="K454" s="72">
        <f t="shared" si="140"/>
        <v>22.222222222222221</v>
      </c>
      <c r="L454" s="73">
        <f t="shared" si="152"/>
        <v>0.22321704438797996</v>
      </c>
      <c r="M454" s="73">
        <f t="shared" si="153"/>
        <v>0.22321704438797996</v>
      </c>
      <c r="N454" s="72">
        <f t="shared" si="144"/>
        <v>0</v>
      </c>
      <c r="O454" s="74">
        <f t="shared" si="141"/>
        <v>342000</v>
      </c>
      <c r="P454" s="74">
        <f t="shared" si="158"/>
        <v>16210.564826397595</v>
      </c>
      <c r="Q454" s="74">
        <f t="shared" si="154"/>
        <v>0</v>
      </c>
      <c r="R454" s="74">
        <f t="shared" si="142"/>
        <v>6000</v>
      </c>
      <c r="S454" s="74">
        <f t="shared" si="155"/>
        <v>1281.8830508783956</v>
      </c>
      <c r="T454" s="74">
        <f t="shared" si="156"/>
        <v>7281.8830508783958</v>
      </c>
      <c r="U454" s="75">
        <f t="shared" si="157"/>
        <v>8928.6817755191987</v>
      </c>
      <c r="W454" s="76">
        <f>IF($I454&lt;='Forbikjøringsfelt i stigning'!$D$15-'Forbikjøringsfelt i stigning'!$D$18,IF($I453&gt;='Forbikjøringsfelt i stigning'!$D$15-'Forbikjøringsfelt i stigning'!$D$18,$G454,0),0)</f>
        <v>0</v>
      </c>
      <c r="X454" s="77">
        <f>IF($I454&gt;='Forbikjøringsfelt i stigning'!$D$15-('Forbikjøringsfelt i stigning'!$D$18-5),IF($I453&lt;='Forbikjøringsfelt i stigning'!$D$15-('Forbikjøringsfelt i stigning'!$D$18-5),$G454,0),0)</f>
        <v>0</v>
      </c>
    </row>
    <row r="455" spans="2:24" x14ac:dyDescent="0.2">
      <c r="B455" s="71">
        <v>399</v>
      </c>
      <c r="C455" s="72">
        <f t="shared" si="143"/>
        <v>132.9999999999994</v>
      </c>
      <c r="D455" s="72">
        <f t="shared" si="145"/>
        <v>0.33333333333334281</v>
      </c>
      <c r="E455" s="73">
        <f t="shared" si="146"/>
        <v>7.0448517727054503</v>
      </c>
      <c r="F455" s="73">
        <f t="shared" si="147"/>
        <v>0</v>
      </c>
      <c r="G455" s="74">
        <f t="shared" si="148"/>
        <v>2193.6432856863544</v>
      </c>
      <c r="H455" s="72">
        <f t="shared" si="149"/>
        <v>703.4263432904304</v>
      </c>
      <c r="I455" s="72">
        <f t="shared" si="150"/>
        <v>76.218329371849492</v>
      </c>
      <c r="J455" s="72">
        <f t="shared" si="151"/>
        <v>21.17175815884708</v>
      </c>
      <c r="K455" s="72">
        <f t="shared" si="140"/>
        <v>22.222222222222221</v>
      </c>
      <c r="L455" s="73">
        <f t="shared" si="152"/>
        <v>0.22156634631141042</v>
      </c>
      <c r="M455" s="73">
        <f t="shared" si="153"/>
        <v>0.22156634631141042</v>
      </c>
      <c r="N455" s="72">
        <f t="shared" si="144"/>
        <v>0</v>
      </c>
      <c r="O455" s="74">
        <f t="shared" si="141"/>
        <v>342000</v>
      </c>
      <c r="P455" s="74">
        <f t="shared" si="158"/>
        <v>16153.594681842134</v>
      </c>
      <c r="Q455" s="74">
        <f t="shared" si="154"/>
        <v>0</v>
      </c>
      <c r="R455" s="74">
        <f t="shared" si="142"/>
        <v>6000</v>
      </c>
      <c r="S455" s="74">
        <f t="shared" si="155"/>
        <v>1290.9408293857189</v>
      </c>
      <c r="T455" s="74">
        <f t="shared" si="156"/>
        <v>7290.9408293857186</v>
      </c>
      <c r="U455" s="75">
        <f t="shared" si="157"/>
        <v>8862.6538524564166</v>
      </c>
      <c r="W455" s="76">
        <f>IF($I455&lt;='Forbikjøringsfelt i stigning'!$D$15-'Forbikjøringsfelt i stigning'!$D$18,IF($I454&gt;='Forbikjøringsfelt i stigning'!$D$15-'Forbikjøringsfelt i stigning'!$D$18,$G455,0),0)</f>
        <v>0</v>
      </c>
      <c r="X455" s="77">
        <f>IF($I455&gt;='Forbikjøringsfelt i stigning'!$D$15-('Forbikjøringsfelt i stigning'!$D$18-5),IF($I454&lt;='Forbikjøringsfelt i stigning'!$D$15-('Forbikjøringsfelt i stigning'!$D$18-5),$G455,0),0)</f>
        <v>0</v>
      </c>
    </row>
    <row r="456" spans="2:24" x14ac:dyDescent="0.2">
      <c r="B456" s="71">
        <v>400</v>
      </c>
      <c r="C456" s="72">
        <f t="shared" si="143"/>
        <v>133.33333333333275</v>
      </c>
      <c r="D456" s="72">
        <f t="shared" si="145"/>
        <v>0.33333333333334281</v>
      </c>
      <c r="E456" s="73">
        <f t="shared" si="146"/>
        <v>7.0695619610776399</v>
      </c>
      <c r="F456" s="73">
        <f t="shared" si="147"/>
        <v>0</v>
      </c>
      <c r="G456" s="74">
        <f t="shared" si="148"/>
        <v>2200.7128476474322</v>
      </c>
      <c r="H456" s="72">
        <f t="shared" si="149"/>
        <v>703.4263432904304</v>
      </c>
      <c r="I456" s="72">
        <f t="shared" si="150"/>
        <v>76.484208987423187</v>
      </c>
      <c r="J456" s="72">
        <f t="shared" si="151"/>
        <v>21.245613607617553</v>
      </c>
      <c r="K456" s="72">
        <f t="shared" si="140"/>
        <v>22.222222222222221</v>
      </c>
      <c r="L456" s="73">
        <f t="shared" si="152"/>
        <v>0.21993693237560591</v>
      </c>
      <c r="M456" s="73">
        <f t="shared" si="153"/>
        <v>0.21993693237560591</v>
      </c>
      <c r="N456" s="72">
        <f t="shared" si="144"/>
        <v>0</v>
      </c>
      <c r="O456" s="74">
        <f t="shared" si="141"/>
        <v>342000</v>
      </c>
      <c r="P456" s="74">
        <f t="shared" si="158"/>
        <v>16097.440456009088</v>
      </c>
      <c r="Q456" s="74">
        <f t="shared" si="154"/>
        <v>0</v>
      </c>
      <c r="R456" s="74">
        <f t="shared" si="142"/>
        <v>6000</v>
      </c>
      <c r="S456" s="74">
        <f t="shared" si="155"/>
        <v>1299.9631609848502</v>
      </c>
      <c r="T456" s="74">
        <f t="shared" si="156"/>
        <v>7299.9631609848502</v>
      </c>
      <c r="U456" s="75">
        <f t="shared" si="157"/>
        <v>8797.4772950242368</v>
      </c>
      <c r="W456" s="76">
        <f>IF($I456&lt;='Forbikjøringsfelt i stigning'!$D$15-'Forbikjøringsfelt i stigning'!$D$18,IF($I455&gt;='Forbikjøringsfelt i stigning'!$D$15-'Forbikjøringsfelt i stigning'!$D$18,$G456,0),0)</f>
        <v>0</v>
      </c>
      <c r="X456" s="77">
        <f>IF($I456&gt;='Forbikjøringsfelt i stigning'!$D$15-('Forbikjøringsfelt i stigning'!$D$18-5),IF($I455&lt;='Forbikjøringsfelt i stigning'!$D$15-('Forbikjøringsfelt i stigning'!$D$18-5),$G456,0),0)</f>
        <v>0</v>
      </c>
    </row>
    <row r="457" spans="2:24" x14ac:dyDescent="0.2">
      <c r="B457" s="71">
        <v>401</v>
      </c>
      <c r="C457" s="72">
        <f t="shared" si="143"/>
        <v>133.66666666666609</v>
      </c>
      <c r="D457" s="72">
        <f t="shared" si="145"/>
        <v>0.33333333333334281</v>
      </c>
      <c r="E457" s="73">
        <f t="shared" si="146"/>
        <v>7.0940899210046977</v>
      </c>
      <c r="F457" s="73">
        <f t="shared" si="147"/>
        <v>0</v>
      </c>
      <c r="G457" s="74">
        <f t="shared" si="148"/>
        <v>2207.8069375684368</v>
      </c>
      <c r="H457" s="72">
        <f t="shared" si="149"/>
        <v>703.4263432904304</v>
      </c>
      <c r="I457" s="72">
        <f t="shared" si="150"/>
        <v>76.748133306273928</v>
      </c>
      <c r="J457" s="72">
        <f t="shared" si="151"/>
        <v>21.318925918409423</v>
      </c>
      <c r="K457" s="72">
        <f t="shared" si="140"/>
        <v>22.222222222222221</v>
      </c>
      <c r="L457" s="73">
        <f t="shared" si="152"/>
        <v>0.21832834419605787</v>
      </c>
      <c r="M457" s="73">
        <f t="shared" si="153"/>
        <v>0.21832834419605787</v>
      </c>
      <c r="N457" s="72">
        <f t="shared" si="144"/>
        <v>0</v>
      </c>
      <c r="O457" s="74">
        <f t="shared" si="141"/>
        <v>342000</v>
      </c>
      <c r="P457" s="74">
        <f t="shared" si="158"/>
        <v>16042.083982508448</v>
      </c>
      <c r="Q457" s="74">
        <f t="shared" si="154"/>
        <v>0</v>
      </c>
      <c r="R457" s="74">
        <f t="shared" si="142"/>
        <v>6000</v>
      </c>
      <c r="S457" s="74">
        <f t="shared" si="155"/>
        <v>1308.9502146661316</v>
      </c>
      <c r="T457" s="74">
        <f t="shared" si="156"/>
        <v>7308.9502146661316</v>
      </c>
      <c r="U457" s="75">
        <f t="shared" si="157"/>
        <v>8733.1337678423151</v>
      </c>
      <c r="W457" s="76">
        <f>IF($I457&lt;='Forbikjøringsfelt i stigning'!$D$15-'Forbikjøringsfelt i stigning'!$D$18,IF($I456&gt;='Forbikjøringsfelt i stigning'!$D$15-'Forbikjøringsfelt i stigning'!$D$18,$G457,0),0)</f>
        <v>0</v>
      </c>
      <c r="X457" s="77">
        <f>IF($I457&gt;='Forbikjøringsfelt i stigning'!$D$15-('Forbikjøringsfelt i stigning'!$D$18-5),IF($I456&lt;='Forbikjøringsfelt i stigning'!$D$15-('Forbikjøringsfelt i stigning'!$D$18-5),$G457,0),0)</f>
        <v>0</v>
      </c>
    </row>
    <row r="458" spans="2:24" x14ac:dyDescent="0.2">
      <c r="B458" s="71">
        <v>402</v>
      </c>
      <c r="C458" s="72">
        <f t="shared" si="143"/>
        <v>133.99999999999943</v>
      </c>
      <c r="D458" s="72">
        <f t="shared" si="145"/>
        <v>0.33333333333334281</v>
      </c>
      <c r="E458" s="73">
        <f t="shared" si="146"/>
        <v>7.1184379919253473</v>
      </c>
      <c r="F458" s="73">
        <f t="shared" si="147"/>
        <v>0</v>
      </c>
      <c r="G458" s="74">
        <f t="shared" si="148"/>
        <v>2214.9253755603622</v>
      </c>
      <c r="H458" s="72">
        <f t="shared" si="149"/>
        <v>703.4263432904304</v>
      </c>
      <c r="I458" s="72">
        <f t="shared" si="150"/>
        <v>77.010127319309206</v>
      </c>
      <c r="J458" s="72">
        <f t="shared" si="151"/>
        <v>21.391702033141446</v>
      </c>
      <c r="K458" s="72">
        <f t="shared" si="140"/>
        <v>22.222222222222221</v>
      </c>
      <c r="L458" s="73">
        <f t="shared" si="152"/>
        <v>0.21674013742228834</v>
      </c>
      <c r="M458" s="73">
        <f t="shared" si="153"/>
        <v>0.21674013742228834</v>
      </c>
      <c r="N458" s="72">
        <f t="shared" si="144"/>
        <v>0</v>
      </c>
      <c r="O458" s="74">
        <f t="shared" si="141"/>
        <v>342000</v>
      </c>
      <c r="P458" s="74">
        <f t="shared" si="158"/>
        <v>15987.507654610694</v>
      </c>
      <c r="Q458" s="74">
        <f t="shared" si="154"/>
        <v>0</v>
      </c>
      <c r="R458" s="74">
        <f t="shared" si="142"/>
        <v>6000</v>
      </c>
      <c r="S458" s="74">
        <f t="shared" si="155"/>
        <v>1317.9021577191586</v>
      </c>
      <c r="T458" s="74">
        <f t="shared" si="156"/>
        <v>7317.9021577191588</v>
      </c>
      <c r="U458" s="75">
        <f t="shared" si="157"/>
        <v>8669.6054968915341</v>
      </c>
      <c r="W458" s="76">
        <f>IF($I458&lt;='Forbikjøringsfelt i stigning'!$D$15-'Forbikjøringsfelt i stigning'!$D$18,IF($I457&gt;='Forbikjøringsfelt i stigning'!$D$15-'Forbikjøringsfelt i stigning'!$D$18,$G458,0),0)</f>
        <v>0</v>
      </c>
      <c r="X458" s="77">
        <f>IF($I458&gt;='Forbikjøringsfelt i stigning'!$D$15-('Forbikjøringsfelt i stigning'!$D$18-5),IF($I457&lt;='Forbikjøringsfelt i stigning'!$D$15-('Forbikjøringsfelt i stigning'!$D$18-5),$G458,0),0)</f>
        <v>0</v>
      </c>
    </row>
    <row r="459" spans="2:24" x14ac:dyDescent="0.2">
      <c r="B459" s="71">
        <v>403</v>
      </c>
      <c r="C459" s="72">
        <f t="shared" si="143"/>
        <v>134.33333333333277</v>
      </c>
      <c r="D459" s="72">
        <f t="shared" si="145"/>
        <v>0.33333333333334281</v>
      </c>
      <c r="E459" s="73">
        <f t="shared" si="146"/>
        <v>7.1426084631263684</v>
      </c>
      <c r="F459" s="73">
        <f t="shared" si="147"/>
        <v>0</v>
      </c>
      <c r="G459" s="74">
        <f t="shared" si="148"/>
        <v>2222.0679840234884</v>
      </c>
      <c r="H459" s="72">
        <f t="shared" si="149"/>
        <v>703.4263432904304</v>
      </c>
      <c r="I459" s="72">
        <f t="shared" si="150"/>
        <v>77.270215484215953</v>
      </c>
      <c r="J459" s="72">
        <f t="shared" si="151"/>
        <v>21.463948745615543</v>
      </c>
      <c r="K459" s="72">
        <f t="shared" si="140"/>
        <v>22.222222222222221</v>
      </c>
      <c r="L459" s="73">
        <f t="shared" si="152"/>
        <v>0.2151718811873293</v>
      </c>
      <c r="M459" s="73">
        <f t="shared" si="153"/>
        <v>0.2151718811873293</v>
      </c>
      <c r="N459" s="72">
        <f t="shared" si="144"/>
        <v>0</v>
      </c>
      <c r="O459" s="74">
        <f t="shared" si="141"/>
        <v>342000</v>
      </c>
      <c r="P459" s="74">
        <f t="shared" si="158"/>
        <v>15933.694403265876</v>
      </c>
      <c r="Q459" s="74">
        <f t="shared" si="154"/>
        <v>0</v>
      </c>
      <c r="R459" s="74">
        <f t="shared" si="142"/>
        <v>6000</v>
      </c>
      <c r="S459" s="74">
        <f t="shared" si="155"/>
        <v>1326.8191557727037</v>
      </c>
      <c r="T459" s="74">
        <f t="shared" si="156"/>
        <v>7326.8191557727041</v>
      </c>
      <c r="U459" s="75">
        <f t="shared" si="157"/>
        <v>8606.8752474931716</v>
      </c>
      <c r="W459" s="76">
        <f>IF($I459&lt;='Forbikjøringsfelt i stigning'!$D$15-'Forbikjøringsfelt i stigning'!$D$18,IF($I458&gt;='Forbikjøringsfelt i stigning'!$D$15-'Forbikjøringsfelt i stigning'!$D$18,$G459,0),0)</f>
        <v>0</v>
      </c>
      <c r="X459" s="77">
        <f>IF($I459&gt;='Forbikjøringsfelt i stigning'!$D$15-('Forbikjøringsfelt i stigning'!$D$18-5),IF($I458&lt;='Forbikjøringsfelt i stigning'!$D$15-('Forbikjøringsfelt i stigning'!$D$18-5),$G459,0),0)</f>
        <v>0</v>
      </c>
    </row>
    <row r="460" spans="2:24" x14ac:dyDescent="0.2">
      <c r="B460" s="71">
        <v>404</v>
      </c>
      <c r="C460" s="72">
        <f t="shared" si="143"/>
        <v>134.66666666666612</v>
      </c>
      <c r="D460" s="72">
        <f t="shared" si="145"/>
        <v>0.33333333333334281</v>
      </c>
      <c r="E460" s="73">
        <f t="shared" si="146"/>
        <v>7.1666035752713482</v>
      </c>
      <c r="F460" s="73">
        <f t="shared" si="147"/>
        <v>0</v>
      </c>
      <c r="G460" s="74">
        <f t="shared" si="148"/>
        <v>2229.2345875987598</v>
      </c>
      <c r="H460" s="72">
        <f t="shared" si="149"/>
        <v>703.4263432904304</v>
      </c>
      <c r="I460" s="72">
        <f t="shared" si="150"/>
        <v>77.528421741640756</v>
      </c>
      <c r="J460" s="72">
        <f t="shared" si="151"/>
        <v>21.535672706011322</v>
      </c>
      <c r="K460" s="72">
        <f t="shared" si="140"/>
        <v>22.222222222222221</v>
      </c>
      <c r="L460" s="73">
        <f t="shared" si="152"/>
        <v>0.21362315758339243</v>
      </c>
      <c r="M460" s="73">
        <f t="shared" si="153"/>
        <v>0.21362315758339243</v>
      </c>
      <c r="N460" s="72">
        <f t="shared" si="144"/>
        <v>0</v>
      </c>
      <c r="O460" s="74">
        <f t="shared" si="141"/>
        <v>342000</v>
      </c>
      <c r="P460" s="74">
        <f t="shared" si="158"/>
        <v>15880.627676168966</v>
      </c>
      <c r="Q460" s="74">
        <f t="shared" si="154"/>
        <v>0</v>
      </c>
      <c r="R460" s="74">
        <f t="shared" si="142"/>
        <v>6000</v>
      </c>
      <c r="S460" s="74">
        <f t="shared" si="155"/>
        <v>1335.7013728332699</v>
      </c>
      <c r="T460" s="74">
        <f t="shared" si="156"/>
        <v>7335.7013728332695</v>
      </c>
      <c r="U460" s="75">
        <f t="shared" si="157"/>
        <v>8544.9263033356965</v>
      </c>
      <c r="W460" s="76">
        <f>IF($I460&lt;='Forbikjøringsfelt i stigning'!$D$15-'Forbikjøringsfelt i stigning'!$D$18,IF($I459&gt;='Forbikjøringsfelt i stigning'!$D$15-'Forbikjøringsfelt i stigning'!$D$18,$G460,0),0)</f>
        <v>0</v>
      </c>
      <c r="X460" s="77">
        <f>IF($I460&gt;='Forbikjøringsfelt i stigning'!$D$15-('Forbikjøringsfelt i stigning'!$D$18-5),IF($I459&lt;='Forbikjøringsfelt i stigning'!$D$15-('Forbikjøringsfelt i stigning'!$D$18-5),$G460,0),0)</f>
        <v>0</v>
      </c>
    </row>
    <row r="461" spans="2:24" x14ac:dyDescent="0.2">
      <c r="B461" s="71">
        <v>405</v>
      </c>
      <c r="C461" s="72">
        <f t="shared" si="143"/>
        <v>134.99999999999946</v>
      </c>
      <c r="D461" s="72">
        <f t="shared" si="145"/>
        <v>0.33333333333334281</v>
      </c>
      <c r="E461" s="73">
        <f t="shared" si="146"/>
        <v>7.1904255218697228</v>
      </c>
      <c r="F461" s="73">
        <f t="shared" si="147"/>
        <v>0</v>
      </c>
      <c r="G461" s="74">
        <f t="shared" si="148"/>
        <v>2236.4250131206295</v>
      </c>
      <c r="H461" s="72">
        <f t="shared" si="149"/>
        <v>703.4263432904304</v>
      </c>
      <c r="I461" s="72">
        <f t="shared" si="150"/>
        <v>77.784769530740832</v>
      </c>
      <c r="J461" s="72">
        <f t="shared" si="151"/>
        <v>21.606880425205787</v>
      </c>
      <c r="K461" s="72">
        <f t="shared" si="140"/>
        <v>22.222222222222221</v>
      </c>
      <c r="L461" s="73">
        <f t="shared" si="152"/>
        <v>0.2120935611622709</v>
      </c>
      <c r="M461" s="73">
        <f t="shared" si="153"/>
        <v>0.2120935611622709</v>
      </c>
      <c r="N461" s="72">
        <f t="shared" si="144"/>
        <v>0</v>
      </c>
      <c r="O461" s="74">
        <f t="shared" si="141"/>
        <v>342000</v>
      </c>
      <c r="P461" s="74">
        <f t="shared" si="158"/>
        <v>15828.291417813163</v>
      </c>
      <c r="Q461" s="74">
        <f t="shared" si="154"/>
        <v>0</v>
      </c>
      <c r="R461" s="74">
        <f t="shared" si="142"/>
        <v>6000</v>
      </c>
      <c r="S461" s="74">
        <f t="shared" si="155"/>
        <v>1344.5489713223262</v>
      </c>
      <c r="T461" s="74">
        <f t="shared" si="156"/>
        <v>7344.548971322326</v>
      </c>
      <c r="U461" s="75">
        <f t="shared" si="157"/>
        <v>8483.7424464908363</v>
      </c>
      <c r="W461" s="76">
        <f>IF($I461&lt;='Forbikjøringsfelt i stigning'!$D$15-'Forbikjøringsfelt i stigning'!$D$18,IF($I460&gt;='Forbikjøringsfelt i stigning'!$D$15-'Forbikjøringsfelt i stigning'!$D$18,$G461,0),0)</f>
        <v>0</v>
      </c>
      <c r="X461" s="77">
        <f>IF($I461&gt;='Forbikjøringsfelt i stigning'!$D$15-('Forbikjøringsfelt i stigning'!$D$18-5),IF($I460&lt;='Forbikjøringsfelt i stigning'!$D$15-('Forbikjøringsfelt i stigning'!$D$18-5),$G461,0),0)</f>
        <v>0</v>
      </c>
    </row>
    <row r="462" spans="2:24" x14ac:dyDescent="0.2">
      <c r="B462" s="71">
        <v>406</v>
      </c>
      <c r="C462" s="72">
        <f t="shared" si="143"/>
        <v>135.3333333333328</v>
      </c>
      <c r="D462" s="72">
        <f t="shared" si="145"/>
        <v>0.33333333333334281</v>
      </c>
      <c r="E462" s="73">
        <f t="shared" si="146"/>
        <v>7.2140764506889274</v>
      </c>
      <c r="F462" s="73">
        <f t="shared" si="147"/>
        <v>0</v>
      </c>
      <c r="G462" s="74">
        <f t="shared" si="148"/>
        <v>2243.6390895713184</v>
      </c>
      <c r="H462" s="72">
        <f t="shared" si="149"/>
        <v>703.4263432904304</v>
      </c>
      <c r="I462" s="72">
        <f t="shared" si="150"/>
        <v>78.03928180413557</v>
      </c>
      <c r="J462" s="72">
        <f t="shared" si="151"/>
        <v>21.677578278926546</v>
      </c>
      <c r="K462" s="72">
        <f t="shared" si="140"/>
        <v>22.222222222222221</v>
      </c>
      <c r="L462" s="73">
        <f t="shared" si="152"/>
        <v>0.21058269845910496</v>
      </c>
      <c r="M462" s="73">
        <f t="shared" si="153"/>
        <v>0.21058269845910496</v>
      </c>
      <c r="N462" s="72">
        <f t="shared" si="144"/>
        <v>0</v>
      </c>
      <c r="O462" s="74">
        <f t="shared" si="141"/>
        <v>342000</v>
      </c>
      <c r="P462" s="74">
        <f t="shared" si="158"/>
        <v>15776.670050476483</v>
      </c>
      <c r="Q462" s="74">
        <f t="shared" si="154"/>
        <v>0</v>
      </c>
      <c r="R462" s="74">
        <f t="shared" si="142"/>
        <v>6000</v>
      </c>
      <c r="S462" s="74">
        <f t="shared" si="155"/>
        <v>1353.3621121122853</v>
      </c>
      <c r="T462" s="74">
        <f t="shared" si="156"/>
        <v>7353.3621121122851</v>
      </c>
      <c r="U462" s="75">
        <f t="shared" si="157"/>
        <v>8423.307938364198</v>
      </c>
      <c r="W462" s="76">
        <f>IF($I462&lt;='Forbikjøringsfelt i stigning'!$D$15-'Forbikjøringsfelt i stigning'!$D$18,IF($I461&gt;='Forbikjøringsfelt i stigning'!$D$15-'Forbikjøringsfelt i stigning'!$D$18,$G462,0),0)</f>
        <v>0</v>
      </c>
      <c r="X462" s="77">
        <f>IF($I462&gt;='Forbikjøringsfelt i stigning'!$D$15-('Forbikjøringsfelt i stigning'!$D$18-5),IF($I461&lt;='Forbikjøringsfelt i stigning'!$D$15-('Forbikjøringsfelt i stigning'!$D$18-5),$G462,0),0)</f>
        <v>0</v>
      </c>
    </row>
    <row r="463" spans="2:24" x14ac:dyDescent="0.2">
      <c r="B463" s="71">
        <v>407</v>
      </c>
      <c r="C463" s="72">
        <f t="shared" si="143"/>
        <v>135.66666666666615</v>
      </c>
      <c r="D463" s="72">
        <f t="shared" si="145"/>
        <v>0.33333333333334281</v>
      </c>
      <c r="E463" s="73">
        <f t="shared" si="146"/>
        <v>7.2375584651123388</v>
      </c>
      <c r="F463" s="73">
        <f t="shared" si="147"/>
        <v>0</v>
      </c>
      <c r="G463" s="74">
        <f t="shared" si="148"/>
        <v>2250.8766480364307</v>
      </c>
      <c r="H463" s="72">
        <f t="shared" si="149"/>
        <v>703.4263432904304</v>
      </c>
      <c r="I463" s="72">
        <f t="shared" si="150"/>
        <v>78.291981042286494</v>
      </c>
      <c r="J463" s="72">
        <f t="shared" si="151"/>
        <v>21.747772511746248</v>
      </c>
      <c r="K463" s="72">
        <f t="shared" si="140"/>
        <v>22.222222222222221</v>
      </c>
      <c r="L463" s="73">
        <f t="shared" si="152"/>
        <v>0.20909018753822942</v>
      </c>
      <c r="M463" s="73">
        <f t="shared" si="153"/>
        <v>0.20909018753822942</v>
      </c>
      <c r="N463" s="72">
        <f t="shared" si="144"/>
        <v>0</v>
      </c>
      <c r="O463" s="74">
        <f t="shared" si="141"/>
        <v>342000</v>
      </c>
      <c r="P463" s="74">
        <f t="shared" si="158"/>
        <v>15725.748456090454</v>
      </c>
      <c r="Q463" s="74">
        <f t="shared" si="154"/>
        <v>0</v>
      </c>
      <c r="R463" s="74">
        <f t="shared" si="142"/>
        <v>6000</v>
      </c>
      <c r="S463" s="74">
        <f t="shared" si="155"/>
        <v>1362.1409545612771</v>
      </c>
      <c r="T463" s="74">
        <f t="shared" si="156"/>
        <v>7362.1409545612769</v>
      </c>
      <c r="U463" s="75">
        <f t="shared" si="157"/>
        <v>8363.6075015291772</v>
      </c>
      <c r="W463" s="76">
        <f>IF($I463&lt;='Forbikjøringsfelt i stigning'!$D$15-'Forbikjøringsfelt i stigning'!$D$18,IF($I462&gt;='Forbikjøringsfelt i stigning'!$D$15-'Forbikjøringsfelt i stigning'!$D$18,$G463,0),0)</f>
        <v>0</v>
      </c>
      <c r="X463" s="77">
        <f>IF($I463&gt;='Forbikjøringsfelt i stigning'!$D$15-('Forbikjøringsfelt i stigning'!$D$18-5),IF($I462&lt;='Forbikjøringsfelt i stigning'!$D$15-('Forbikjøringsfelt i stigning'!$D$18-5),$G463,0),0)</f>
        <v>0</v>
      </c>
    </row>
    <row r="464" spans="2:24" x14ac:dyDescent="0.2">
      <c r="B464" s="71">
        <v>408</v>
      </c>
      <c r="C464" s="72">
        <f t="shared" si="143"/>
        <v>135.99999999999949</v>
      </c>
      <c r="D464" s="72">
        <f t="shared" si="145"/>
        <v>0.33333333333334281</v>
      </c>
      <c r="E464" s="73">
        <f t="shared" si="146"/>
        <v>7.2608736254455248</v>
      </c>
      <c r="F464" s="73">
        <f t="shared" si="147"/>
        <v>0</v>
      </c>
      <c r="G464" s="74">
        <f t="shared" si="148"/>
        <v>2258.1375216618762</v>
      </c>
      <c r="H464" s="72">
        <f t="shared" si="149"/>
        <v>703.4263432904304</v>
      </c>
      <c r="I464" s="72">
        <f t="shared" si="150"/>
        <v>78.542889267332384</v>
      </c>
      <c r="J464" s="72">
        <f t="shared" si="151"/>
        <v>21.817469240925661</v>
      </c>
      <c r="K464" s="72">
        <f t="shared" si="140"/>
        <v>22.222222222222221</v>
      </c>
      <c r="L464" s="73">
        <f t="shared" si="152"/>
        <v>0.20761565755990449</v>
      </c>
      <c r="M464" s="73">
        <f t="shared" si="153"/>
        <v>0.20761565755990449</v>
      </c>
      <c r="N464" s="72">
        <f t="shared" si="144"/>
        <v>0</v>
      </c>
      <c r="O464" s="74">
        <f t="shared" si="141"/>
        <v>342000</v>
      </c>
      <c r="P464" s="74">
        <f t="shared" si="158"/>
        <v>15675.511958942943</v>
      </c>
      <c r="Q464" s="74">
        <f t="shared" si="154"/>
        <v>0</v>
      </c>
      <c r="R464" s="74">
        <f t="shared" si="142"/>
        <v>6000</v>
      </c>
      <c r="S464" s="74">
        <f t="shared" si="155"/>
        <v>1370.8856565467634</v>
      </c>
      <c r="T464" s="74">
        <f t="shared" si="156"/>
        <v>7370.8856565467631</v>
      </c>
      <c r="U464" s="75">
        <f t="shared" si="157"/>
        <v>8304.6263023961801</v>
      </c>
      <c r="W464" s="76">
        <f>IF($I464&lt;='Forbikjøringsfelt i stigning'!$D$15-'Forbikjøringsfelt i stigning'!$D$18,IF($I463&gt;='Forbikjøringsfelt i stigning'!$D$15-'Forbikjøringsfelt i stigning'!$D$18,$G464,0),0)</f>
        <v>0</v>
      </c>
      <c r="X464" s="77">
        <f>IF($I464&gt;='Forbikjøringsfelt i stigning'!$D$15-('Forbikjøringsfelt i stigning'!$D$18-5),IF($I463&lt;='Forbikjøringsfelt i stigning'!$D$15-('Forbikjøringsfelt i stigning'!$D$18-5),$G464,0),0)</f>
        <v>0</v>
      </c>
    </row>
    <row r="465" spans="2:24" x14ac:dyDescent="0.2">
      <c r="B465" s="71">
        <v>409</v>
      </c>
      <c r="C465" s="72">
        <f t="shared" si="143"/>
        <v>136.33333333333283</v>
      </c>
      <c r="D465" s="72">
        <f t="shared" si="145"/>
        <v>0.33333333333334281</v>
      </c>
      <c r="E465" s="73">
        <f t="shared" si="146"/>
        <v>7.2840239501732</v>
      </c>
      <c r="F465" s="73">
        <f t="shared" si="147"/>
        <v>0</v>
      </c>
      <c r="G465" s="74">
        <f t="shared" si="148"/>
        <v>2265.4215456120496</v>
      </c>
      <c r="H465" s="72">
        <f t="shared" si="149"/>
        <v>703.4263432904304</v>
      </c>
      <c r="I465" s="72">
        <f t="shared" si="150"/>
        <v>78.792028056404263</v>
      </c>
      <c r="J465" s="72">
        <f t="shared" si="151"/>
        <v>21.886674460112296</v>
      </c>
      <c r="K465" s="72">
        <f t="shared" si="140"/>
        <v>22.222222222222221</v>
      </c>
      <c r="L465" s="73">
        <f t="shared" si="152"/>
        <v>0.20615874836680231</v>
      </c>
      <c r="M465" s="73">
        <f t="shared" si="153"/>
        <v>0.20615874836680231</v>
      </c>
      <c r="N465" s="72">
        <f t="shared" si="144"/>
        <v>0</v>
      </c>
      <c r="O465" s="74">
        <f t="shared" si="141"/>
        <v>342000</v>
      </c>
      <c r="P465" s="74">
        <f t="shared" si="158"/>
        <v>15625.946309170136</v>
      </c>
      <c r="Q465" s="74">
        <f t="shared" si="154"/>
        <v>0</v>
      </c>
      <c r="R465" s="74">
        <f t="shared" si="142"/>
        <v>6000</v>
      </c>
      <c r="S465" s="74">
        <f t="shared" si="155"/>
        <v>1379.5963744980438</v>
      </c>
      <c r="T465" s="74">
        <f t="shared" si="156"/>
        <v>7379.5963744980436</v>
      </c>
      <c r="U465" s="75">
        <f t="shared" si="157"/>
        <v>8246.3499346720928</v>
      </c>
      <c r="W465" s="76">
        <f>IF($I465&lt;='Forbikjøringsfelt i stigning'!$D$15-'Forbikjøringsfelt i stigning'!$D$18,IF($I464&gt;='Forbikjøringsfelt i stigning'!$D$15-'Forbikjøringsfelt i stigning'!$D$18,$G465,0),0)</f>
        <v>0</v>
      </c>
      <c r="X465" s="77">
        <f>IF($I465&gt;='Forbikjøringsfelt i stigning'!$D$15-('Forbikjøringsfelt i stigning'!$D$18-5),IF($I464&lt;='Forbikjøringsfelt i stigning'!$D$15-('Forbikjøringsfelt i stigning'!$D$18-5),$G465,0),0)</f>
        <v>0</v>
      </c>
    </row>
    <row r="466" spans="2:24" x14ac:dyDescent="0.2">
      <c r="B466" s="71">
        <v>410</v>
      </c>
      <c r="C466" s="72">
        <f t="shared" si="143"/>
        <v>136.66666666666617</v>
      </c>
      <c r="D466" s="72">
        <f t="shared" si="145"/>
        <v>0.33333333333334281</v>
      </c>
      <c r="E466" s="73">
        <f t="shared" si="146"/>
        <v>7.3070114171691287</v>
      </c>
      <c r="F466" s="73">
        <f t="shared" si="147"/>
        <v>0</v>
      </c>
      <c r="G466" s="74">
        <f t="shared" si="148"/>
        <v>2272.7285570292188</v>
      </c>
      <c r="H466" s="72">
        <f t="shared" si="149"/>
        <v>703.4263432904304</v>
      </c>
      <c r="I466" s="72">
        <f t="shared" si="150"/>
        <v>79.039418554444438</v>
      </c>
      <c r="J466" s="72">
        <f t="shared" si="151"/>
        <v>21.955394042901233</v>
      </c>
      <c r="K466" s="72">
        <f t="shared" si="140"/>
        <v>22.222222222222221</v>
      </c>
      <c r="L466" s="73">
        <f t="shared" si="152"/>
        <v>0.20471911008919369</v>
      </c>
      <c r="M466" s="73">
        <f t="shared" si="153"/>
        <v>0.20471911008919369</v>
      </c>
      <c r="N466" s="72">
        <f t="shared" si="144"/>
        <v>0</v>
      </c>
      <c r="O466" s="74">
        <f t="shared" si="141"/>
        <v>342000</v>
      </c>
      <c r="P466" s="74">
        <f t="shared" si="158"/>
        <v>15577.037666995449</v>
      </c>
      <c r="Q466" s="74">
        <f t="shared" si="154"/>
        <v>0</v>
      </c>
      <c r="R466" s="74">
        <f t="shared" si="142"/>
        <v>6000</v>
      </c>
      <c r="S466" s="74">
        <f t="shared" si="155"/>
        <v>1388.2732634277013</v>
      </c>
      <c r="T466" s="74">
        <f t="shared" si="156"/>
        <v>7388.2732634277017</v>
      </c>
      <c r="U466" s="75">
        <f t="shared" si="157"/>
        <v>8188.7644035677476</v>
      </c>
      <c r="W466" s="76">
        <f>IF($I466&lt;='Forbikjøringsfelt i stigning'!$D$15-'Forbikjøringsfelt i stigning'!$D$18,IF($I465&gt;='Forbikjøringsfelt i stigning'!$D$15-'Forbikjøringsfelt i stigning'!$D$18,$G466,0),0)</f>
        <v>0</v>
      </c>
      <c r="X466" s="77">
        <f>IF($I466&gt;='Forbikjøringsfelt i stigning'!$D$15-('Forbikjøringsfelt i stigning'!$D$18-5),IF($I465&lt;='Forbikjøringsfelt i stigning'!$D$15-('Forbikjøringsfelt i stigning'!$D$18-5),$G466,0),0)</f>
        <v>0</v>
      </c>
    </row>
    <row r="467" spans="2:24" x14ac:dyDescent="0.2">
      <c r="B467" s="71">
        <v>411</v>
      </c>
      <c r="C467" s="72">
        <f t="shared" si="143"/>
        <v>136.99999999999952</v>
      </c>
      <c r="D467" s="72">
        <f t="shared" si="145"/>
        <v>0.33333333333334281</v>
      </c>
      <c r="E467" s="73">
        <f t="shared" si="146"/>
        <v>7.3298379648611309</v>
      </c>
      <c r="F467" s="73">
        <f t="shared" si="147"/>
        <v>0</v>
      </c>
      <c r="G467" s="74">
        <f t="shared" si="148"/>
        <v>2280.0583949940801</v>
      </c>
      <c r="H467" s="72">
        <f t="shared" si="149"/>
        <v>703.4263432904304</v>
      </c>
      <c r="I467" s="72">
        <f t="shared" si="150"/>
        <v>79.285081486551476</v>
      </c>
      <c r="J467" s="72">
        <f t="shared" si="151"/>
        <v>22.023633746264299</v>
      </c>
      <c r="K467" s="72">
        <f t="shared" si="140"/>
        <v>22.222222222222221</v>
      </c>
      <c r="L467" s="73">
        <f t="shared" si="152"/>
        <v>0.20329640276784358</v>
      </c>
      <c r="M467" s="73">
        <f t="shared" si="153"/>
        <v>0.20329640276784358</v>
      </c>
      <c r="N467" s="72">
        <f t="shared" si="144"/>
        <v>0</v>
      </c>
      <c r="O467" s="74">
        <f t="shared" si="141"/>
        <v>342000</v>
      </c>
      <c r="P467" s="74">
        <f t="shared" si="158"/>
        <v>15528.772587675767</v>
      </c>
      <c r="Q467" s="74">
        <f t="shared" si="154"/>
        <v>0</v>
      </c>
      <c r="R467" s="74">
        <f t="shared" si="142"/>
        <v>6000</v>
      </c>
      <c r="S467" s="74">
        <f t="shared" si="155"/>
        <v>1396.9164769620238</v>
      </c>
      <c r="T467" s="74">
        <f t="shared" si="156"/>
        <v>7396.9164769620238</v>
      </c>
      <c r="U467" s="75">
        <f t="shared" si="157"/>
        <v>8131.856110713743</v>
      </c>
      <c r="W467" s="76">
        <f>IF($I467&lt;='Forbikjøringsfelt i stigning'!$D$15-'Forbikjøringsfelt i stigning'!$D$18,IF($I466&gt;='Forbikjøringsfelt i stigning'!$D$15-'Forbikjøringsfelt i stigning'!$D$18,$G467,0),0)</f>
        <v>0</v>
      </c>
      <c r="X467" s="77">
        <f>IF($I467&gt;='Forbikjøringsfelt i stigning'!$D$15-('Forbikjøringsfelt i stigning'!$D$18-5),IF($I466&lt;='Forbikjøringsfelt i stigning'!$D$15-('Forbikjøringsfelt i stigning'!$D$18-5),$G467,0),0)</f>
        <v>0</v>
      </c>
    </row>
    <row r="468" spans="2:24" x14ac:dyDescent="0.2">
      <c r="B468" s="71">
        <v>412</v>
      </c>
      <c r="C468" s="72">
        <f t="shared" si="143"/>
        <v>137.33333333333286</v>
      </c>
      <c r="D468" s="72">
        <f t="shared" si="145"/>
        <v>0.33333333333334281</v>
      </c>
      <c r="E468" s="73">
        <f t="shared" si="146"/>
        <v>7.3525054933531893</v>
      </c>
      <c r="F468" s="73">
        <f t="shared" si="147"/>
        <v>0</v>
      </c>
      <c r="G468" s="74">
        <f t="shared" si="148"/>
        <v>2287.4109004874331</v>
      </c>
      <c r="H468" s="72">
        <f t="shared" si="149"/>
        <v>703.4263432904304</v>
      </c>
      <c r="I468" s="72">
        <f t="shared" si="150"/>
        <v>79.529037169872893</v>
      </c>
      <c r="J468" s="72">
        <f t="shared" si="151"/>
        <v>22.091399213853581</v>
      </c>
      <c r="K468" s="72">
        <f t="shared" si="140"/>
        <v>22.222222222222221</v>
      </c>
      <c r="L468" s="73">
        <f t="shared" si="152"/>
        <v>0.20189029599368269</v>
      </c>
      <c r="M468" s="73">
        <f t="shared" si="153"/>
        <v>0.20189029599368269</v>
      </c>
      <c r="N468" s="72">
        <f t="shared" si="144"/>
        <v>0</v>
      </c>
      <c r="O468" s="74">
        <f t="shared" si="141"/>
        <v>342000</v>
      </c>
      <c r="P468" s="74">
        <f t="shared" si="158"/>
        <v>15481.138007117757</v>
      </c>
      <c r="Q468" s="74">
        <f t="shared" si="154"/>
        <v>0</v>
      </c>
      <c r="R468" s="74">
        <f t="shared" si="142"/>
        <v>6000</v>
      </c>
      <c r="S468" s="74">
        <f t="shared" si="155"/>
        <v>1405.5261673704497</v>
      </c>
      <c r="T468" s="74">
        <f t="shared" si="156"/>
        <v>7405.5261673704499</v>
      </c>
      <c r="U468" s="75">
        <f t="shared" si="157"/>
        <v>8075.6118397473074</v>
      </c>
      <c r="W468" s="76">
        <f>IF($I468&lt;='Forbikjøringsfelt i stigning'!$D$15-'Forbikjøringsfelt i stigning'!$D$18,IF($I467&gt;='Forbikjøringsfelt i stigning'!$D$15-'Forbikjøringsfelt i stigning'!$D$18,$G468,0),0)</f>
        <v>0</v>
      </c>
      <c r="X468" s="77">
        <f>IF($I468&gt;='Forbikjøringsfelt i stigning'!$D$15-('Forbikjøringsfelt i stigning'!$D$18-5),IF($I467&lt;='Forbikjøringsfelt i stigning'!$D$15-('Forbikjøringsfelt i stigning'!$D$18-5),$G468,0),0)</f>
        <v>0</v>
      </c>
    </row>
    <row r="469" spans="2:24" x14ac:dyDescent="0.2">
      <c r="B469" s="71">
        <v>413</v>
      </c>
      <c r="C469" s="72">
        <f t="shared" si="143"/>
        <v>137.6666666666662</v>
      </c>
      <c r="D469" s="72">
        <f t="shared" si="145"/>
        <v>0.33333333333334281</v>
      </c>
      <c r="E469" s="73">
        <f t="shared" si="146"/>
        <v>7.3750158655066089</v>
      </c>
      <c r="F469" s="73">
        <f t="shared" si="147"/>
        <v>0</v>
      </c>
      <c r="G469" s="74">
        <f t="shared" si="148"/>
        <v>2294.7859163529397</v>
      </c>
      <c r="H469" s="72">
        <f t="shared" si="149"/>
        <v>703.4263432904304</v>
      </c>
      <c r="I469" s="72">
        <f t="shared" si="150"/>
        <v>79.771305525065316</v>
      </c>
      <c r="J469" s="72">
        <f t="shared" si="151"/>
        <v>22.158695979184809</v>
      </c>
      <c r="K469" s="72">
        <f t="shared" si="140"/>
        <v>22.222222222222221</v>
      </c>
      <c r="L469" s="73">
        <f t="shared" si="152"/>
        <v>0.20050046856338116</v>
      </c>
      <c r="M469" s="73">
        <f t="shared" si="153"/>
        <v>0.19057872911223042</v>
      </c>
      <c r="N469" s="72">
        <f t="shared" si="144"/>
        <v>0</v>
      </c>
      <c r="O469" s="74">
        <f t="shared" si="141"/>
        <v>342000</v>
      </c>
      <c r="P469" s="74">
        <f t="shared" si="158"/>
        <v>15434.121228129317</v>
      </c>
      <c r="Q469" s="74">
        <f t="shared" si="154"/>
        <v>0</v>
      </c>
      <c r="R469" s="74">
        <f t="shared" si="142"/>
        <v>6000</v>
      </c>
      <c r="S469" s="74">
        <f t="shared" si="155"/>
        <v>1414.10248559407</v>
      </c>
      <c r="T469" s="74">
        <f t="shared" si="156"/>
        <v>7414.1024855940705</v>
      </c>
      <c r="U469" s="75">
        <f t="shared" si="157"/>
        <v>8020.0187425352469</v>
      </c>
      <c r="W469" s="76">
        <f>IF($I469&lt;='Forbikjøringsfelt i stigning'!$D$15-'Forbikjøringsfelt i stigning'!$D$18,IF($I468&gt;='Forbikjøringsfelt i stigning'!$D$15-'Forbikjøringsfelt i stigning'!$D$18,$G469,0),0)</f>
        <v>0</v>
      </c>
      <c r="X469" s="77">
        <f>IF($I469&gt;='Forbikjøringsfelt i stigning'!$D$15-('Forbikjøringsfelt i stigning'!$D$18-5),IF($I468&lt;='Forbikjøringsfelt i stigning'!$D$15-('Forbikjøringsfelt i stigning'!$D$18-5),$G469,0),0)</f>
        <v>0</v>
      </c>
    </row>
    <row r="470" spans="2:24" x14ac:dyDescent="0.2">
      <c r="B470" s="71">
        <v>414</v>
      </c>
      <c r="C470" s="72">
        <f t="shared" si="143"/>
        <v>137.99999999999955</v>
      </c>
      <c r="D470" s="72">
        <f t="shared" si="145"/>
        <v>0.33333333333334281</v>
      </c>
      <c r="E470" s="73">
        <f t="shared" si="146"/>
        <v>7.3968197002347154</v>
      </c>
      <c r="F470" s="73">
        <f t="shared" si="147"/>
        <v>0</v>
      </c>
      <c r="G470" s="74">
        <f t="shared" si="148"/>
        <v>2302.1827360531743</v>
      </c>
      <c r="H470" s="72">
        <f t="shared" si="149"/>
        <v>703.4263432904304</v>
      </c>
      <c r="I470" s="72">
        <f t="shared" si="150"/>
        <v>80</v>
      </c>
      <c r="J470" s="72">
        <f t="shared" si="151"/>
        <v>22.222222222222221</v>
      </c>
      <c r="K470" s="72">
        <f t="shared" si="140"/>
        <v>22.222222222222221</v>
      </c>
      <c r="L470" s="73">
        <f t="shared" si="152"/>
        <v>0.19919444444444442</v>
      </c>
      <c r="M470" s="73">
        <f t="shared" si="153"/>
        <v>0</v>
      </c>
      <c r="N470" s="72">
        <f t="shared" si="144"/>
        <v>0</v>
      </c>
      <c r="O470" s="74">
        <f t="shared" si="141"/>
        <v>342000</v>
      </c>
      <c r="P470" s="74">
        <f t="shared" si="158"/>
        <v>15390</v>
      </c>
      <c r="Q470" s="74">
        <f t="shared" si="154"/>
        <v>0</v>
      </c>
      <c r="R470" s="74">
        <f t="shared" si="142"/>
        <v>6000</v>
      </c>
      <c r="S470" s="74">
        <f t="shared" si="155"/>
        <v>1422.2222222222222</v>
      </c>
      <c r="T470" s="74">
        <f t="shared" si="156"/>
        <v>7422.2222222222226</v>
      </c>
      <c r="U470" s="75">
        <f t="shared" si="157"/>
        <v>7967.7777777777774</v>
      </c>
      <c r="W470" s="76">
        <f>IF($I470&lt;='Forbikjøringsfelt i stigning'!$D$15-'Forbikjøringsfelt i stigning'!$D$18,IF($I469&gt;='Forbikjøringsfelt i stigning'!$D$15-'Forbikjøringsfelt i stigning'!$D$18,$G470,0),0)</f>
        <v>0</v>
      </c>
      <c r="X470" s="77">
        <f>IF($I470&gt;='Forbikjøringsfelt i stigning'!$D$15-('Forbikjøringsfelt i stigning'!$D$18-5),IF($I469&lt;='Forbikjøringsfelt i stigning'!$D$15-('Forbikjøringsfelt i stigning'!$D$18-5),$G470,0),0)</f>
        <v>0</v>
      </c>
    </row>
    <row r="471" spans="2:24" x14ac:dyDescent="0.2">
      <c r="B471" s="71">
        <v>415</v>
      </c>
      <c r="C471" s="72">
        <f t="shared" si="143"/>
        <v>138.33333333333289</v>
      </c>
      <c r="D471" s="72">
        <f t="shared" si="145"/>
        <v>0.33333333333334281</v>
      </c>
      <c r="E471" s="73">
        <f t="shared" si="146"/>
        <v>7.4074074074076179</v>
      </c>
      <c r="F471" s="73">
        <f t="shared" si="147"/>
        <v>0</v>
      </c>
      <c r="G471" s="74">
        <f t="shared" si="148"/>
        <v>2309.5901434605821</v>
      </c>
      <c r="H471" s="72">
        <f t="shared" si="149"/>
        <v>703.4263432904304</v>
      </c>
      <c r="I471" s="72">
        <f t="shared" si="150"/>
        <v>80</v>
      </c>
      <c r="J471" s="72">
        <f t="shared" si="151"/>
        <v>22.222222222222221</v>
      </c>
      <c r="K471" s="72">
        <f t="shared" si="140"/>
        <v>22.222222222222221</v>
      </c>
      <c r="L471" s="73">
        <f t="shared" si="152"/>
        <v>0.19919444444444442</v>
      </c>
      <c r="M471" s="73">
        <f t="shared" si="153"/>
        <v>0</v>
      </c>
      <c r="N471" s="72">
        <f t="shared" si="144"/>
        <v>0</v>
      </c>
      <c r="O471" s="74">
        <f t="shared" si="141"/>
        <v>342000</v>
      </c>
      <c r="P471" s="74">
        <f t="shared" si="158"/>
        <v>15390</v>
      </c>
      <c r="Q471" s="74">
        <f t="shared" si="154"/>
        <v>0</v>
      </c>
      <c r="R471" s="74">
        <f t="shared" si="142"/>
        <v>6000</v>
      </c>
      <c r="S471" s="74">
        <f t="shared" si="155"/>
        <v>1422.2222222222222</v>
      </c>
      <c r="T471" s="74">
        <f t="shared" si="156"/>
        <v>7422.2222222222226</v>
      </c>
      <c r="U471" s="75">
        <f t="shared" si="157"/>
        <v>7967.7777777777774</v>
      </c>
      <c r="W471" s="76">
        <f>IF($I471&lt;='Forbikjøringsfelt i stigning'!$D$15-'Forbikjøringsfelt i stigning'!$D$18,IF($I470&gt;='Forbikjøringsfelt i stigning'!$D$15-'Forbikjøringsfelt i stigning'!$D$18,$G471,0),0)</f>
        <v>0</v>
      </c>
      <c r="X471" s="77">
        <f>IF($I471&gt;='Forbikjøringsfelt i stigning'!$D$15-('Forbikjøringsfelt i stigning'!$D$18-5),IF($I470&lt;='Forbikjøringsfelt i stigning'!$D$15-('Forbikjøringsfelt i stigning'!$D$18-5),$G471,0),0)</f>
        <v>0</v>
      </c>
    </row>
    <row r="472" spans="2:24" x14ac:dyDescent="0.2">
      <c r="B472" s="71">
        <v>416</v>
      </c>
      <c r="C472" s="72">
        <f t="shared" si="143"/>
        <v>138.66666666666623</v>
      </c>
      <c r="D472" s="72">
        <f t="shared" si="145"/>
        <v>0.33333333333334281</v>
      </c>
      <c r="E472" s="73">
        <f t="shared" si="146"/>
        <v>7.4074074074076179</v>
      </c>
      <c r="F472" s="73">
        <f t="shared" si="147"/>
        <v>0</v>
      </c>
      <c r="G472" s="74">
        <f t="shared" si="148"/>
        <v>2316.99755086799</v>
      </c>
      <c r="H472" s="72">
        <f t="shared" si="149"/>
        <v>703.4263432904304</v>
      </c>
      <c r="I472" s="72">
        <f t="shared" si="150"/>
        <v>80</v>
      </c>
      <c r="J472" s="72">
        <f t="shared" si="151"/>
        <v>22.222222222222221</v>
      </c>
      <c r="K472" s="72">
        <f t="shared" ref="K472:K535" si="159">+$E$19/3.6</f>
        <v>22.222222222222221</v>
      </c>
      <c r="L472" s="73">
        <f t="shared" si="152"/>
        <v>0.19919444444444442</v>
      </c>
      <c r="M472" s="73">
        <f t="shared" si="153"/>
        <v>0</v>
      </c>
      <c r="N472" s="72">
        <f t="shared" si="144"/>
        <v>0</v>
      </c>
      <c r="O472" s="74">
        <f t="shared" ref="O472:O535" si="160">IF($G472&gt;=$F$44,$J$44,IF($G472&gt;=$F$43,$J$43,IF($G472&gt;=$F$42,$J$42,IF($G472&gt;=$F$41,$J$41,$J$40))))</f>
        <v>342000</v>
      </c>
      <c r="P472" s="74">
        <f t="shared" si="158"/>
        <v>15390</v>
      </c>
      <c r="Q472" s="74">
        <f t="shared" si="154"/>
        <v>0</v>
      </c>
      <c r="R472" s="74">
        <f t="shared" ref="R472:R535" si="161">10*$E$22*$E$12</f>
        <v>6000</v>
      </c>
      <c r="S472" s="74">
        <f t="shared" si="155"/>
        <v>1422.2222222222222</v>
      </c>
      <c r="T472" s="74">
        <f t="shared" si="156"/>
        <v>7422.2222222222226</v>
      </c>
      <c r="U472" s="75">
        <f t="shared" si="157"/>
        <v>7967.7777777777774</v>
      </c>
      <c r="W472" s="76">
        <f>IF($I472&lt;='Forbikjøringsfelt i stigning'!$D$15-'Forbikjøringsfelt i stigning'!$D$18,IF($I471&gt;='Forbikjøringsfelt i stigning'!$D$15-'Forbikjøringsfelt i stigning'!$D$18,$G472,0),0)</f>
        <v>0</v>
      </c>
      <c r="X472" s="77">
        <f>IF($I472&gt;='Forbikjøringsfelt i stigning'!$D$15-('Forbikjøringsfelt i stigning'!$D$18-5),IF($I471&lt;='Forbikjøringsfelt i stigning'!$D$15-('Forbikjøringsfelt i stigning'!$D$18-5),$G472,0),0)</f>
        <v>0</v>
      </c>
    </row>
    <row r="473" spans="2:24" x14ac:dyDescent="0.2">
      <c r="B473" s="71">
        <v>417</v>
      </c>
      <c r="C473" s="72">
        <f t="shared" ref="C473:C536" si="162">+C472+$E$7</f>
        <v>138.99999999999957</v>
      </c>
      <c r="D473" s="72">
        <f t="shared" si="145"/>
        <v>0.33333333333334281</v>
      </c>
      <c r="E473" s="73">
        <f t="shared" si="146"/>
        <v>7.4074074074076179</v>
      </c>
      <c r="F473" s="73">
        <f t="shared" si="147"/>
        <v>0</v>
      </c>
      <c r="G473" s="74">
        <f t="shared" si="148"/>
        <v>2324.4049582753978</v>
      </c>
      <c r="H473" s="72">
        <f t="shared" si="149"/>
        <v>703.4263432904304</v>
      </c>
      <c r="I473" s="72">
        <f t="shared" si="150"/>
        <v>80</v>
      </c>
      <c r="J473" s="72">
        <f t="shared" si="151"/>
        <v>22.222222222222221</v>
      </c>
      <c r="K473" s="72">
        <f t="shared" si="159"/>
        <v>22.222222222222221</v>
      </c>
      <c r="L473" s="73">
        <f t="shared" si="152"/>
        <v>0.19919444444444442</v>
      </c>
      <c r="M473" s="73">
        <f t="shared" si="153"/>
        <v>0</v>
      </c>
      <c r="N473" s="72">
        <f t="shared" si="144"/>
        <v>0</v>
      </c>
      <c r="O473" s="74">
        <f t="shared" si="160"/>
        <v>342000</v>
      </c>
      <c r="P473" s="74">
        <f t="shared" si="158"/>
        <v>15390</v>
      </c>
      <c r="Q473" s="74">
        <f t="shared" si="154"/>
        <v>0</v>
      </c>
      <c r="R473" s="74">
        <f t="shared" si="161"/>
        <v>6000</v>
      </c>
      <c r="S473" s="74">
        <f t="shared" si="155"/>
        <v>1422.2222222222222</v>
      </c>
      <c r="T473" s="74">
        <f t="shared" si="156"/>
        <v>7422.2222222222226</v>
      </c>
      <c r="U473" s="75">
        <f t="shared" si="157"/>
        <v>7967.7777777777774</v>
      </c>
      <c r="W473" s="76">
        <f>IF($I473&lt;='Forbikjøringsfelt i stigning'!$D$15-'Forbikjøringsfelt i stigning'!$D$18,IF($I472&gt;='Forbikjøringsfelt i stigning'!$D$15-'Forbikjøringsfelt i stigning'!$D$18,$G473,0),0)</f>
        <v>0</v>
      </c>
      <c r="X473" s="77">
        <f>IF($I473&gt;='Forbikjøringsfelt i stigning'!$D$15-('Forbikjøringsfelt i stigning'!$D$18-5),IF($I472&lt;='Forbikjøringsfelt i stigning'!$D$15-('Forbikjøringsfelt i stigning'!$D$18-5),$G473,0),0)</f>
        <v>0</v>
      </c>
    </row>
    <row r="474" spans="2:24" x14ac:dyDescent="0.2">
      <c r="B474" s="71">
        <v>418</v>
      </c>
      <c r="C474" s="72">
        <f t="shared" si="162"/>
        <v>139.33333333333292</v>
      </c>
      <c r="D474" s="72">
        <f t="shared" si="145"/>
        <v>0.33333333333334281</v>
      </c>
      <c r="E474" s="73">
        <f t="shared" si="146"/>
        <v>7.4074074074076179</v>
      </c>
      <c r="F474" s="73">
        <f t="shared" si="147"/>
        <v>0</v>
      </c>
      <c r="G474" s="74">
        <f t="shared" si="148"/>
        <v>2331.8123656828056</v>
      </c>
      <c r="H474" s="72">
        <f t="shared" si="149"/>
        <v>703.4263432904304</v>
      </c>
      <c r="I474" s="72">
        <f t="shared" si="150"/>
        <v>80</v>
      </c>
      <c r="J474" s="72">
        <f t="shared" si="151"/>
        <v>22.222222222222221</v>
      </c>
      <c r="K474" s="72">
        <f t="shared" si="159"/>
        <v>22.222222222222221</v>
      </c>
      <c r="L474" s="73">
        <f t="shared" si="152"/>
        <v>0.19919444444444442</v>
      </c>
      <c r="M474" s="73">
        <f t="shared" si="153"/>
        <v>0</v>
      </c>
      <c r="N474" s="72">
        <f t="shared" si="144"/>
        <v>0</v>
      </c>
      <c r="O474" s="74">
        <f t="shared" si="160"/>
        <v>342000</v>
      </c>
      <c r="P474" s="74">
        <f t="shared" si="158"/>
        <v>15390</v>
      </c>
      <c r="Q474" s="74">
        <f t="shared" si="154"/>
        <v>0</v>
      </c>
      <c r="R474" s="74">
        <f t="shared" si="161"/>
        <v>6000</v>
      </c>
      <c r="S474" s="74">
        <f t="shared" si="155"/>
        <v>1422.2222222222222</v>
      </c>
      <c r="T474" s="74">
        <f t="shared" si="156"/>
        <v>7422.2222222222226</v>
      </c>
      <c r="U474" s="75">
        <f t="shared" si="157"/>
        <v>7967.7777777777774</v>
      </c>
      <c r="W474" s="76">
        <f>IF($I474&lt;='Forbikjøringsfelt i stigning'!$D$15-'Forbikjøringsfelt i stigning'!$D$18,IF($I473&gt;='Forbikjøringsfelt i stigning'!$D$15-'Forbikjøringsfelt i stigning'!$D$18,$G474,0),0)</f>
        <v>0</v>
      </c>
      <c r="X474" s="77">
        <f>IF($I474&gt;='Forbikjøringsfelt i stigning'!$D$15-('Forbikjøringsfelt i stigning'!$D$18-5),IF($I473&lt;='Forbikjøringsfelt i stigning'!$D$15-('Forbikjøringsfelt i stigning'!$D$18-5),$G474,0),0)</f>
        <v>0</v>
      </c>
    </row>
    <row r="475" spans="2:24" x14ac:dyDescent="0.2">
      <c r="B475" s="71">
        <v>419</v>
      </c>
      <c r="C475" s="72">
        <f t="shared" si="162"/>
        <v>139.66666666666626</v>
      </c>
      <c r="D475" s="72">
        <f t="shared" si="145"/>
        <v>0.33333333333334281</v>
      </c>
      <c r="E475" s="73">
        <f t="shared" si="146"/>
        <v>7.4074074074076179</v>
      </c>
      <c r="F475" s="73">
        <f t="shared" si="147"/>
        <v>0</v>
      </c>
      <c r="G475" s="74">
        <f t="shared" si="148"/>
        <v>2339.2197730902135</v>
      </c>
      <c r="H475" s="72">
        <f t="shared" si="149"/>
        <v>703.4263432904304</v>
      </c>
      <c r="I475" s="72">
        <f t="shared" si="150"/>
        <v>80</v>
      </c>
      <c r="J475" s="72">
        <f t="shared" si="151"/>
        <v>22.222222222222221</v>
      </c>
      <c r="K475" s="72">
        <f t="shared" si="159"/>
        <v>22.222222222222221</v>
      </c>
      <c r="L475" s="73">
        <f t="shared" si="152"/>
        <v>0.19919444444444442</v>
      </c>
      <c r="M475" s="73">
        <f t="shared" si="153"/>
        <v>0</v>
      </c>
      <c r="N475" s="72">
        <f t="shared" si="144"/>
        <v>0</v>
      </c>
      <c r="O475" s="74">
        <f t="shared" si="160"/>
        <v>342000</v>
      </c>
      <c r="P475" s="74">
        <f t="shared" si="158"/>
        <v>15390</v>
      </c>
      <c r="Q475" s="74">
        <f t="shared" si="154"/>
        <v>0</v>
      </c>
      <c r="R475" s="74">
        <f t="shared" si="161"/>
        <v>6000</v>
      </c>
      <c r="S475" s="74">
        <f t="shared" si="155"/>
        <v>1422.2222222222222</v>
      </c>
      <c r="T475" s="74">
        <f t="shared" si="156"/>
        <v>7422.2222222222226</v>
      </c>
      <c r="U475" s="75">
        <f t="shared" si="157"/>
        <v>7967.7777777777774</v>
      </c>
      <c r="W475" s="76">
        <f>IF($I475&lt;='Forbikjøringsfelt i stigning'!$D$15-'Forbikjøringsfelt i stigning'!$D$18,IF($I474&gt;='Forbikjøringsfelt i stigning'!$D$15-'Forbikjøringsfelt i stigning'!$D$18,$G475,0),0)</f>
        <v>0</v>
      </c>
      <c r="X475" s="77">
        <f>IF($I475&gt;='Forbikjøringsfelt i stigning'!$D$15-('Forbikjøringsfelt i stigning'!$D$18-5),IF($I474&lt;='Forbikjøringsfelt i stigning'!$D$15-('Forbikjøringsfelt i stigning'!$D$18-5),$G475,0),0)</f>
        <v>0</v>
      </c>
    </row>
    <row r="476" spans="2:24" x14ac:dyDescent="0.2">
      <c r="B476" s="71">
        <v>420</v>
      </c>
      <c r="C476" s="72">
        <f t="shared" si="162"/>
        <v>139.9999999999996</v>
      </c>
      <c r="D476" s="72">
        <f t="shared" si="145"/>
        <v>0.33333333333334281</v>
      </c>
      <c r="E476" s="73">
        <f t="shared" si="146"/>
        <v>7.4074074074076179</v>
      </c>
      <c r="F476" s="73">
        <f t="shared" si="147"/>
        <v>0</v>
      </c>
      <c r="G476" s="74">
        <f t="shared" si="148"/>
        <v>2346.6271804976213</v>
      </c>
      <c r="H476" s="72">
        <f t="shared" si="149"/>
        <v>703.4263432904304</v>
      </c>
      <c r="I476" s="72">
        <f t="shared" si="150"/>
        <v>80</v>
      </c>
      <c r="J476" s="72">
        <f t="shared" si="151"/>
        <v>22.222222222222221</v>
      </c>
      <c r="K476" s="72">
        <f t="shared" si="159"/>
        <v>22.222222222222221</v>
      </c>
      <c r="L476" s="73">
        <f t="shared" si="152"/>
        <v>0.19919444444444442</v>
      </c>
      <c r="M476" s="73">
        <f t="shared" si="153"/>
        <v>0</v>
      </c>
      <c r="N476" s="72">
        <f t="shared" si="144"/>
        <v>0</v>
      </c>
      <c r="O476" s="74">
        <f t="shared" si="160"/>
        <v>342000</v>
      </c>
      <c r="P476" s="74">
        <f t="shared" si="158"/>
        <v>15390</v>
      </c>
      <c r="Q476" s="74">
        <f t="shared" si="154"/>
        <v>0</v>
      </c>
      <c r="R476" s="74">
        <f t="shared" si="161"/>
        <v>6000</v>
      </c>
      <c r="S476" s="74">
        <f t="shared" si="155"/>
        <v>1422.2222222222222</v>
      </c>
      <c r="T476" s="74">
        <f t="shared" si="156"/>
        <v>7422.2222222222226</v>
      </c>
      <c r="U476" s="75">
        <f t="shared" si="157"/>
        <v>7967.7777777777774</v>
      </c>
      <c r="W476" s="76">
        <f>IF($I476&lt;='Forbikjøringsfelt i stigning'!$D$15-'Forbikjøringsfelt i stigning'!$D$18,IF($I475&gt;='Forbikjøringsfelt i stigning'!$D$15-'Forbikjøringsfelt i stigning'!$D$18,$G476,0),0)</f>
        <v>0</v>
      </c>
      <c r="X476" s="77">
        <f>IF($I476&gt;='Forbikjøringsfelt i stigning'!$D$15-('Forbikjøringsfelt i stigning'!$D$18-5),IF($I475&lt;='Forbikjøringsfelt i stigning'!$D$15-('Forbikjøringsfelt i stigning'!$D$18-5),$G476,0),0)</f>
        <v>0</v>
      </c>
    </row>
    <row r="477" spans="2:24" x14ac:dyDescent="0.2">
      <c r="B477" s="71">
        <v>421</v>
      </c>
      <c r="C477" s="72">
        <f t="shared" si="162"/>
        <v>140.33333333333294</v>
      </c>
      <c r="D477" s="72">
        <f t="shared" si="145"/>
        <v>0.33333333333334281</v>
      </c>
      <c r="E477" s="73">
        <f t="shared" si="146"/>
        <v>7.4074074074076179</v>
      </c>
      <c r="F477" s="73">
        <f t="shared" si="147"/>
        <v>0</v>
      </c>
      <c r="G477" s="74">
        <f t="shared" si="148"/>
        <v>2354.0345879050292</v>
      </c>
      <c r="H477" s="72">
        <f t="shared" si="149"/>
        <v>703.4263432904304</v>
      </c>
      <c r="I477" s="72">
        <f t="shared" si="150"/>
        <v>80</v>
      </c>
      <c r="J477" s="72">
        <f t="shared" si="151"/>
        <v>22.222222222222221</v>
      </c>
      <c r="K477" s="72">
        <f t="shared" si="159"/>
        <v>22.222222222222221</v>
      </c>
      <c r="L477" s="73">
        <f t="shared" si="152"/>
        <v>0.19919444444444442</v>
      </c>
      <c r="M477" s="73">
        <f t="shared" si="153"/>
        <v>0</v>
      </c>
      <c r="N477" s="72">
        <f t="shared" si="144"/>
        <v>0</v>
      </c>
      <c r="O477" s="74">
        <f t="shared" si="160"/>
        <v>342000</v>
      </c>
      <c r="P477" s="74">
        <f t="shared" si="158"/>
        <v>15390</v>
      </c>
      <c r="Q477" s="74">
        <f t="shared" si="154"/>
        <v>0</v>
      </c>
      <c r="R477" s="74">
        <f t="shared" si="161"/>
        <v>6000</v>
      </c>
      <c r="S477" s="74">
        <f t="shared" si="155"/>
        <v>1422.2222222222222</v>
      </c>
      <c r="T477" s="74">
        <f t="shared" si="156"/>
        <v>7422.2222222222226</v>
      </c>
      <c r="U477" s="75">
        <f t="shared" si="157"/>
        <v>7967.7777777777774</v>
      </c>
      <c r="W477" s="76">
        <f>IF($I477&lt;='Forbikjøringsfelt i stigning'!$D$15-'Forbikjøringsfelt i stigning'!$D$18,IF($I476&gt;='Forbikjøringsfelt i stigning'!$D$15-'Forbikjøringsfelt i stigning'!$D$18,$G477,0),0)</f>
        <v>0</v>
      </c>
      <c r="X477" s="77">
        <f>IF($I477&gt;='Forbikjøringsfelt i stigning'!$D$15-('Forbikjøringsfelt i stigning'!$D$18-5),IF($I476&lt;='Forbikjøringsfelt i stigning'!$D$15-('Forbikjøringsfelt i stigning'!$D$18-5),$G477,0),0)</f>
        <v>0</v>
      </c>
    </row>
    <row r="478" spans="2:24" x14ac:dyDescent="0.2">
      <c r="B478" s="71">
        <v>422</v>
      </c>
      <c r="C478" s="72">
        <f t="shared" si="162"/>
        <v>140.66666666666629</v>
      </c>
      <c r="D478" s="72">
        <f t="shared" si="145"/>
        <v>0.33333333333334281</v>
      </c>
      <c r="E478" s="73">
        <f t="shared" si="146"/>
        <v>7.4074074074076179</v>
      </c>
      <c r="F478" s="73">
        <f t="shared" si="147"/>
        <v>0</v>
      </c>
      <c r="G478" s="74">
        <f t="shared" si="148"/>
        <v>2361.441995312437</v>
      </c>
      <c r="H478" s="72">
        <f t="shared" si="149"/>
        <v>703.4263432904304</v>
      </c>
      <c r="I478" s="72">
        <f t="shared" si="150"/>
        <v>80</v>
      </c>
      <c r="J478" s="72">
        <f t="shared" si="151"/>
        <v>22.222222222222221</v>
      </c>
      <c r="K478" s="72">
        <f t="shared" si="159"/>
        <v>22.222222222222221</v>
      </c>
      <c r="L478" s="73">
        <f t="shared" si="152"/>
        <v>0.19919444444444442</v>
      </c>
      <c r="M478" s="73">
        <f t="shared" si="153"/>
        <v>0</v>
      </c>
      <c r="N478" s="72">
        <f t="shared" si="144"/>
        <v>0</v>
      </c>
      <c r="O478" s="74">
        <f t="shared" si="160"/>
        <v>342000</v>
      </c>
      <c r="P478" s="74">
        <f t="shared" si="158"/>
        <v>15390</v>
      </c>
      <c r="Q478" s="74">
        <f t="shared" si="154"/>
        <v>0</v>
      </c>
      <c r="R478" s="74">
        <f t="shared" si="161"/>
        <v>6000</v>
      </c>
      <c r="S478" s="74">
        <f t="shared" si="155"/>
        <v>1422.2222222222222</v>
      </c>
      <c r="T478" s="74">
        <f t="shared" si="156"/>
        <v>7422.2222222222226</v>
      </c>
      <c r="U478" s="75">
        <f t="shared" si="157"/>
        <v>7967.7777777777774</v>
      </c>
      <c r="W478" s="76">
        <f>IF($I478&lt;='Forbikjøringsfelt i stigning'!$D$15-'Forbikjøringsfelt i stigning'!$D$18,IF($I477&gt;='Forbikjøringsfelt i stigning'!$D$15-'Forbikjøringsfelt i stigning'!$D$18,$G478,0),0)</f>
        <v>0</v>
      </c>
      <c r="X478" s="77">
        <f>IF($I478&gt;='Forbikjøringsfelt i stigning'!$D$15-('Forbikjøringsfelt i stigning'!$D$18-5),IF($I477&lt;='Forbikjøringsfelt i stigning'!$D$15-('Forbikjøringsfelt i stigning'!$D$18-5),$G478,0),0)</f>
        <v>0</v>
      </c>
    </row>
    <row r="479" spans="2:24" x14ac:dyDescent="0.2">
      <c r="B479" s="71">
        <v>423</v>
      </c>
      <c r="C479" s="72">
        <f t="shared" si="162"/>
        <v>140.99999999999963</v>
      </c>
      <c r="D479" s="72">
        <f t="shared" si="145"/>
        <v>0.33333333333334281</v>
      </c>
      <c r="E479" s="73">
        <f t="shared" si="146"/>
        <v>7.4074074074076179</v>
      </c>
      <c r="F479" s="73">
        <f t="shared" si="147"/>
        <v>0</v>
      </c>
      <c r="G479" s="74">
        <f t="shared" si="148"/>
        <v>2368.8494027198449</v>
      </c>
      <c r="H479" s="72">
        <f t="shared" si="149"/>
        <v>703.4263432904304</v>
      </c>
      <c r="I479" s="72">
        <f t="shared" si="150"/>
        <v>80</v>
      </c>
      <c r="J479" s="72">
        <f t="shared" si="151"/>
        <v>22.222222222222221</v>
      </c>
      <c r="K479" s="72">
        <f t="shared" si="159"/>
        <v>22.222222222222221</v>
      </c>
      <c r="L479" s="73">
        <f t="shared" si="152"/>
        <v>0.19919444444444442</v>
      </c>
      <c r="M479" s="73">
        <f t="shared" si="153"/>
        <v>0</v>
      </c>
      <c r="N479" s="72">
        <f t="shared" si="144"/>
        <v>0</v>
      </c>
      <c r="O479" s="74">
        <f t="shared" si="160"/>
        <v>342000</v>
      </c>
      <c r="P479" s="74">
        <f t="shared" si="158"/>
        <v>15390</v>
      </c>
      <c r="Q479" s="74">
        <f t="shared" si="154"/>
        <v>0</v>
      </c>
      <c r="R479" s="74">
        <f t="shared" si="161"/>
        <v>6000</v>
      </c>
      <c r="S479" s="74">
        <f t="shared" si="155"/>
        <v>1422.2222222222222</v>
      </c>
      <c r="T479" s="74">
        <f t="shared" si="156"/>
        <v>7422.2222222222226</v>
      </c>
      <c r="U479" s="75">
        <f t="shared" si="157"/>
        <v>7967.7777777777774</v>
      </c>
      <c r="W479" s="76">
        <f>IF($I479&lt;='Forbikjøringsfelt i stigning'!$D$15-'Forbikjøringsfelt i stigning'!$D$18,IF($I478&gt;='Forbikjøringsfelt i stigning'!$D$15-'Forbikjøringsfelt i stigning'!$D$18,$G479,0),0)</f>
        <v>0</v>
      </c>
      <c r="X479" s="77">
        <f>IF($I479&gt;='Forbikjøringsfelt i stigning'!$D$15-('Forbikjøringsfelt i stigning'!$D$18-5),IF($I478&lt;='Forbikjøringsfelt i stigning'!$D$15-('Forbikjøringsfelt i stigning'!$D$18-5),$G479,0),0)</f>
        <v>0</v>
      </c>
    </row>
    <row r="480" spans="2:24" x14ac:dyDescent="0.2">
      <c r="B480" s="71">
        <v>424</v>
      </c>
      <c r="C480" s="72">
        <f t="shared" si="162"/>
        <v>141.33333333333297</v>
      </c>
      <c r="D480" s="72">
        <f t="shared" si="145"/>
        <v>0.33333333333334281</v>
      </c>
      <c r="E480" s="73">
        <f t="shared" si="146"/>
        <v>7.4074074074076179</v>
      </c>
      <c r="F480" s="73">
        <f t="shared" si="147"/>
        <v>0</v>
      </c>
      <c r="G480" s="74">
        <f t="shared" si="148"/>
        <v>2376.2568101272527</v>
      </c>
      <c r="H480" s="72">
        <f t="shared" si="149"/>
        <v>703.4263432904304</v>
      </c>
      <c r="I480" s="72">
        <f t="shared" si="150"/>
        <v>80</v>
      </c>
      <c r="J480" s="72">
        <f t="shared" si="151"/>
        <v>22.222222222222221</v>
      </c>
      <c r="K480" s="72">
        <f t="shared" si="159"/>
        <v>22.222222222222221</v>
      </c>
      <c r="L480" s="73">
        <f t="shared" si="152"/>
        <v>0.19919444444444442</v>
      </c>
      <c r="M480" s="73">
        <f t="shared" si="153"/>
        <v>0</v>
      </c>
      <c r="N480" s="72">
        <f t="shared" si="144"/>
        <v>0</v>
      </c>
      <c r="O480" s="74">
        <f t="shared" si="160"/>
        <v>342000</v>
      </c>
      <c r="P480" s="74">
        <f t="shared" si="158"/>
        <v>15390</v>
      </c>
      <c r="Q480" s="74">
        <f t="shared" si="154"/>
        <v>0</v>
      </c>
      <c r="R480" s="74">
        <f t="shared" si="161"/>
        <v>6000</v>
      </c>
      <c r="S480" s="74">
        <f t="shared" si="155"/>
        <v>1422.2222222222222</v>
      </c>
      <c r="T480" s="74">
        <f t="shared" si="156"/>
        <v>7422.2222222222226</v>
      </c>
      <c r="U480" s="75">
        <f t="shared" si="157"/>
        <v>7967.7777777777774</v>
      </c>
      <c r="W480" s="76">
        <f>IF($I480&lt;='Forbikjøringsfelt i stigning'!$D$15-'Forbikjøringsfelt i stigning'!$D$18,IF($I479&gt;='Forbikjøringsfelt i stigning'!$D$15-'Forbikjøringsfelt i stigning'!$D$18,$G480,0),0)</f>
        <v>0</v>
      </c>
      <c r="X480" s="77">
        <f>IF($I480&gt;='Forbikjøringsfelt i stigning'!$D$15-('Forbikjøringsfelt i stigning'!$D$18-5),IF($I479&lt;='Forbikjøringsfelt i stigning'!$D$15-('Forbikjøringsfelt i stigning'!$D$18-5),$G480,0),0)</f>
        <v>0</v>
      </c>
    </row>
    <row r="481" spans="2:24" x14ac:dyDescent="0.2">
      <c r="B481" s="71">
        <v>425</v>
      </c>
      <c r="C481" s="72">
        <f t="shared" si="162"/>
        <v>141.66666666666632</v>
      </c>
      <c r="D481" s="72">
        <f t="shared" si="145"/>
        <v>0.33333333333334281</v>
      </c>
      <c r="E481" s="73">
        <f t="shared" si="146"/>
        <v>7.4074074074076179</v>
      </c>
      <c r="F481" s="73">
        <f t="shared" si="147"/>
        <v>0</v>
      </c>
      <c r="G481" s="74">
        <f t="shared" si="148"/>
        <v>2383.6642175346606</v>
      </c>
      <c r="H481" s="72">
        <f t="shared" si="149"/>
        <v>703.4263432904304</v>
      </c>
      <c r="I481" s="72">
        <f t="shared" si="150"/>
        <v>80</v>
      </c>
      <c r="J481" s="72">
        <f t="shared" si="151"/>
        <v>22.222222222222221</v>
      </c>
      <c r="K481" s="72">
        <f t="shared" si="159"/>
        <v>22.222222222222221</v>
      </c>
      <c r="L481" s="73">
        <f t="shared" si="152"/>
        <v>0.19919444444444442</v>
      </c>
      <c r="M481" s="73">
        <f t="shared" si="153"/>
        <v>0</v>
      </c>
      <c r="N481" s="72">
        <f t="shared" si="144"/>
        <v>0</v>
      </c>
      <c r="O481" s="74">
        <f t="shared" si="160"/>
        <v>342000</v>
      </c>
      <c r="P481" s="74">
        <f t="shared" si="158"/>
        <v>15390</v>
      </c>
      <c r="Q481" s="74">
        <f t="shared" si="154"/>
        <v>0</v>
      </c>
      <c r="R481" s="74">
        <f t="shared" si="161"/>
        <v>6000</v>
      </c>
      <c r="S481" s="74">
        <f t="shared" si="155"/>
        <v>1422.2222222222222</v>
      </c>
      <c r="T481" s="74">
        <f t="shared" si="156"/>
        <v>7422.2222222222226</v>
      </c>
      <c r="U481" s="75">
        <f t="shared" si="157"/>
        <v>7967.7777777777774</v>
      </c>
      <c r="W481" s="76">
        <f>IF($I481&lt;='Forbikjøringsfelt i stigning'!$D$15-'Forbikjøringsfelt i stigning'!$D$18,IF($I480&gt;='Forbikjøringsfelt i stigning'!$D$15-'Forbikjøringsfelt i stigning'!$D$18,$G481,0),0)</f>
        <v>0</v>
      </c>
      <c r="X481" s="77">
        <f>IF($I481&gt;='Forbikjøringsfelt i stigning'!$D$15-('Forbikjøringsfelt i stigning'!$D$18-5),IF($I480&lt;='Forbikjøringsfelt i stigning'!$D$15-('Forbikjøringsfelt i stigning'!$D$18-5),$G481,0),0)</f>
        <v>0</v>
      </c>
    </row>
    <row r="482" spans="2:24" x14ac:dyDescent="0.2">
      <c r="B482" s="71">
        <v>426</v>
      </c>
      <c r="C482" s="72">
        <f t="shared" si="162"/>
        <v>141.99999999999966</v>
      </c>
      <c r="D482" s="72">
        <f t="shared" si="145"/>
        <v>0.33333333333334281</v>
      </c>
      <c r="E482" s="73">
        <f t="shared" si="146"/>
        <v>7.4074074074076179</v>
      </c>
      <c r="F482" s="73">
        <f t="shared" si="147"/>
        <v>0</v>
      </c>
      <c r="G482" s="74">
        <f t="shared" si="148"/>
        <v>2391.0716249420684</v>
      </c>
      <c r="H482" s="72">
        <f t="shared" si="149"/>
        <v>703.4263432904304</v>
      </c>
      <c r="I482" s="72">
        <f t="shared" si="150"/>
        <v>80</v>
      </c>
      <c r="J482" s="72">
        <f t="shared" si="151"/>
        <v>22.222222222222221</v>
      </c>
      <c r="K482" s="72">
        <f t="shared" si="159"/>
        <v>22.222222222222221</v>
      </c>
      <c r="L482" s="73">
        <f t="shared" si="152"/>
        <v>0.19919444444444442</v>
      </c>
      <c r="M482" s="73">
        <f t="shared" si="153"/>
        <v>0</v>
      </c>
      <c r="N482" s="72">
        <f t="shared" si="144"/>
        <v>0</v>
      </c>
      <c r="O482" s="74">
        <f t="shared" si="160"/>
        <v>342000</v>
      </c>
      <c r="P482" s="74">
        <f t="shared" si="158"/>
        <v>15390</v>
      </c>
      <c r="Q482" s="74">
        <f t="shared" si="154"/>
        <v>0</v>
      </c>
      <c r="R482" s="74">
        <f t="shared" si="161"/>
        <v>6000</v>
      </c>
      <c r="S482" s="74">
        <f t="shared" si="155"/>
        <v>1422.2222222222222</v>
      </c>
      <c r="T482" s="74">
        <f t="shared" si="156"/>
        <v>7422.2222222222226</v>
      </c>
      <c r="U482" s="75">
        <f t="shared" si="157"/>
        <v>7967.7777777777774</v>
      </c>
      <c r="W482" s="76">
        <f>IF($I482&lt;='Forbikjøringsfelt i stigning'!$D$15-'Forbikjøringsfelt i stigning'!$D$18,IF($I481&gt;='Forbikjøringsfelt i stigning'!$D$15-'Forbikjøringsfelt i stigning'!$D$18,$G482,0),0)</f>
        <v>0</v>
      </c>
      <c r="X482" s="77">
        <f>IF($I482&gt;='Forbikjøringsfelt i stigning'!$D$15-('Forbikjøringsfelt i stigning'!$D$18-5),IF($I481&lt;='Forbikjøringsfelt i stigning'!$D$15-('Forbikjøringsfelt i stigning'!$D$18-5),$G482,0),0)</f>
        <v>0</v>
      </c>
    </row>
    <row r="483" spans="2:24" x14ac:dyDescent="0.2">
      <c r="B483" s="71">
        <v>427</v>
      </c>
      <c r="C483" s="72">
        <f t="shared" si="162"/>
        <v>142.333333333333</v>
      </c>
      <c r="D483" s="72">
        <f t="shared" si="145"/>
        <v>0.33333333333334281</v>
      </c>
      <c r="E483" s="73">
        <f t="shared" si="146"/>
        <v>7.4074074074076179</v>
      </c>
      <c r="F483" s="73">
        <f t="shared" si="147"/>
        <v>0</v>
      </c>
      <c r="G483" s="74">
        <f t="shared" si="148"/>
        <v>2398.4790323494763</v>
      </c>
      <c r="H483" s="72">
        <f t="shared" si="149"/>
        <v>703.4263432904304</v>
      </c>
      <c r="I483" s="72">
        <f t="shared" si="150"/>
        <v>80</v>
      </c>
      <c r="J483" s="72">
        <f t="shared" si="151"/>
        <v>22.222222222222221</v>
      </c>
      <c r="K483" s="72">
        <f t="shared" si="159"/>
        <v>22.222222222222221</v>
      </c>
      <c r="L483" s="73">
        <f t="shared" si="152"/>
        <v>0.19919444444444442</v>
      </c>
      <c r="M483" s="73">
        <f t="shared" si="153"/>
        <v>0</v>
      </c>
      <c r="N483" s="72">
        <f t="shared" si="144"/>
        <v>0</v>
      </c>
      <c r="O483" s="74">
        <f t="shared" si="160"/>
        <v>342000</v>
      </c>
      <c r="P483" s="74">
        <f t="shared" si="158"/>
        <v>15390</v>
      </c>
      <c r="Q483" s="74">
        <f t="shared" si="154"/>
        <v>0</v>
      </c>
      <c r="R483" s="74">
        <f t="shared" si="161"/>
        <v>6000</v>
      </c>
      <c r="S483" s="74">
        <f t="shared" si="155"/>
        <v>1422.2222222222222</v>
      </c>
      <c r="T483" s="74">
        <f t="shared" si="156"/>
        <v>7422.2222222222226</v>
      </c>
      <c r="U483" s="75">
        <f t="shared" si="157"/>
        <v>7967.7777777777774</v>
      </c>
      <c r="W483" s="76">
        <f>IF($I483&lt;='Forbikjøringsfelt i stigning'!$D$15-'Forbikjøringsfelt i stigning'!$D$18,IF($I482&gt;='Forbikjøringsfelt i stigning'!$D$15-'Forbikjøringsfelt i stigning'!$D$18,$G483,0),0)</f>
        <v>0</v>
      </c>
      <c r="X483" s="77">
        <f>IF($I483&gt;='Forbikjøringsfelt i stigning'!$D$15-('Forbikjøringsfelt i stigning'!$D$18-5),IF($I482&lt;='Forbikjøringsfelt i stigning'!$D$15-('Forbikjøringsfelt i stigning'!$D$18-5),$G483,0),0)</f>
        <v>0</v>
      </c>
    </row>
    <row r="484" spans="2:24" x14ac:dyDescent="0.2">
      <c r="B484" s="71">
        <v>428</v>
      </c>
      <c r="C484" s="72">
        <f t="shared" si="162"/>
        <v>142.66666666666634</v>
      </c>
      <c r="D484" s="72">
        <f t="shared" si="145"/>
        <v>0.33333333333334281</v>
      </c>
      <c r="E484" s="73">
        <f t="shared" si="146"/>
        <v>7.4074074074076179</v>
      </c>
      <c r="F484" s="73">
        <f t="shared" si="147"/>
        <v>0</v>
      </c>
      <c r="G484" s="74">
        <f t="shared" si="148"/>
        <v>2405.8864397568841</v>
      </c>
      <c r="H484" s="72">
        <f t="shared" si="149"/>
        <v>703.4263432904304</v>
      </c>
      <c r="I484" s="72">
        <f t="shared" si="150"/>
        <v>80</v>
      </c>
      <c r="J484" s="72">
        <f t="shared" si="151"/>
        <v>22.222222222222221</v>
      </c>
      <c r="K484" s="72">
        <f t="shared" si="159"/>
        <v>22.222222222222221</v>
      </c>
      <c r="L484" s="73">
        <f t="shared" si="152"/>
        <v>0.19919444444444442</v>
      </c>
      <c r="M484" s="73">
        <f t="shared" si="153"/>
        <v>0</v>
      </c>
      <c r="N484" s="72">
        <f t="shared" si="144"/>
        <v>0</v>
      </c>
      <c r="O484" s="74">
        <f t="shared" si="160"/>
        <v>342000</v>
      </c>
      <c r="P484" s="74">
        <f t="shared" si="158"/>
        <v>15390</v>
      </c>
      <c r="Q484" s="74">
        <f t="shared" si="154"/>
        <v>0</v>
      </c>
      <c r="R484" s="74">
        <f t="shared" si="161"/>
        <v>6000</v>
      </c>
      <c r="S484" s="74">
        <f t="shared" si="155"/>
        <v>1422.2222222222222</v>
      </c>
      <c r="T484" s="74">
        <f t="shared" si="156"/>
        <v>7422.2222222222226</v>
      </c>
      <c r="U484" s="75">
        <f t="shared" si="157"/>
        <v>7967.7777777777774</v>
      </c>
      <c r="W484" s="76">
        <f>IF($I484&lt;='Forbikjøringsfelt i stigning'!$D$15-'Forbikjøringsfelt i stigning'!$D$18,IF($I483&gt;='Forbikjøringsfelt i stigning'!$D$15-'Forbikjøringsfelt i stigning'!$D$18,$G484,0),0)</f>
        <v>0</v>
      </c>
      <c r="X484" s="77">
        <f>IF($I484&gt;='Forbikjøringsfelt i stigning'!$D$15-('Forbikjøringsfelt i stigning'!$D$18-5),IF($I483&lt;='Forbikjøringsfelt i stigning'!$D$15-('Forbikjøringsfelt i stigning'!$D$18-5),$G484,0),0)</f>
        <v>0</v>
      </c>
    </row>
    <row r="485" spans="2:24" x14ac:dyDescent="0.2">
      <c r="B485" s="71">
        <v>429</v>
      </c>
      <c r="C485" s="72">
        <f t="shared" si="162"/>
        <v>142.99999999999969</v>
      </c>
      <c r="D485" s="72">
        <f t="shared" si="145"/>
        <v>0.33333333333334281</v>
      </c>
      <c r="E485" s="73">
        <f t="shared" si="146"/>
        <v>7.4074074074076179</v>
      </c>
      <c r="F485" s="73">
        <f t="shared" si="147"/>
        <v>0</v>
      </c>
      <c r="G485" s="74">
        <f t="shared" si="148"/>
        <v>2413.2938471642919</v>
      </c>
      <c r="H485" s="72">
        <f t="shared" si="149"/>
        <v>703.4263432904304</v>
      </c>
      <c r="I485" s="72">
        <f t="shared" si="150"/>
        <v>80</v>
      </c>
      <c r="J485" s="72">
        <f t="shared" si="151"/>
        <v>22.222222222222221</v>
      </c>
      <c r="K485" s="72">
        <f t="shared" si="159"/>
        <v>22.222222222222221</v>
      </c>
      <c r="L485" s="73">
        <f t="shared" si="152"/>
        <v>0.19919444444444442</v>
      </c>
      <c r="M485" s="73">
        <f t="shared" si="153"/>
        <v>0</v>
      </c>
      <c r="N485" s="72">
        <f t="shared" si="144"/>
        <v>0</v>
      </c>
      <c r="O485" s="74">
        <f t="shared" si="160"/>
        <v>342000</v>
      </c>
      <c r="P485" s="74">
        <f t="shared" si="158"/>
        <v>15390</v>
      </c>
      <c r="Q485" s="74">
        <f t="shared" si="154"/>
        <v>0</v>
      </c>
      <c r="R485" s="74">
        <f t="shared" si="161"/>
        <v>6000</v>
      </c>
      <c r="S485" s="74">
        <f t="shared" si="155"/>
        <v>1422.2222222222222</v>
      </c>
      <c r="T485" s="74">
        <f t="shared" si="156"/>
        <v>7422.2222222222226</v>
      </c>
      <c r="U485" s="75">
        <f t="shared" si="157"/>
        <v>7967.7777777777774</v>
      </c>
      <c r="W485" s="76">
        <f>IF($I485&lt;='Forbikjøringsfelt i stigning'!$D$15-'Forbikjøringsfelt i stigning'!$D$18,IF($I484&gt;='Forbikjøringsfelt i stigning'!$D$15-'Forbikjøringsfelt i stigning'!$D$18,$G485,0),0)</f>
        <v>0</v>
      </c>
      <c r="X485" s="77">
        <f>IF($I485&gt;='Forbikjøringsfelt i stigning'!$D$15-('Forbikjøringsfelt i stigning'!$D$18-5),IF($I484&lt;='Forbikjøringsfelt i stigning'!$D$15-('Forbikjøringsfelt i stigning'!$D$18-5),$G485,0),0)</f>
        <v>0</v>
      </c>
    </row>
    <row r="486" spans="2:24" x14ac:dyDescent="0.2">
      <c r="B486" s="71">
        <v>430</v>
      </c>
      <c r="C486" s="72">
        <f t="shared" si="162"/>
        <v>143.33333333333303</v>
      </c>
      <c r="D486" s="72">
        <f t="shared" si="145"/>
        <v>0.33333333333334281</v>
      </c>
      <c r="E486" s="73">
        <f t="shared" si="146"/>
        <v>7.4074074074076179</v>
      </c>
      <c r="F486" s="73">
        <f t="shared" si="147"/>
        <v>0</v>
      </c>
      <c r="G486" s="74">
        <f t="shared" si="148"/>
        <v>2420.7012545716998</v>
      </c>
      <c r="H486" s="72">
        <f t="shared" si="149"/>
        <v>703.4263432904304</v>
      </c>
      <c r="I486" s="72">
        <f t="shared" si="150"/>
        <v>80</v>
      </c>
      <c r="J486" s="72">
        <f t="shared" si="151"/>
        <v>22.222222222222221</v>
      </c>
      <c r="K486" s="72">
        <f t="shared" si="159"/>
        <v>22.222222222222221</v>
      </c>
      <c r="L486" s="73">
        <f t="shared" si="152"/>
        <v>0.19919444444444442</v>
      </c>
      <c r="M486" s="73">
        <f t="shared" si="153"/>
        <v>0</v>
      </c>
      <c r="N486" s="72">
        <f t="shared" si="144"/>
        <v>0</v>
      </c>
      <c r="O486" s="74">
        <f t="shared" si="160"/>
        <v>342000</v>
      </c>
      <c r="P486" s="74">
        <f t="shared" si="158"/>
        <v>15390</v>
      </c>
      <c r="Q486" s="74">
        <f t="shared" si="154"/>
        <v>0</v>
      </c>
      <c r="R486" s="74">
        <f t="shared" si="161"/>
        <v>6000</v>
      </c>
      <c r="S486" s="74">
        <f t="shared" si="155"/>
        <v>1422.2222222222222</v>
      </c>
      <c r="T486" s="74">
        <f t="shared" si="156"/>
        <v>7422.2222222222226</v>
      </c>
      <c r="U486" s="75">
        <f t="shared" si="157"/>
        <v>7967.7777777777774</v>
      </c>
      <c r="W486" s="76">
        <f>IF($I486&lt;='Forbikjøringsfelt i stigning'!$D$15-'Forbikjøringsfelt i stigning'!$D$18,IF($I485&gt;='Forbikjøringsfelt i stigning'!$D$15-'Forbikjøringsfelt i stigning'!$D$18,$G486,0),0)</f>
        <v>0</v>
      </c>
      <c r="X486" s="77">
        <f>IF($I486&gt;='Forbikjøringsfelt i stigning'!$D$15-('Forbikjøringsfelt i stigning'!$D$18-5),IF($I485&lt;='Forbikjøringsfelt i stigning'!$D$15-('Forbikjøringsfelt i stigning'!$D$18-5),$G486,0),0)</f>
        <v>0</v>
      </c>
    </row>
    <row r="487" spans="2:24" x14ac:dyDescent="0.2">
      <c r="B487" s="71">
        <v>431</v>
      </c>
      <c r="C487" s="72">
        <f t="shared" si="162"/>
        <v>143.66666666666637</v>
      </c>
      <c r="D487" s="72">
        <f t="shared" si="145"/>
        <v>0.33333333333334281</v>
      </c>
      <c r="E487" s="73">
        <f t="shared" si="146"/>
        <v>7.4074074074076179</v>
      </c>
      <c r="F487" s="73">
        <f t="shared" si="147"/>
        <v>0</v>
      </c>
      <c r="G487" s="74">
        <f t="shared" si="148"/>
        <v>2428.1086619791076</v>
      </c>
      <c r="H487" s="72">
        <f t="shared" si="149"/>
        <v>703.4263432904304</v>
      </c>
      <c r="I487" s="72">
        <f t="shared" si="150"/>
        <v>80</v>
      </c>
      <c r="J487" s="72">
        <f t="shared" si="151"/>
        <v>22.222222222222221</v>
      </c>
      <c r="K487" s="72">
        <f t="shared" si="159"/>
        <v>22.222222222222221</v>
      </c>
      <c r="L487" s="73">
        <f t="shared" si="152"/>
        <v>0.19919444444444442</v>
      </c>
      <c r="M487" s="73">
        <f t="shared" si="153"/>
        <v>0</v>
      </c>
      <c r="N487" s="72">
        <f t="shared" si="144"/>
        <v>0</v>
      </c>
      <c r="O487" s="74">
        <f t="shared" si="160"/>
        <v>342000</v>
      </c>
      <c r="P487" s="74">
        <f t="shared" si="158"/>
        <v>15390</v>
      </c>
      <c r="Q487" s="74">
        <f t="shared" si="154"/>
        <v>0</v>
      </c>
      <c r="R487" s="74">
        <f t="shared" si="161"/>
        <v>6000</v>
      </c>
      <c r="S487" s="74">
        <f t="shared" si="155"/>
        <v>1422.2222222222222</v>
      </c>
      <c r="T487" s="74">
        <f t="shared" si="156"/>
        <v>7422.2222222222226</v>
      </c>
      <c r="U487" s="75">
        <f t="shared" si="157"/>
        <v>7967.7777777777774</v>
      </c>
      <c r="W487" s="76">
        <f>IF($I487&lt;='Forbikjøringsfelt i stigning'!$D$15-'Forbikjøringsfelt i stigning'!$D$18,IF($I486&gt;='Forbikjøringsfelt i stigning'!$D$15-'Forbikjøringsfelt i stigning'!$D$18,$G487,0),0)</f>
        <v>0</v>
      </c>
      <c r="X487" s="77">
        <f>IF($I487&gt;='Forbikjøringsfelt i stigning'!$D$15-('Forbikjøringsfelt i stigning'!$D$18-5),IF($I486&lt;='Forbikjøringsfelt i stigning'!$D$15-('Forbikjøringsfelt i stigning'!$D$18-5),$G487,0),0)</f>
        <v>0</v>
      </c>
    </row>
    <row r="488" spans="2:24" x14ac:dyDescent="0.2">
      <c r="B488" s="71">
        <v>432</v>
      </c>
      <c r="C488" s="72">
        <f t="shared" si="162"/>
        <v>143.99999999999972</v>
      </c>
      <c r="D488" s="72">
        <f t="shared" si="145"/>
        <v>0.33333333333334281</v>
      </c>
      <c r="E488" s="73">
        <f t="shared" si="146"/>
        <v>7.4074074074076179</v>
      </c>
      <c r="F488" s="73">
        <f t="shared" si="147"/>
        <v>0</v>
      </c>
      <c r="G488" s="74">
        <f t="shared" si="148"/>
        <v>2435.5160693865155</v>
      </c>
      <c r="H488" s="72">
        <f t="shared" si="149"/>
        <v>703.4263432904304</v>
      </c>
      <c r="I488" s="72">
        <f t="shared" si="150"/>
        <v>80</v>
      </c>
      <c r="J488" s="72">
        <f t="shared" si="151"/>
        <v>22.222222222222221</v>
      </c>
      <c r="K488" s="72">
        <f t="shared" si="159"/>
        <v>22.222222222222221</v>
      </c>
      <c r="L488" s="73">
        <f t="shared" si="152"/>
        <v>0.19919444444444442</v>
      </c>
      <c r="M488" s="73">
        <f t="shared" si="153"/>
        <v>0</v>
      </c>
      <c r="N488" s="72">
        <f t="shared" si="144"/>
        <v>0</v>
      </c>
      <c r="O488" s="74">
        <f t="shared" si="160"/>
        <v>342000</v>
      </c>
      <c r="P488" s="74">
        <f t="shared" si="158"/>
        <v>15390</v>
      </c>
      <c r="Q488" s="74">
        <f t="shared" si="154"/>
        <v>0</v>
      </c>
      <c r="R488" s="74">
        <f t="shared" si="161"/>
        <v>6000</v>
      </c>
      <c r="S488" s="74">
        <f t="shared" si="155"/>
        <v>1422.2222222222222</v>
      </c>
      <c r="T488" s="74">
        <f t="shared" si="156"/>
        <v>7422.2222222222226</v>
      </c>
      <c r="U488" s="75">
        <f t="shared" si="157"/>
        <v>7967.7777777777774</v>
      </c>
      <c r="W488" s="76">
        <f>IF($I488&lt;='Forbikjøringsfelt i stigning'!$D$15-'Forbikjøringsfelt i stigning'!$D$18,IF($I487&gt;='Forbikjøringsfelt i stigning'!$D$15-'Forbikjøringsfelt i stigning'!$D$18,$G488,0),0)</f>
        <v>0</v>
      </c>
      <c r="X488" s="77">
        <f>IF($I488&gt;='Forbikjøringsfelt i stigning'!$D$15-('Forbikjøringsfelt i stigning'!$D$18-5),IF($I487&lt;='Forbikjøringsfelt i stigning'!$D$15-('Forbikjøringsfelt i stigning'!$D$18-5),$G488,0),0)</f>
        <v>0</v>
      </c>
    </row>
    <row r="489" spans="2:24" x14ac:dyDescent="0.2">
      <c r="B489" s="71">
        <v>433</v>
      </c>
      <c r="C489" s="72">
        <f t="shared" si="162"/>
        <v>144.33333333333306</v>
      </c>
      <c r="D489" s="72">
        <f t="shared" si="145"/>
        <v>0.33333333333334281</v>
      </c>
      <c r="E489" s="73">
        <f t="shared" si="146"/>
        <v>7.4074074074076179</v>
      </c>
      <c r="F489" s="73">
        <f t="shared" si="147"/>
        <v>0</v>
      </c>
      <c r="G489" s="74">
        <f t="shared" si="148"/>
        <v>2442.9234767939233</v>
      </c>
      <c r="H489" s="72">
        <f t="shared" si="149"/>
        <v>703.4263432904304</v>
      </c>
      <c r="I489" s="72">
        <f t="shared" si="150"/>
        <v>80</v>
      </c>
      <c r="J489" s="72">
        <f t="shared" si="151"/>
        <v>22.222222222222221</v>
      </c>
      <c r="K489" s="72">
        <f t="shared" si="159"/>
        <v>22.222222222222221</v>
      </c>
      <c r="L489" s="73">
        <f t="shared" si="152"/>
        <v>0.19919444444444442</v>
      </c>
      <c r="M489" s="73">
        <f t="shared" si="153"/>
        <v>0</v>
      </c>
      <c r="N489" s="72">
        <f t="shared" si="144"/>
        <v>0</v>
      </c>
      <c r="O489" s="74">
        <f t="shared" si="160"/>
        <v>342000</v>
      </c>
      <c r="P489" s="74">
        <f t="shared" si="158"/>
        <v>15390</v>
      </c>
      <c r="Q489" s="74">
        <f t="shared" si="154"/>
        <v>0</v>
      </c>
      <c r="R489" s="74">
        <f t="shared" si="161"/>
        <v>6000</v>
      </c>
      <c r="S489" s="74">
        <f t="shared" si="155"/>
        <v>1422.2222222222222</v>
      </c>
      <c r="T489" s="74">
        <f t="shared" si="156"/>
        <v>7422.2222222222226</v>
      </c>
      <c r="U489" s="75">
        <f t="shared" si="157"/>
        <v>7967.7777777777774</v>
      </c>
      <c r="W489" s="76">
        <f>IF($I489&lt;='Forbikjøringsfelt i stigning'!$D$15-'Forbikjøringsfelt i stigning'!$D$18,IF($I488&gt;='Forbikjøringsfelt i stigning'!$D$15-'Forbikjøringsfelt i stigning'!$D$18,$G489,0),0)</f>
        <v>0</v>
      </c>
      <c r="X489" s="77">
        <f>IF($I489&gt;='Forbikjøringsfelt i stigning'!$D$15-('Forbikjøringsfelt i stigning'!$D$18-5),IF($I488&lt;='Forbikjøringsfelt i stigning'!$D$15-('Forbikjøringsfelt i stigning'!$D$18-5),$G489,0),0)</f>
        <v>0</v>
      </c>
    </row>
    <row r="490" spans="2:24" x14ac:dyDescent="0.2">
      <c r="B490" s="71">
        <v>434</v>
      </c>
      <c r="C490" s="72">
        <f t="shared" si="162"/>
        <v>144.6666666666664</v>
      </c>
      <c r="D490" s="72">
        <f t="shared" si="145"/>
        <v>0.33333333333334281</v>
      </c>
      <c r="E490" s="73">
        <f t="shared" si="146"/>
        <v>7.4074074074076179</v>
      </c>
      <c r="F490" s="73">
        <f t="shared" si="147"/>
        <v>0</v>
      </c>
      <c r="G490" s="74">
        <f t="shared" si="148"/>
        <v>2450.3308842013312</v>
      </c>
      <c r="H490" s="72">
        <f t="shared" si="149"/>
        <v>703.4263432904304</v>
      </c>
      <c r="I490" s="72">
        <f t="shared" si="150"/>
        <v>80</v>
      </c>
      <c r="J490" s="72">
        <f t="shared" si="151"/>
        <v>22.222222222222221</v>
      </c>
      <c r="K490" s="72">
        <f t="shared" si="159"/>
        <v>22.222222222222221</v>
      </c>
      <c r="L490" s="73">
        <f t="shared" si="152"/>
        <v>0.19919444444444442</v>
      </c>
      <c r="M490" s="73">
        <f t="shared" si="153"/>
        <v>0</v>
      </c>
      <c r="N490" s="72">
        <f t="shared" si="144"/>
        <v>0</v>
      </c>
      <c r="O490" s="74">
        <f t="shared" si="160"/>
        <v>342000</v>
      </c>
      <c r="P490" s="74">
        <f t="shared" si="158"/>
        <v>15390</v>
      </c>
      <c r="Q490" s="74">
        <f t="shared" si="154"/>
        <v>0</v>
      </c>
      <c r="R490" s="74">
        <f t="shared" si="161"/>
        <v>6000</v>
      </c>
      <c r="S490" s="74">
        <f t="shared" si="155"/>
        <v>1422.2222222222222</v>
      </c>
      <c r="T490" s="74">
        <f t="shared" si="156"/>
        <v>7422.2222222222226</v>
      </c>
      <c r="U490" s="75">
        <f t="shared" si="157"/>
        <v>7967.7777777777774</v>
      </c>
      <c r="W490" s="76">
        <f>IF($I490&lt;='Forbikjøringsfelt i stigning'!$D$15-'Forbikjøringsfelt i stigning'!$D$18,IF($I489&gt;='Forbikjøringsfelt i stigning'!$D$15-'Forbikjøringsfelt i stigning'!$D$18,$G490,0),0)</f>
        <v>0</v>
      </c>
      <c r="X490" s="77">
        <f>IF($I490&gt;='Forbikjøringsfelt i stigning'!$D$15-('Forbikjøringsfelt i stigning'!$D$18-5),IF($I489&lt;='Forbikjøringsfelt i stigning'!$D$15-('Forbikjøringsfelt i stigning'!$D$18-5),$G490,0),0)</f>
        <v>0</v>
      </c>
    </row>
    <row r="491" spans="2:24" x14ac:dyDescent="0.2">
      <c r="B491" s="71">
        <v>435</v>
      </c>
      <c r="C491" s="72">
        <f t="shared" si="162"/>
        <v>144.99999999999974</v>
      </c>
      <c r="D491" s="72">
        <f t="shared" si="145"/>
        <v>0.33333333333334281</v>
      </c>
      <c r="E491" s="73">
        <f t="shared" si="146"/>
        <v>7.4074074074076179</v>
      </c>
      <c r="F491" s="73">
        <f t="shared" si="147"/>
        <v>0</v>
      </c>
      <c r="G491" s="74">
        <f t="shared" si="148"/>
        <v>2457.738291608739</v>
      </c>
      <c r="H491" s="72">
        <f t="shared" si="149"/>
        <v>703.4263432904304</v>
      </c>
      <c r="I491" s="72">
        <f t="shared" si="150"/>
        <v>80</v>
      </c>
      <c r="J491" s="72">
        <f t="shared" si="151"/>
        <v>22.222222222222221</v>
      </c>
      <c r="K491" s="72">
        <f t="shared" si="159"/>
        <v>22.222222222222221</v>
      </c>
      <c r="L491" s="73">
        <f t="shared" si="152"/>
        <v>0.19919444444444442</v>
      </c>
      <c r="M491" s="73">
        <f t="shared" si="153"/>
        <v>0</v>
      </c>
      <c r="N491" s="72">
        <f t="shared" si="144"/>
        <v>0</v>
      </c>
      <c r="O491" s="74">
        <f t="shared" si="160"/>
        <v>342000</v>
      </c>
      <c r="P491" s="74">
        <f t="shared" si="158"/>
        <v>15390</v>
      </c>
      <c r="Q491" s="74">
        <f t="shared" si="154"/>
        <v>0</v>
      </c>
      <c r="R491" s="74">
        <f t="shared" si="161"/>
        <v>6000</v>
      </c>
      <c r="S491" s="74">
        <f t="shared" si="155"/>
        <v>1422.2222222222222</v>
      </c>
      <c r="T491" s="74">
        <f t="shared" si="156"/>
        <v>7422.2222222222226</v>
      </c>
      <c r="U491" s="75">
        <f t="shared" si="157"/>
        <v>7967.7777777777774</v>
      </c>
      <c r="W491" s="76">
        <f>IF($I491&lt;='Forbikjøringsfelt i stigning'!$D$15-'Forbikjøringsfelt i stigning'!$D$18,IF($I490&gt;='Forbikjøringsfelt i stigning'!$D$15-'Forbikjøringsfelt i stigning'!$D$18,$G491,0),0)</f>
        <v>0</v>
      </c>
      <c r="X491" s="77">
        <f>IF($I491&gt;='Forbikjøringsfelt i stigning'!$D$15-('Forbikjøringsfelt i stigning'!$D$18-5),IF($I490&lt;='Forbikjøringsfelt i stigning'!$D$15-('Forbikjøringsfelt i stigning'!$D$18-5),$G491,0),0)</f>
        <v>0</v>
      </c>
    </row>
    <row r="492" spans="2:24" x14ac:dyDescent="0.2">
      <c r="B492" s="71">
        <v>436</v>
      </c>
      <c r="C492" s="72">
        <f t="shared" si="162"/>
        <v>145.33333333333309</v>
      </c>
      <c r="D492" s="72">
        <f t="shared" si="145"/>
        <v>0.33333333333334281</v>
      </c>
      <c r="E492" s="73">
        <f t="shared" si="146"/>
        <v>7.4074074074076179</v>
      </c>
      <c r="F492" s="73">
        <f t="shared" si="147"/>
        <v>0</v>
      </c>
      <c r="G492" s="74">
        <f t="shared" si="148"/>
        <v>2465.1456990161469</v>
      </c>
      <c r="H492" s="72">
        <f t="shared" si="149"/>
        <v>703.4263432904304</v>
      </c>
      <c r="I492" s="72">
        <f t="shared" si="150"/>
        <v>80</v>
      </c>
      <c r="J492" s="72">
        <f t="shared" si="151"/>
        <v>22.222222222222221</v>
      </c>
      <c r="K492" s="72">
        <f t="shared" si="159"/>
        <v>22.222222222222221</v>
      </c>
      <c r="L492" s="73">
        <f t="shared" si="152"/>
        <v>0.19919444444444442</v>
      </c>
      <c r="M492" s="73">
        <f t="shared" si="153"/>
        <v>0</v>
      </c>
      <c r="N492" s="72">
        <f t="shared" si="144"/>
        <v>0</v>
      </c>
      <c r="O492" s="74">
        <f t="shared" si="160"/>
        <v>342000</v>
      </c>
      <c r="P492" s="74">
        <f t="shared" si="158"/>
        <v>15390</v>
      </c>
      <c r="Q492" s="74">
        <f t="shared" si="154"/>
        <v>0</v>
      </c>
      <c r="R492" s="74">
        <f t="shared" si="161"/>
        <v>6000</v>
      </c>
      <c r="S492" s="74">
        <f t="shared" si="155"/>
        <v>1422.2222222222222</v>
      </c>
      <c r="T492" s="74">
        <f t="shared" si="156"/>
        <v>7422.2222222222226</v>
      </c>
      <c r="U492" s="75">
        <f t="shared" si="157"/>
        <v>7967.7777777777774</v>
      </c>
      <c r="W492" s="76">
        <f>IF($I492&lt;='Forbikjøringsfelt i stigning'!$D$15-'Forbikjøringsfelt i stigning'!$D$18,IF($I491&gt;='Forbikjøringsfelt i stigning'!$D$15-'Forbikjøringsfelt i stigning'!$D$18,$G492,0),0)</f>
        <v>0</v>
      </c>
      <c r="X492" s="77">
        <f>IF($I492&gt;='Forbikjøringsfelt i stigning'!$D$15-('Forbikjøringsfelt i stigning'!$D$18-5),IF($I491&lt;='Forbikjøringsfelt i stigning'!$D$15-('Forbikjøringsfelt i stigning'!$D$18-5),$G492,0),0)</f>
        <v>0</v>
      </c>
    </row>
    <row r="493" spans="2:24" x14ac:dyDescent="0.2">
      <c r="B493" s="71">
        <v>437</v>
      </c>
      <c r="C493" s="72">
        <f t="shared" si="162"/>
        <v>145.66666666666643</v>
      </c>
      <c r="D493" s="72">
        <f t="shared" si="145"/>
        <v>0.33333333333334281</v>
      </c>
      <c r="E493" s="73">
        <f t="shared" si="146"/>
        <v>7.4074074074076179</v>
      </c>
      <c r="F493" s="73">
        <f t="shared" si="147"/>
        <v>0</v>
      </c>
      <c r="G493" s="74">
        <f t="shared" si="148"/>
        <v>2472.5531064235547</v>
      </c>
      <c r="H493" s="72">
        <f t="shared" si="149"/>
        <v>703.4263432904304</v>
      </c>
      <c r="I493" s="72">
        <f t="shared" si="150"/>
        <v>80</v>
      </c>
      <c r="J493" s="72">
        <f t="shared" si="151"/>
        <v>22.222222222222221</v>
      </c>
      <c r="K493" s="72">
        <f t="shared" si="159"/>
        <v>22.222222222222221</v>
      </c>
      <c r="L493" s="73">
        <f t="shared" si="152"/>
        <v>0.19919444444444442</v>
      </c>
      <c r="M493" s="73">
        <f t="shared" si="153"/>
        <v>0</v>
      </c>
      <c r="N493" s="72">
        <f t="shared" si="144"/>
        <v>0</v>
      </c>
      <c r="O493" s="74">
        <f t="shared" si="160"/>
        <v>342000</v>
      </c>
      <c r="P493" s="74">
        <f t="shared" si="158"/>
        <v>15390</v>
      </c>
      <c r="Q493" s="74">
        <f t="shared" si="154"/>
        <v>0</v>
      </c>
      <c r="R493" s="74">
        <f t="shared" si="161"/>
        <v>6000</v>
      </c>
      <c r="S493" s="74">
        <f t="shared" si="155"/>
        <v>1422.2222222222222</v>
      </c>
      <c r="T493" s="74">
        <f t="shared" si="156"/>
        <v>7422.2222222222226</v>
      </c>
      <c r="U493" s="75">
        <f t="shared" si="157"/>
        <v>7967.7777777777774</v>
      </c>
      <c r="W493" s="76">
        <f>IF($I493&lt;='Forbikjøringsfelt i stigning'!$D$15-'Forbikjøringsfelt i stigning'!$D$18,IF($I492&gt;='Forbikjøringsfelt i stigning'!$D$15-'Forbikjøringsfelt i stigning'!$D$18,$G493,0),0)</f>
        <v>0</v>
      </c>
      <c r="X493" s="77">
        <f>IF($I493&gt;='Forbikjøringsfelt i stigning'!$D$15-('Forbikjøringsfelt i stigning'!$D$18-5),IF($I492&lt;='Forbikjøringsfelt i stigning'!$D$15-('Forbikjøringsfelt i stigning'!$D$18-5),$G493,0),0)</f>
        <v>0</v>
      </c>
    </row>
    <row r="494" spans="2:24" x14ac:dyDescent="0.2">
      <c r="B494" s="71">
        <v>438</v>
      </c>
      <c r="C494" s="72">
        <f t="shared" si="162"/>
        <v>145.99999999999977</v>
      </c>
      <c r="D494" s="72">
        <f t="shared" si="145"/>
        <v>0.33333333333334281</v>
      </c>
      <c r="E494" s="73">
        <f t="shared" si="146"/>
        <v>7.4074074074076179</v>
      </c>
      <c r="F494" s="73">
        <f t="shared" si="147"/>
        <v>0</v>
      </c>
      <c r="G494" s="74">
        <f t="shared" si="148"/>
        <v>2479.9605138309626</v>
      </c>
      <c r="H494" s="72">
        <f t="shared" si="149"/>
        <v>703.4263432904304</v>
      </c>
      <c r="I494" s="72">
        <f t="shared" si="150"/>
        <v>80</v>
      </c>
      <c r="J494" s="72">
        <f t="shared" si="151"/>
        <v>22.222222222222221</v>
      </c>
      <c r="K494" s="72">
        <f t="shared" si="159"/>
        <v>22.222222222222221</v>
      </c>
      <c r="L494" s="73">
        <f t="shared" si="152"/>
        <v>0.19919444444444442</v>
      </c>
      <c r="M494" s="73">
        <f t="shared" si="153"/>
        <v>0</v>
      </c>
      <c r="N494" s="72">
        <f t="shared" si="144"/>
        <v>0</v>
      </c>
      <c r="O494" s="74">
        <f t="shared" si="160"/>
        <v>342000</v>
      </c>
      <c r="P494" s="74">
        <f t="shared" si="158"/>
        <v>15390</v>
      </c>
      <c r="Q494" s="74">
        <f t="shared" si="154"/>
        <v>0</v>
      </c>
      <c r="R494" s="74">
        <f t="shared" si="161"/>
        <v>6000</v>
      </c>
      <c r="S494" s="74">
        <f t="shared" si="155"/>
        <v>1422.2222222222222</v>
      </c>
      <c r="T494" s="74">
        <f t="shared" si="156"/>
        <v>7422.2222222222226</v>
      </c>
      <c r="U494" s="75">
        <f t="shared" si="157"/>
        <v>7967.7777777777774</v>
      </c>
      <c r="W494" s="76">
        <f>IF($I494&lt;='Forbikjøringsfelt i stigning'!$D$15-'Forbikjøringsfelt i stigning'!$D$18,IF($I493&gt;='Forbikjøringsfelt i stigning'!$D$15-'Forbikjøringsfelt i stigning'!$D$18,$G494,0),0)</f>
        <v>0</v>
      </c>
      <c r="X494" s="77">
        <f>IF($I494&gt;='Forbikjøringsfelt i stigning'!$D$15-('Forbikjøringsfelt i stigning'!$D$18-5),IF($I493&lt;='Forbikjøringsfelt i stigning'!$D$15-('Forbikjøringsfelt i stigning'!$D$18-5),$G494,0),0)</f>
        <v>0</v>
      </c>
    </row>
    <row r="495" spans="2:24" x14ac:dyDescent="0.2">
      <c r="B495" s="71">
        <v>439</v>
      </c>
      <c r="C495" s="72">
        <f t="shared" si="162"/>
        <v>146.33333333333312</v>
      </c>
      <c r="D495" s="72">
        <f t="shared" si="145"/>
        <v>0.33333333333334281</v>
      </c>
      <c r="E495" s="73">
        <f t="shared" si="146"/>
        <v>7.4074074074076179</v>
      </c>
      <c r="F495" s="73">
        <f t="shared" si="147"/>
        <v>0</v>
      </c>
      <c r="G495" s="74">
        <f t="shared" si="148"/>
        <v>2487.3679212383704</v>
      </c>
      <c r="H495" s="72">
        <f t="shared" si="149"/>
        <v>703.4263432904304</v>
      </c>
      <c r="I495" s="72">
        <f t="shared" si="150"/>
        <v>80</v>
      </c>
      <c r="J495" s="72">
        <f t="shared" si="151"/>
        <v>22.222222222222221</v>
      </c>
      <c r="K495" s="72">
        <f t="shared" si="159"/>
        <v>22.222222222222221</v>
      </c>
      <c r="L495" s="73">
        <f t="shared" si="152"/>
        <v>0.19919444444444442</v>
      </c>
      <c r="M495" s="73">
        <f t="shared" si="153"/>
        <v>0</v>
      </c>
      <c r="N495" s="72">
        <f t="shared" si="144"/>
        <v>0</v>
      </c>
      <c r="O495" s="74">
        <f t="shared" si="160"/>
        <v>342000</v>
      </c>
      <c r="P495" s="74">
        <f t="shared" si="158"/>
        <v>15390</v>
      </c>
      <c r="Q495" s="74">
        <f t="shared" si="154"/>
        <v>0</v>
      </c>
      <c r="R495" s="74">
        <f t="shared" si="161"/>
        <v>6000</v>
      </c>
      <c r="S495" s="74">
        <f t="shared" si="155"/>
        <v>1422.2222222222222</v>
      </c>
      <c r="T495" s="74">
        <f t="shared" si="156"/>
        <v>7422.2222222222226</v>
      </c>
      <c r="U495" s="75">
        <f t="shared" si="157"/>
        <v>7967.7777777777774</v>
      </c>
      <c r="W495" s="76">
        <f>IF($I495&lt;='Forbikjøringsfelt i stigning'!$D$15-'Forbikjøringsfelt i stigning'!$D$18,IF($I494&gt;='Forbikjøringsfelt i stigning'!$D$15-'Forbikjøringsfelt i stigning'!$D$18,$G495,0),0)</f>
        <v>0</v>
      </c>
      <c r="X495" s="77">
        <f>IF($I495&gt;='Forbikjøringsfelt i stigning'!$D$15-('Forbikjøringsfelt i stigning'!$D$18-5),IF($I494&lt;='Forbikjøringsfelt i stigning'!$D$15-('Forbikjøringsfelt i stigning'!$D$18-5),$G495,0),0)</f>
        <v>0</v>
      </c>
    </row>
    <row r="496" spans="2:24" x14ac:dyDescent="0.2">
      <c r="B496" s="71">
        <v>440</v>
      </c>
      <c r="C496" s="72">
        <f t="shared" si="162"/>
        <v>146.66666666666646</v>
      </c>
      <c r="D496" s="72">
        <f t="shared" si="145"/>
        <v>0.33333333333334281</v>
      </c>
      <c r="E496" s="73">
        <f t="shared" si="146"/>
        <v>7.4074074074076179</v>
      </c>
      <c r="F496" s="73">
        <f t="shared" si="147"/>
        <v>0</v>
      </c>
      <c r="G496" s="74">
        <f t="shared" si="148"/>
        <v>2494.7753286457782</v>
      </c>
      <c r="H496" s="72">
        <f t="shared" si="149"/>
        <v>703.4263432904304</v>
      </c>
      <c r="I496" s="72">
        <f t="shared" si="150"/>
        <v>80</v>
      </c>
      <c r="J496" s="72">
        <f t="shared" si="151"/>
        <v>22.222222222222221</v>
      </c>
      <c r="K496" s="72">
        <f t="shared" si="159"/>
        <v>22.222222222222221</v>
      </c>
      <c r="L496" s="73">
        <f t="shared" si="152"/>
        <v>0.19919444444444442</v>
      </c>
      <c r="M496" s="73">
        <f t="shared" si="153"/>
        <v>0</v>
      </c>
      <c r="N496" s="72">
        <f t="shared" si="144"/>
        <v>0</v>
      </c>
      <c r="O496" s="74">
        <f t="shared" si="160"/>
        <v>342000</v>
      </c>
      <c r="P496" s="74">
        <f t="shared" si="158"/>
        <v>15390</v>
      </c>
      <c r="Q496" s="74">
        <f t="shared" si="154"/>
        <v>0</v>
      </c>
      <c r="R496" s="74">
        <f t="shared" si="161"/>
        <v>6000</v>
      </c>
      <c r="S496" s="74">
        <f t="shared" si="155"/>
        <v>1422.2222222222222</v>
      </c>
      <c r="T496" s="74">
        <f t="shared" si="156"/>
        <v>7422.2222222222226</v>
      </c>
      <c r="U496" s="75">
        <f t="shared" si="157"/>
        <v>7967.7777777777774</v>
      </c>
      <c r="W496" s="76">
        <f>IF($I496&lt;='Forbikjøringsfelt i stigning'!$D$15-'Forbikjøringsfelt i stigning'!$D$18,IF($I495&gt;='Forbikjøringsfelt i stigning'!$D$15-'Forbikjøringsfelt i stigning'!$D$18,$G496,0),0)</f>
        <v>0</v>
      </c>
      <c r="X496" s="77">
        <f>IF($I496&gt;='Forbikjøringsfelt i stigning'!$D$15-('Forbikjøringsfelt i stigning'!$D$18-5),IF($I495&lt;='Forbikjøringsfelt i stigning'!$D$15-('Forbikjøringsfelt i stigning'!$D$18-5),$G496,0),0)</f>
        <v>0</v>
      </c>
    </row>
    <row r="497" spans="2:24" x14ac:dyDescent="0.2">
      <c r="B497" s="71">
        <v>441</v>
      </c>
      <c r="C497" s="72">
        <f t="shared" si="162"/>
        <v>146.9999999999998</v>
      </c>
      <c r="D497" s="72">
        <f t="shared" si="145"/>
        <v>0.33333333333334281</v>
      </c>
      <c r="E497" s="73">
        <f t="shared" si="146"/>
        <v>7.4074074074076179</v>
      </c>
      <c r="F497" s="73">
        <f t="shared" si="147"/>
        <v>0</v>
      </c>
      <c r="G497" s="74">
        <f t="shared" si="148"/>
        <v>2502.1827360531861</v>
      </c>
      <c r="H497" s="72">
        <f t="shared" si="149"/>
        <v>703.4263432904304</v>
      </c>
      <c r="I497" s="72">
        <f t="shared" si="150"/>
        <v>80</v>
      </c>
      <c r="J497" s="72">
        <f t="shared" si="151"/>
        <v>22.222222222222221</v>
      </c>
      <c r="K497" s="72">
        <f t="shared" si="159"/>
        <v>22.222222222222221</v>
      </c>
      <c r="L497" s="73">
        <f t="shared" si="152"/>
        <v>0.19919444444444442</v>
      </c>
      <c r="M497" s="73">
        <f t="shared" si="153"/>
        <v>0</v>
      </c>
      <c r="N497" s="72">
        <f t="shared" ref="N497:N560" si="163">IF($G497&gt;=$F$48,$D$48,(IF($G497&gt;=$F$47,$D$47,(IF($G497&gt;=$F$46,$D$46,(IF($G497&gt;=$F$45,$D$45,(IF($G497&gt;=$F$44,$D$44,IF($G497&gt;=$F$43,$D$43,IF($G497&gt;=$F$42,$D$42,IF($G497&gt;=$F$41,$D$41,$D$40))))))))))))</f>
        <v>0</v>
      </c>
      <c r="O497" s="74">
        <f t="shared" si="160"/>
        <v>342000</v>
      </c>
      <c r="P497" s="74">
        <f t="shared" si="158"/>
        <v>15390</v>
      </c>
      <c r="Q497" s="74">
        <f t="shared" si="154"/>
        <v>0</v>
      </c>
      <c r="R497" s="74">
        <f t="shared" si="161"/>
        <v>6000</v>
      </c>
      <c r="S497" s="74">
        <f t="shared" si="155"/>
        <v>1422.2222222222222</v>
      </c>
      <c r="T497" s="74">
        <f t="shared" si="156"/>
        <v>7422.2222222222226</v>
      </c>
      <c r="U497" s="75">
        <f t="shared" si="157"/>
        <v>7967.7777777777774</v>
      </c>
      <c r="W497" s="76">
        <f>IF($I497&lt;='Forbikjøringsfelt i stigning'!$D$15-'Forbikjøringsfelt i stigning'!$D$18,IF($I496&gt;='Forbikjøringsfelt i stigning'!$D$15-'Forbikjøringsfelt i stigning'!$D$18,$G497,0),0)</f>
        <v>0</v>
      </c>
      <c r="X497" s="77">
        <f>IF($I497&gt;='Forbikjøringsfelt i stigning'!$D$15-('Forbikjøringsfelt i stigning'!$D$18-5),IF($I496&lt;='Forbikjøringsfelt i stigning'!$D$15-('Forbikjøringsfelt i stigning'!$D$18-5),$G497,0),0)</f>
        <v>0</v>
      </c>
    </row>
    <row r="498" spans="2:24" x14ac:dyDescent="0.2">
      <c r="B498" s="71">
        <v>442</v>
      </c>
      <c r="C498" s="72">
        <f t="shared" si="162"/>
        <v>147.33333333333314</v>
      </c>
      <c r="D498" s="72">
        <f t="shared" si="145"/>
        <v>0.33333333333334281</v>
      </c>
      <c r="E498" s="73">
        <f t="shared" si="146"/>
        <v>7.4074074074076179</v>
      </c>
      <c r="F498" s="73">
        <f t="shared" si="147"/>
        <v>0</v>
      </c>
      <c r="G498" s="74">
        <f t="shared" si="148"/>
        <v>2509.5901434605939</v>
      </c>
      <c r="H498" s="72">
        <f t="shared" si="149"/>
        <v>703.4263432904304</v>
      </c>
      <c r="I498" s="72">
        <f t="shared" si="150"/>
        <v>80</v>
      </c>
      <c r="J498" s="72">
        <f t="shared" si="151"/>
        <v>22.222222222222221</v>
      </c>
      <c r="K498" s="72">
        <f t="shared" si="159"/>
        <v>22.222222222222221</v>
      </c>
      <c r="L498" s="73">
        <f t="shared" si="152"/>
        <v>0.19919444444444442</v>
      </c>
      <c r="M498" s="73">
        <f t="shared" si="153"/>
        <v>0</v>
      </c>
      <c r="N498" s="72">
        <f t="shared" si="163"/>
        <v>0</v>
      </c>
      <c r="O498" s="74">
        <f t="shared" si="160"/>
        <v>342000</v>
      </c>
      <c r="P498" s="74">
        <f t="shared" si="158"/>
        <v>15390</v>
      </c>
      <c r="Q498" s="74">
        <f t="shared" si="154"/>
        <v>0</v>
      </c>
      <c r="R498" s="74">
        <f t="shared" si="161"/>
        <v>6000</v>
      </c>
      <c r="S498" s="74">
        <f t="shared" si="155"/>
        <v>1422.2222222222222</v>
      </c>
      <c r="T498" s="74">
        <f t="shared" si="156"/>
        <v>7422.2222222222226</v>
      </c>
      <c r="U498" s="75">
        <f t="shared" si="157"/>
        <v>7967.7777777777774</v>
      </c>
      <c r="W498" s="76">
        <f>IF($I498&lt;='Forbikjøringsfelt i stigning'!$D$15-'Forbikjøringsfelt i stigning'!$D$18,IF($I497&gt;='Forbikjøringsfelt i stigning'!$D$15-'Forbikjøringsfelt i stigning'!$D$18,$G498,0),0)</f>
        <v>0</v>
      </c>
      <c r="X498" s="77">
        <f>IF($I498&gt;='Forbikjøringsfelt i stigning'!$D$15-('Forbikjøringsfelt i stigning'!$D$18-5),IF($I497&lt;='Forbikjøringsfelt i stigning'!$D$15-('Forbikjøringsfelt i stigning'!$D$18-5),$G498,0),0)</f>
        <v>0</v>
      </c>
    </row>
    <row r="499" spans="2:24" x14ac:dyDescent="0.2">
      <c r="B499" s="71">
        <v>443</v>
      </c>
      <c r="C499" s="72">
        <f t="shared" si="162"/>
        <v>147.66666666666649</v>
      </c>
      <c r="D499" s="72">
        <f t="shared" ref="D499:D562" si="164">+C499-C498</f>
        <v>0.33333333333334281</v>
      </c>
      <c r="E499" s="73">
        <f t="shared" ref="E499:E562" si="165">+J498*D499+0.5*M498*D499*D499</f>
        <v>7.4074074074076179</v>
      </c>
      <c r="F499" s="73">
        <f t="shared" ref="F499:F562" si="166">+E499*N499/100</f>
        <v>0</v>
      </c>
      <c r="G499" s="74">
        <f t="shared" ref="G499:G562" si="167">+G498+E499</f>
        <v>2516.9975508680018</v>
      </c>
      <c r="H499" s="72">
        <f t="shared" ref="H499:H562" si="168">+H498+F499</f>
        <v>703.4263432904304</v>
      </c>
      <c r="I499" s="72">
        <f t="shared" ref="I499:I562" si="169">+J499*3.6</f>
        <v>80</v>
      </c>
      <c r="J499" s="72">
        <f t="shared" ref="J499:J562" si="170">+J498+M498*D499</f>
        <v>22.222222222222221</v>
      </c>
      <c r="K499" s="72">
        <f t="shared" si="159"/>
        <v>22.222222222222221</v>
      </c>
      <c r="L499" s="73">
        <f t="shared" ref="L499:L562" si="171">+U499/$E$22</f>
        <v>0.19919444444444442</v>
      </c>
      <c r="M499" s="73">
        <f t="shared" ref="M499:M562" si="172">MIN(IF((J499+L499*D500)&gt;K499,+(K499-J499)/D500,L499),$E$20)</f>
        <v>0</v>
      </c>
      <c r="N499" s="72">
        <f t="shared" si="163"/>
        <v>0</v>
      </c>
      <c r="O499" s="74">
        <f t="shared" si="160"/>
        <v>342000</v>
      </c>
      <c r="P499" s="74">
        <f t="shared" si="158"/>
        <v>15390</v>
      </c>
      <c r="Q499" s="74">
        <f t="shared" ref="Q499:Q562" si="173">0.1*$E$22*N499</f>
        <v>0</v>
      </c>
      <c r="R499" s="74">
        <f t="shared" si="161"/>
        <v>6000</v>
      </c>
      <c r="S499" s="74">
        <f t="shared" ref="S499:S562" si="174">0.5*$E$9*$E$13*$E$14*(J499+$E$10)^2</f>
        <v>1422.2222222222222</v>
      </c>
      <c r="T499" s="74">
        <f t="shared" ref="T499:T562" si="175">+Q499+R499+S499</f>
        <v>7422.2222222222226</v>
      </c>
      <c r="U499" s="75">
        <f t="shared" ref="U499:U562" si="176">+P499-T499</f>
        <v>7967.7777777777774</v>
      </c>
      <c r="W499" s="76">
        <f>IF($I499&lt;='Forbikjøringsfelt i stigning'!$D$15-'Forbikjøringsfelt i stigning'!$D$18,IF($I498&gt;='Forbikjøringsfelt i stigning'!$D$15-'Forbikjøringsfelt i stigning'!$D$18,$G499,0),0)</f>
        <v>0</v>
      </c>
      <c r="X499" s="77">
        <f>IF($I499&gt;='Forbikjøringsfelt i stigning'!$D$15-('Forbikjøringsfelt i stigning'!$D$18-5),IF($I498&lt;='Forbikjøringsfelt i stigning'!$D$15-('Forbikjøringsfelt i stigning'!$D$18-5),$G499,0),0)</f>
        <v>0</v>
      </c>
    </row>
    <row r="500" spans="2:24" x14ac:dyDescent="0.2">
      <c r="B500" s="71">
        <v>444</v>
      </c>
      <c r="C500" s="72">
        <f t="shared" si="162"/>
        <v>147.99999999999983</v>
      </c>
      <c r="D500" s="72">
        <f t="shared" si="164"/>
        <v>0.33333333333334281</v>
      </c>
      <c r="E500" s="73">
        <f t="shared" si="165"/>
        <v>7.4074074074076179</v>
      </c>
      <c r="F500" s="73">
        <f t="shared" si="166"/>
        <v>0</v>
      </c>
      <c r="G500" s="74">
        <f t="shared" si="167"/>
        <v>2524.4049582754096</v>
      </c>
      <c r="H500" s="72">
        <f t="shared" si="168"/>
        <v>703.4263432904304</v>
      </c>
      <c r="I500" s="72">
        <f t="shared" si="169"/>
        <v>80</v>
      </c>
      <c r="J500" s="72">
        <f t="shared" si="170"/>
        <v>22.222222222222221</v>
      </c>
      <c r="K500" s="72">
        <f t="shared" si="159"/>
        <v>22.222222222222221</v>
      </c>
      <c r="L500" s="73">
        <f t="shared" si="171"/>
        <v>0.19919444444444442</v>
      </c>
      <c r="M500" s="73">
        <f t="shared" si="172"/>
        <v>0</v>
      </c>
      <c r="N500" s="72">
        <f t="shared" si="163"/>
        <v>0</v>
      </c>
      <c r="O500" s="74">
        <f t="shared" si="160"/>
        <v>342000</v>
      </c>
      <c r="P500" s="74">
        <f t="shared" si="158"/>
        <v>15390</v>
      </c>
      <c r="Q500" s="74">
        <f t="shared" si="173"/>
        <v>0</v>
      </c>
      <c r="R500" s="74">
        <f t="shared" si="161"/>
        <v>6000</v>
      </c>
      <c r="S500" s="74">
        <f t="shared" si="174"/>
        <v>1422.2222222222222</v>
      </c>
      <c r="T500" s="74">
        <f t="shared" si="175"/>
        <v>7422.2222222222226</v>
      </c>
      <c r="U500" s="75">
        <f t="shared" si="176"/>
        <v>7967.7777777777774</v>
      </c>
      <c r="W500" s="76">
        <f>IF($I500&lt;='Forbikjøringsfelt i stigning'!$D$15-'Forbikjøringsfelt i stigning'!$D$18,IF($I499&gt;='Forbikjøringsfelt i stigning'!$D$15-'Forbikjøringsfelt i stigning'!$D$18,$G500,0),0)</f>
        <v>0</v>
      </c>
      <c r="X500" s="77">
        <f>IF($I500&gt;='Forbikjøringsfelt i stigning'!$D$15-('Forbikjøringsfelt i stigning'!$D$18-5),IF($I499&lt;='Forbikjøringsfelt i stigning'!$D$15-('Forbikjøringsfelt i stigning'!$D$18-5),$G500,0),0)</f>
        <v>0</v>
      </c>
    </row>
    <row r="501" spans="2:24" x14ac:dyDescent="0.2">
      <c r="B501" s="71">
        <v>445</v>
      </c>
      <c r="C501" s="72">
        <f t="shared" si="162"/>
        <v>148.33333333333317</v>
      </c>
      <c r="D501" s="72">
        <f t="shared" si="164"/>
        <v>0.33333333333334281</v>
      </c>
      <c r="E501" s="73">
        <f t="shared" si="165"/>
        <v>7.4074074074076179</v>
      </c>
      <c r="F501" s="73">
        <f t="shared" si="166"/>
        <v>0</v>
      </c>
      <c r="G501" s="74">
        <f t="shared" si="167"/>
        <v>2531.8123656828175</v>
      </c>
      <c r="H501" s="72">
        <f t="shared" si="168"/>
        <v>703.4263432904304</v>
      </c>
      <c r="I501" s="72">
        <f t="shared" si="169"/>
        <v>80</v>
      </c>
      <c r="J501" s="72">
        <f t="shared" si="170"/>
        <v>22.222222222222221</v>
      </c>
      <c r="K501" s="72">
        <f t="shared" si="159"/>
        <v>22.222222222222221</v>
      </c>
      <c r="L501" s="73">
        <f t="shared" si="171"/>
        <v>0.19919444444444442</v>
      </c>
      <c r="M501" s="73">
        <f t="shared" si="172"/>
        <v>0</v>
      </c>
      <c r="N501" s="72">
        <f t="shared" si="163"/>
        <v>0</v>
      </c>
      <c r="O501" s="74">
        <f t="shared" si="160"/>
        <v>342000</v>
      </c>
      <c r="P501" s="74">
        <f t="shared" si="158"/>
        <v>15390</v>
      </c>
      <c r="Q501" s="74">
        <f t="shared" si="173"/>
        <v>0</v>
      </c>
      <c r="R501" s="74">
        <f t="shared" si="161"/>
        <v>6000</v>
      </c>
      <c r="S501" s="74">
        <f t="shared" si="174"/>
        <v>1422.2222222222222</v>
      </c>
      <c r="T501" s="74">
        <f t="shared" si="175"/>
        <v>7422.2222222222226</v>
      </c>
      <c r="U501" s="75">
        <f t="shared" si="176"/>
        <v>7967.7777777777774</v>
      </c>
      <c r="W501" s="76">
        <f>IF($I501&lt;='Forbikjøringsfelt i stigning'!$D$15-'Forbikjøringsfelt i stigning'!$D$18,IF($I500&gt;='Forbikjøringsfelt i stigning'!$D$15-'Forbikjøringsfelt i stigning'!$D$18,$G501,0),0)</f>
        <v>0</v>
      </c>
      <c r="X501" s="77">
        <f>IF($I501&gt;='Forbikjøringsfelt i stigning'!$D$15-('Forbikjøringsfelt i stigning'!$D$18-5),IF($I500&lt;='Forbikjøringsfelt i stigning'!$D$15-('Forbikjøringsfelt i stigning'!$D$18-5),$G501,0),0)</f>
        <v>0</v>
      </c>
    </row>
    <row r="502" spans="2:24" x14ac:dyDescent="0.2">
      <c r="B502" s="71">
        <v>446</v>
      </c>
      <c r="C502" s="72">
        <f t="shared" si="162"/>
        <v>148.66666666666652</v>
      </c>
      <c r="D502" s="72">
        <f t="shared" si="164"/>
        <v>0.33333333333334281</v>
      </c>
      <c r="E502" s="73">
        <f t="shared" si="165"/>
        <v>7.4074074074076179</v>
      </c>
      <c r="F502" s="73">
        <f t="shared" si="166"/>
        <v>0</v>
      </c>
      <c r="G502" s="74">
        <f t="shared" si="167"/>
        <v>2539.2197730902253</v>
      </c>
      <c r="H502" s="72">
        <f t="shared" si="168"/>
        <v>703.4263432904304</v>
      </c>
      <c r="I502" s="72">
        <f t="shared" si="169"/>
        <v>80</v>
      </c>
      <c r="J502" s="72">
        <f t="shared" si="170"/>
        <v>22.222222222222221</v>
      </c>
      <c r="K502" s="72">
        <f t="shared" si="159"/>
        <v>22.222222222222221</v>
      </c>
      <c r="L502" s="73">
        <f t="shared" si="171"/>
        <v>0.19919444444444442</v>
      </c>
      <c r="M502" s="73">
        <f t="shared" si="172"/>
        <v>0</v>
      </c>
      <c r="N502" s="72">
        <f t="shared" si="163"/>
        <v>0</v>
      </c>
      <c r="O502" s="74">
        <f t="shared" si="160"/>
        <v>342000</v>
      </c>
      <c r="P502" s="74">
        <f t="shared" si="158"/>
        <v>15390</v>
      </c>
      <c r="Q502" s="74">
        <f t="shared" si="173"/>
        <v>0</v>
      </c>
      <c r="R502" s="74">
        <f t="shared" si="161"/>
        <v>6000</v>
      </c>
      <c r="S502" s="74">
        <f t="shared" si="174"/>
        <v>1422.2222222222222</v>
      </c>
      <c r="T502" s="74">
        <f t="shared" si="175"/>
        <v>7422.2222222222226</v>
      </c>
      <c r="U502" s="75">
        <f t="shared" si="176"/>
        <v>7967.7777777777774</v>
      </c>
      <c r="W502" s="76">
        <f>IF($I502&lt;='Forbikjøringsfelt i stigning'!$D$15-'Forbikjøringsfelt i stigning'!$D$18,IF($I501&gt;='Forbikjøringsfelt i stigning'!$D$15-'Forbikjøringsfelt i stigning'!$D$18,$G502,0),0)</f>
        <v>0</v>
      </c>
      <c r="X502" s="77">
        <f>IF($I502&gt;='Forbikjøringsfelt i stigning'!$D$15-('Forbikjøringsfelt i stigning'!$D$18-5),IF($I501&lt;='Forbikjøringsfelt i stigning'!$D$15-('Forbikjøringsfelt i stigning'!$D$18-5),$G502,0),0)</f>
        <v>0</v>
      </c>
    </row>
    <row r="503" spans="2:24" x14ac:dyDescent="0.2">
      <c r="B503" s="71">
        <v>447</v>
      </c>
      <c r="C503" s="72">
        <f t="shared" si="162"/>
        <v>148.99999999999986</v>
      </c>
      <c r="D503" s="72">
        <f t="shared" si="164"/>
        <v>0.33333333333334281</v>
      </c>
      <c r="E503" s="73">
        <f t="shared" si="165"/>
        <v>7.4074074074076179</v>
      </c>
      <c r="F503" s="73">
        <f t="shared" si="166"/>
        <v>0</v>
      </c>
      <c r="G503" s="74">
        <f t="shared" si="167"/>
        <v>2546.6271804976332</v>
      </c>
      <c r="H503" s="72">
        <f t="shared" si="168"/>
        <v>703.4263432904304</v>
      </c>
      <c r="I503" s="72">
        <f t="shared" si="169"/>
        <v>80</v>
      </c>
      <c r="J503" s="72">
        <f t="shared" si="170"/>
        <v>22.222222222222221</v>
      </c>
      <c r="K503" s="72">
        <f t="shared" si="159"/>
        <v>22.222222222222221</v>
      </c>
      <c r="L503" s="73">
        <f t="shared" si="171"/>
        <v>0.19919444444444442</v>
      </c>
      <c r="M503" s="73">
        <f t="shared" si="172"/>
        <v>0</v>
      </c>
      <c r="N503" s="72">
        <f t="shared" si="163"/>
        <v>0</v>
      </c>
      <c r="O503" s="74">
        <f t="shared" si="160"/>
        <v>342000</v>
      </c>
      <c r="P503" s="74">
        <f t="shared" si="158"/>
        <v>15390</v>
      </c>
      <c r="Q503" s="74">
        <f t="shared" si="173"/>
        <v>0</v>
      </c>
      <c r="R503" s="74">
        <f t="shared" si="161"/>
        <v>6000</v>
      </c>
      <c r="S503" s="74">
        <f t="shared" si="174"/>
        <v>1422.2222222222222</v>
      </c>
      <c r="T503" s="74">
        <f t="shared" si="175"/>
        <v>7422.2222222222226</v>
      </c>
      <c r="U503" s="75">
        <f t="shared" si="176"/>
        <v>7967.7777777777774</v>
      </c>
      <c r="W503" s="76">
        <f>IF($I503&lt;='Forbikjøringsfelt i stigning'!$D$15-'Forbikjøringsfelt i stigning'!$D$18,IF($I502&gt;='Forbikjøringsfelt i stigning'!$D$15-'Forbikjøringsfelt i stigning'!$D$18,$G503,0),0)</f>
        <v>0</v>
      </c>
      <c r="X503" s="77">
        <f>IF($I503&gt;='Forbikjøringsfelt i stigning'!$D$15-('Forbikjøringsfelt i stigning'!$D$18-5),IF($I502&lt;='Forbikjøringsfelt i stigning'!$D$15-('Forbikjøringsfelt i stigning'!$D$18-5),$G503,0),0)</f>
        <v>0</v>
      </c>
    </row>
    <row r="504" spans="2:24" x14ac:dyDescent="0.2">
      <c r="B504" s="71">
        <v>448</v>
      </c>
      <c r="C504" s="72">
        <f t="shared" si="162"/>
        <v>149.3333333333332</v>
      </c>
      <c r="D504" s="72">
        <f t="shared" si="164"/>
        <v>0.33333333333334281</v>
      </c>
      <c r="E504" s="73">
        <f t="shared" si="165"/>
        <v>7.4074074074076179</v>
      </c>
      <c r="F504" s="73">
        <f t="shared" si="166"/>
        <v>0</v>
      </c>
      <c r="G504" s="74">
        <f t="shared" si="167"/>
        <v>2554.034587905041</v>
      </c>
      <c r="H504" s="72">
        <f t="shared" si="168"/>
        <v>703.4263432904304</v>
      </c>
      <c r="I504" s="72">
        <f t="shared" si="169"/>
        <v>80</v>
      </c>
      <c r="J504" s="72">
        <f t="shared" si="170"/>
        <v>22.222222222222221</v>
      </c>
      <c r="K504" s="72">
        <f t="shared" si="159"/>
        <v>22.222222222222221</v>
      </c>
      <c r="L504" s="73">
        <f t="shared" si="171"/>
        <v>0.19919444444444442</v>
      </c>
      <c r="M504" s="73">
        <f t="shared" si="172"/>
        <v>0</v>
      </c>
      <c r="N504" s="72">
        <f t="shared" si="163"/>
        <v>0</v>
      </c>
      <c r="O504" s="74">
        <f t="shared" si="160"/>
        <v>342000</v>
      </c>
      <c r="P504" s="74">
        <f t="shared" ref="P504:P567" si="177">+O504/J504</f>
        <v>15390</v>
      </c>
      <c r="Q504" s="74">
        <f t="shared" si="173"/>
        <v>0</v>
      </c>
      <c r="R504" s="74">
        <f t="shared" si="161"/>
        <v>6000</v>
      </c>
      <c r="S504" s="74">
        <f t="shared" si="174"/>
        <v>1422.2222222222222</v>
      </c>
      <c r="T504" s="74">
        <f t="shared" si="175"/>
        <v>7422.2222222222226</v>
      </c>
      <c r="U504" s="75">
        <f t="shared" si="176"/>
        <v>7967.7777777777774</v>
      </c>
      <c r="W504" s="76">
        <f>IF($I504&lt;='Forbikjøringsfelt i stigning'!$D$15-'Forbikjøringsfelt i stigning'!$D$18,IF($I503&gt;='Forbikjøringsfelt i stigning'!$D$15-'Forbikjøringsfelt i stigning'!$D$18,$G504,0),0)</f>
        <v>0</v>
      </c>
      <c r="X504" s="77">
        <f>IF($I504&gt;='Forbikjøringsfelt i stigning'!$D$15-('Forbikjøringsfelt i stigning'!$D$18-5),IF($I503&lt;='Forbikjøringsfelt i stigning'!$D$15-('Forbikjøringsfelt i stigning'!$D$18-5),$G504,0),0)</f>
        <v>0</v>
      </c>
    </row>
    <row r="505" spans="2:24" x14ac:dyDescent="0.2">
      <c r="B505" s="71">
        <v>449</v>
      </c>
      <c r="C505" s="72">
        <f t="shared" si="162"/>
        <v>149.66666666666654</v>
      </c>
      <c r="D505" s="72">
        <f t="shared" si="164"/>
        <v>0.33333333333334281</v>
      </c>
      <c r="E505" s="73">
        <f t="shared" si="165"/>
        <v>7.4074074074076179</v>
      </c>
      <c r="F505" s="73">
        <f t="shared" si="166"/>
        <v>0</v>
      </c>
      <c r="G505" s="74">
        <f t="shared" si="167"/>
        <v>2561.4419953124489</v>
      </c>
      <c r="H505" s="72">
        <f t="shared" si="168"/>
        <v>703.4263432904304</v>
      </c>
      <c r="I505" s="72">
        <f t="shared" si="169"/>
        <v>80</v>
      </c>
      <c r="J505" s="72">
        <f t="shared" si="170"/>
        <v>22.222222222222221</v>
      </c>
      <c r="K505" s="72">
        <f t="shared" si="159"/>
        <v>22.222222222222221</v>
      </c>
      <c r="L505" s="73">
        <f t="shared" si="171"/>
        <v>0.19919444444444442</v>
      </c>
      <c r="M505" s="73">
        <f t="shared" si="172"/>
        <v>0</v>
      </c>
      <c r="N505" s="72">
        <f t="shared" si="163"/>
        <v>0</v>
      </c>
      <c r="O505" s="74">
        <f t="shared" si="160"/>
        <v>342000</v>
      </c>
      <c r="P505" s="74">
        <f t="shared" si="177"/>
        <v>15390</v>
      </c>
      <c r="Q505" s="74">
        <f t="shared" si="173"/>
        <v>0</v>
      </c>
      <c r="R505" s="74">
        <f t="shared" si="161"/>
        <v>6000</v>
      </c>
      <c r="S505" s="74">
        <f t="shared" si="174"/>
        <v>1422.2222222222222</v>
      </c>
      <c r="T505" s="74">
        <f t="shared" si="175"/>
        <v>7422.2222222222226</v>
      </c>
      <c r="U505" s="75">
        <f t="shared" si="176"/>
        <v>7967.7777777777774</v>
      </c>
      <c r="W505" s="76">
        <f>IF($I505&lt;='Forbikjøringsfelt i stigning'!$D$15-'Forbikjøringsfelt i stigning'!$D$18,IF($I504&gt;='Forbikjøringsfelt i stigning'!$D$15-'Forbikjøringsfelt i stigning'!$D$18,$G505,0),0)</f>
        <v>0</v>
      </c>
      <c r="X505" s="77">
        <f>IF($I505&gt;='Forbikjøringsfelt i stigning'!$D$15-('Forbikjøringsfelt i stigning'!$D$18-5),IF($I504&lt;='Forbikjøringsfelt i stigning'!$D$15-('Forbikjøringsfelt i stigning'!$D$18-5),$G505,0),0)</f>
        <v>0</v>
      </c>
    </row>
    <row r="506" spans="2:24" x14ac:dyDescent="0.2">
      <c r="B506" s="71">
        <v>450</v>
      </c>
      <c r="C506" s="72">
        <f t="shared" si="162"/>
        <v>149.99999999999989</v>
      </c>
      <c r="D506" s="72">
        <f t="shared" si="164"/>
        <v>0.33333333333334281</v>
      </c>
      <c r="E506" s="73">
        <f t="shared" si="165"/>
        <v>7.4074074074076179</v>
      </c>
      <c r="F506" s="73">
        <f t="shared" si="166"/>
        <v>0</v>
      </c>
      <c r="G506" s="74">
        <f t="shared" si="167"/>
        <v>2568.8494027198567</v>
      </c>
      <c r="H506" s="72">
        <f t="shared" si="168"/>
        <v>703.4263432904304</v>
      </c>
      <c r="I506" s="72">
        <f t="shared" si="169"/>
        <v>80</v>
      </c>
      <c r="J506" s="72">
        <f t="shared" si="170"/>
        <v>22.222222222222221</v>
      </c>
      <c r="K506" s="72">
        <f t="shared" si="159"/>
        <v>22.222222222222221</v>
      </c>
      <c r="L506" s="73">
        <f t="shared" si="171"/>
        <v>0.19919444444444442</v>
      </c>
      <c r="M506" s="73">
        <f t="shared" si="172"/>
        <v>0</v>
      </c>
      <c r="N506" s="72">
        <f t="shared" si="163"/>
        <v>0</v>
      </c>
      <c r="O506" s="74">
        <f t="shared" si="160"/>
        <v>342000</v>
      </c>
      <c r="P506" s="74">
        <f t="shared" si="177"/>
        <v>15390</v>
      </c>
      <c r="Q506" s="74">
        <f t="shared" si="173"/>
        <v>0</v>
      </c>
      <c r="R506" s="74">
        <f t="shared" si="161"/>
        <v>6000</v>
      </c>
      <c r="S506" s="74">
        <f t="shared" si="174"/>
        <v>1422.2222222222222</v>
      </c>
      <c r="T506" s="74">
        <f t="shared" si="175"/>
        <v>7422.2222222222226</v>
      </c>
      <c r="U506" s="75">
        <f t="shared" si="176"/>
        <v>7967.7777777777774</v>
      </c>
      <c r="W506" s="76">
        <f>IF($I506&lt;='Forbikjøringsfelt i stigning'!$D$15-'Forbikjøringsfelt i stigning'!$D$18,IF($I505&gt;='Forbikjøringsfelt i stigning'!$D$15-'Forbikjøringsfelt i stigning'!$D$18,$G506,0),0)</f>
        <v>0</v>
      </c>
      <c r="X506" s="77">
        <f>IF($I506&gt;='Forbikjøringsfelt i stigning'!$D$15-('Forbikjøringsfelt i stigning'!$D$18-5),IF($I505&lt;='Forbikjøringsfelt i stigning'!$D$15-('Forbikjøringsfelt i stigning'!$D$18-5),$G506,0),0)</f>
        <v>0</v>
      </c>
    </row>
    <row r="507" spans="2:24" x14ac:dyDescent="0.2">
      <c r="B507" s="71">
        <v>451</v>
      </c>
      <c r="C507" s="72">
        <f t="shared" si="162"/>
        <v>150.33333333333323</v>
      </c>
      <c r="D507" s="72">
        <f t="shared" si="164"/>
        <v>0.33333333333334281</v>
      </c>
      <c r="E507" s="73">
        <f t="shared" si="165"/>
        <v>7.4074074074076179</v>
      </c>
      <c r="F507" s="73">
        <f t="shared" si="166"/>
        <v>0</v>
      </c>
      <c r="G507" s="74">
        <f t="shared" si="167"/>
        <v>2576.2568101272645</v>
      </c>
      <c r="H507" s="72">
        <f t="shared" si="168"/>
        <v>703.4263432904304</v>
      </c>
      <c r="I507" s="72">
        <f t="shared" si="169"/>
        <v>80</v>
      </c>
      <c r="J507" s="72">
        <f t="shared" si="170"/>
        <v>22.222222222222221</v>
      </c>
      <c r="K507" s="72">
        <f t="shared" si="159"/>
        <v>22.222222222222221</v>
      </c>
      <c r="L507" s="73">
        <f t="shared" si="171"/>
        <v>0.19919444444444442</v>
      </c>
      <c r="M507" s="73">
        <f t="shared" si="172"/>
        <v>0</v>
      </c>
      <c r="N507" s="72">
        <f t="shared" si="163"/>
        <v>0</v>
      </c>
      <c r="O507" s="74">
        <f t="shared" si="160"/>
        <v>342000</v>
      </c>
      <c r="P507" s="74">
        <f t="shared" si="177"/>
        <v>15390</v>
      </c>
      <c r="Q507" s="74">
        <f t="shared" si="173"/>
        <v>0</v>
      </c>
      <c r="R507" s="74">
        <f t="shared" si="161"/>
        <v>6000</v>
      </c>
      <c r="S507" s="74">
        <f t="shared" si="174"/>
        <v>1422.2222222222222</v>
      </c>
      <c r="T507" s="74">
        <f t="shared" si="175"/>
        <v>7422.2222222222226</v>
      </c>
      <c r="U507" s="75">
        <f t="shared" si="176"/>
        <v>7967.7777777777774</v>
      </c>
      <c r="W507" s="76">
        <f>IF($I507&lt;='Forbikjøringsfelt i stigning'!$D$15-'Forbikjøringsfelt i stigning'!$D$18,IF($I506&gt;='Forbikjøringsfelt i stigning'!$D$15-'Forbikjøringsfelt i stigning'!$D$18,$G507,0),0)</f>
        <v>0</v>
      </c>
      <c r="X507" s="77">
        <f>IF($I507&gt;='Forbikjøringsfelt i stigning'!$D$15-('Forbikjøringsfelt i stigning'!$D$18-5),IF($I506&lt;='Forbikjøringsfelt i stigning'!$D$15-('Forbikjøringsfelt i stigning'!$D$18-5),$G507,0),0)</f>
        <v>0</v>
      </c>
    </row>
    <row r="508" spans="2:24" x14ac:dyDescent="0.2">
      <c r="B508" s="71">
        <v>452</v>
      </c>
      <c r="C508" s="72">
        <f t="shared" si="162"/>
        <v>150.66666666666657</v>
      </c>
      <c r="D508" s="72">
        <f t="shared" si="164"/>
        <v>0.33333333333334281</v>
      </c>
      <c r="E508" s="73">
        <f t="shared" si="165"/>
        <v>7.4074074074076179</v>
      </c>
      <c r="F508" s="73">
        <f t="shared" si="166"/>
        <v>0</v>
      </c>
      <c r="G508" s="74">
        <f t="shared" si="167"/>
        <v>2583.6642175346724</v>
      </c>
      <c r="H508" s="72">
        <f t="shared" si="168"/>
        <v>703.4263432904304</v>
      </c>
      <c r="I508" s="72">
        <f t="shared" si="169"/>
        <v>80</v>
      </c>
      <c r="J508" s="72">
        <f t="shared" si="170"/>
        <v>22.222222222222221</v>
      </c>
      <c r="K508" s="72">
        <f t="shared" si="159"/>
        <v>22.222222222222221</v>
      </c>
      <c r="L508" s="73">
        <f t="shared" si="171"/>
        <v>0.19919444444444442</v>
      </c>
      <c r="M508" s="73">
        <f t="shared" si="172"/>
        <v>0</v>
      </c>
      <c r="N508" s="72">
        <f t="shared" si="163"/>
        <v>0</v>
      </c>
      <c r="O508" s="74">
        <f t="shared" si="160"/>
        <v>342000</v>
      </c>
      <c r="P508" s="74">
        <f t="shared" si="177"/>
        <v>15390</v>
      </c>
      <c r="Q508" s="74">
        <f t="shared" si="173"/>
        <v>0</v>
      </c>
      <c r="R508" s="74">
        <f t="shared" si="161"/>
        <v>6000</v>
      </c>
      <c r="S508" s="74">
        <f t="shared" si="174"/>
        <v>1422.2222222222222</v>
      </c>
      <c r="T508" s="74">
        <f t="shared" si="175"/>
        <v>7422.2222222222226</v>
      </c>
      <c r="U508" s="75">
        <f t="shared" si="176"/>
        <v>7967.7777777777774</v>
      </c>
      <c r="W508" s="76">
        <f>IF($I508&lt;='Forbikjøringsfelt i stigning'!$D$15-'Forbikjøringsfelt i stigning'!$D$18,IF($I507&gt;='Forbikjøringsfelt i stigning'!$D$15-'Forbikjøringsfelt i stigning'!$D$18,$G508,0),0)</f>
        <v>0</v>
      </c>
      <c r="X508" s="77">
        <f>IF($I508&gt;='Forbikjøringsfelt i stigning'!$D$15-('Forbikjøringsfelt i stigning'!$D$18-5),IF($I507&lt;='Forbikjøringsfelt i stigning'!$D$15-('Forbikjøringsfelt i stigning'!$D$18-5),$G508,0),0)</f>
        <v>0</v>
      </c>
    </row>
    <row r="509" spans="2:24" x14ac:dyDescent="0.2">
      <c r="B509" s="71">
        <v>453</v>
      </c>
      <c r="C509" s="72">
        <f t="shared" si="162"/>
        <v>150.99999999999991</v>
      </c>
      <c r="D509" s="72">
        <f t="shared" si="164"/>
        <v>0.33333333333334281</v>
      </c>
      <c r="E509" s="73">
        <f t="shared" si="165"/>
        <v>7.4074074074076179</v>
      </c>
      <c r="F509" s="73">
        <f t="shared" si="166"/>
        <v>0</v>
      </c>
      <c r="G509" s="74">
        <f t="shared" si="167"/>
        <v>2591.0716249420802</v>
      </c>
      <c r="H509" s="72">
        <f t="shared" si="168"/>
        <v>703.4263432904304</v>
      </c>
      <c r="I509" s="72">
        <f t="shared" si="169"/>
        <v>80</v>
      </c>
      <c r="J509" s="72">
        <f t="shared" si="170"/>
        <v>22.222222222222221</v>
      </c>
      <c r="K509" s="72">
        <f t="shared" si="159"/>
        <v>22.222222222222221</v>
      </c>
      <c r="L509" s="73">
        <f t="shared" si="171"/>
        <v>0.19919444444444442</v>
      </c>
      <c r="M509" s="73">
        <f t="shared" si="172"/>
        <v>0</v>
      </c>
      <c r="N509" s="72">
        <f t="shared" si="163"/>
        <v>0</v>
      </c>
      <c r="O509" s="74">
        <f t="shared" si="160"/>
        <v>342000</v>
      </c>
      <c r="P509" s="74">
        <f t="shared" si="177"/>
        <v>15390</v>
      </c>
      <c r="Q509" s="74">
        <f t="shared" si="173"/>
        <v>0</v>
      </c>
      <c r="R509" s="74">
        <f t="shared" si="161"/>
        <v>6000</v>
      </c>
      <c r="S509" s="74">
        <f t="shared" si="174"/>
        <v>1422.2222222222222</v>
      </c>
      <c r="T509" s="74">
        <f t="shared" si="175"/>
        <v>7422.2222222222226</v>
      </c>
      <c r="U509" s="75">
        <f t="shared" si="176"/>
        <v>7967.7777777777774</v>
      </c>
      <c r="W509" s="76">
        <f>IF($I509&lt;='Forbikjøringsfelt i stigning'!$D$15-'Forbikjøringsfelt i stigning'!$D$18,IF($I508&gt;='Forbikjøringsfelt i stigning'!$D$15-'Forbikjøringsfelt i stigning'!$D$18,$G509,0),0)</f>
        <v>0</v>
      </c>
      <c r="X509" s="77">
        <f>IF($I509&gt;='Forbikjøringsfelt i stigning'!$D$15-('Forbikjøringsfelt i stigning'!$D$18-5),IF($I508&lt;='Forbikjøringsfelt i stigning'!$D$15-('Forbikjøringsfelt i stigning'!$D$18-5),$G509,0),0)</f>
        <v>0</v>
      </c>
    </row>
    <row r="510" spans="2:24" x14ac:dyDescent="0.2">
      <c r="B510" s="71">
        <v>454</v>
      </c>
      <c r="C510" s="72">
        <f t="shared" si="162"/>
        <v>151.33333333333326</v>
      </c>
      <c r="D510" s="72">
        <f t="shared" si="164"/>
        <v>0.33333333333334281</v>
      </c>
      <c r="E510" s="73">
        <f t="shared" si="165"/>
        <v>7.4074074074076179</v>
      </c>
      <c r="F510" s="73">
        <f t="shared" si="166"/>
        <v>0</v>
      </c>
      <c r="G510" s="74">
        <f t="shared" si="167"/>
        <v>2598.4790323494881</v>
      </c>
      <c r="H510" s="72">
        <f t="shared" si="168"/>
        <v>703.4263432904304</v>
      </c>
      <c r="I510" s="72">
        <f t="shared" si="169"/>
        <v>80</v>
      </c>
      <c r="J510" s="72">
        <f t="shared" si="170"/>
        <v>22.222222222222221</v>
      </c>
      <c r="K510" s="72">
        <f t="shared" si="159"/>
        <v>22.222222222222221</v>
      </c>
      <c r="L510" s="73">
        <f t="shared" si="171"/>
        <v>0.19919444444444442</v>
      </c>
      <c r="M510" s="73">
        <f t="shared" si="172"/>
        <v>0</v>
      </c>
      <c r="N510" s="72">
        <f t="shared" si="163"/>
        <v>0</v>
      </c>
      <c r="O510" s="74">
        <f t="shared" si="160"/>
        <v>342000</v>
      </c>
      <c r="P510" s="74">
        <f t="shared" si="177"/>
        <v>15390</v>
      </c>
      <c r="Q510" s="74">
        <f t="shared" si="173"/>
        <v>0</v>
      </c>
      <c r="R510" s="74">
        <f t="shared" si="161"/>
        <v>6000</v>
      </c>
      <c r="S510" s="74">
        <f t="shared" si="174"/>
        <v>1422.2222222222222</v>
      </c>
      <c r="T510" s="74">
        <f t="shared" si="175"/>
        <v>7422.2222222222226</v>
      </c>
      <c r="U510" s="75">
        <f t="shared" si="176"/>
        <v>7967.7777777777774</v>
      </c>
      <c r="W510" s="76">
        <f>IF($I510&lt;='Forbikjøringsfelt i stigning'!$D$15-'Forbikjøringsfelt i stigning'!$D$18,IF($I509&gt;='Forbikjøringsfelt i stigning'!$D$15-'Forbikjøringsfelt i stigning'!$D$18,$G510,0),0)</f>
        <v>0</v>
      </c>
      <c r="X510" s="77">
        <f>IF($I510&gt;='Forbikjøringsfelt i stigning'!$D$15-('Forbikjøringsfelt i stigning'!$D$18-5),IF($I509&lt;='Forbikjøringsfelt i stigning'!$D$15-('Forbikjøringsfelt i stigning'!$D$18-5),$G510,0),0)</f>
        <v>0</v>
      </c>
    </row>
    <row r="511" spans="2:24" x14ac:dyDescent="0.2">
      <c r="B511" s="71">
        <v>455</v>
      </c>
      <c r="C511" s="72">
        <f t="shared" si="162"/>
        <v>151.6666666666666</v>
      </c>
      <c r="D511" s="72">
        <f t="shared" si="164"/>
        <v>0.33333333333334281</v>
      </c>
      <c r="E511" s="73">
        <f t="shared" si="165"/>
        <v>7.4074074074076179</v>
      </c>
      <c r="F511" s="73">
        <f t="shared" si="166"/>
        <v>0</v>
      </c>
      <c r="G511" s="74">
        <f t="shared" si="167"/>
        <v>2605.8864397568959</v>
      </c>
      <c r="H511" s="72">
        <f t="shared" si="168"/>
        <v>703.4263432904304</v>
      </c>
      <c r="I511" s="72">
        <f t="shared" si="169"/>
        <v>80</v>
      </c>
      <c r="J511" s="72">
        <f t="shared" si="170"/>
        <v>22.222222222222221</v>
      </c>
      <c r="K511" s="72">
        <f t="shared" si="159"/>
        <v>22.222222222222221</v>
      </c>
      <c r="L511" s="73">
        <f t="shared" si="171"/>
        <v>0.19919444444444442</v>
      </c>
      <c r="M511" s="73">
        <f t="shared" si="172"/>
        <v>0</v>
      </c>
      <c r="N511" s="72">
        <f t="shared" si="163"/>
        <v>0</v>
      </c>
      <c r="O511" s="74">
        <f t="shared" si="160"/>
        <v>342000</v>
      </c>
      <c r="P511" s="74">
        <f t="shared" si="177"/>
        <v>15390</v>
      </c>
      <c r="Q511" s="74">
        <f t="shared" si="173"/>
        <v>0</v>
      </c>
      <c r="R511" s="74">
        <f t="shared" si="161"/>
        <v>6000</v>
      </c>
      <c r="S511" s="74">
        <f t="shared" si="174"/>
        <v>1422.2222222222222</v>
      </c>
      <c r="T511" s="74">
        <f t="shared" si="175"/>
        <v>7422.2222222222226</v>
      </c>
      <c r="U511" s="75">
        <f t="shared" si="176"/>
        <v>7967.7777777777774</v>
      </c>
      <c r="W511" s="76">
        <f>IF($I511&lt;='Forbikjøringsfelt i stigning'!$D$15-'Forbikjøringsfelt i stigning'!$D$18,IF($I510&gt;='Forbikjøringsfelt i stigning'!$D$15-'Forbikjøringsfelt i stigning'!$D$18,$G511,0),0)</f>
        <v>0</v>
      </c>
      <c r="X511" s="77">
        <f>IF($I511&gt;='Forbikjøringsfelt i stigning'!$D$15-('Forbikjøringsfelt i stigning'!$D$18-5),IF($I510&lt;='Forbikjøringsfelt i stigning'!$D$15-('Forbikjøringsfelt i stigning'!$D$18-5),$G511,0),0)</f>
        <v>0</v>
      </c>
    </row>
    <row r="512" spans="2:24" x14ac:dyDescent="0.2">
      <c r="B512" s="71">
        <v>456</v>
      </c>
      <c r="C512" s="72">
        <f t="shared" si="162"/>
        <v>151.99999999999994</v>
      </c>
      <c r="D512" s="72">
        <f t="shared" si="164"/>
        <v>0.33333333333334281</v>
      </c>
      <c r="E512" s="73">
        <f t="shared" si="165"/>
        <v>7.4074074074076179</v>
      </c>
      <c r="F512" s="73">
        <f t="shared" si="166"/>
        <v>0</v>
      </c>
      <c r="G512" s="74">
        <f t="shared" si="167"/>
        <v>2613.2938471643038</v>
      </c>
      <c r="H512" s="72">
        <f t="shared" si="168"/>
        <v>703.4263432904304</v>
      </c>
      <c r="I512" s="72">
        <f t="shared" si="169"/>
        <v>80</v>
      </c>
      <c r="J512" s="72">
        <f t="shared" si="170"/>
        <v>22.222222222222221</v>
      </c>
      <c r="K512" s="72">
        <f t="shared" si="159"/>
        <v>22.222222222222221</v>
      </c>
      <c r="L512" s="73">
        <f t="shared" si="171"/>
        <v>0.19919444444444442</v>
      </c>
      <c r="M512" s="73">
        <f t="shared" si="172"/>
        <v>0</v>
      </c>
      <c r="N512" s="72">
        <f t="shared" si="163"/>
        <v>0</v>
      </c>
      <c r="O512" s="74">
        <f t="shared" si="160"/>
        <v>342000</v>
      </c>
      <c r="P512" s="74">
        <f t="shared" si="177"/>
        <v>15390</v>
      </c>
      <c r="Q512" s="74">
        <f t="shared" si="173"/>
        <v>0</v>
      </c>
      <c r="R512" s="74">
        <f t="shared" si="161"/>
        <v>6000</v>
      </c>
      <c r="S512" s="74">
        <f t="shared" si="174"/>
        <v>1422.2222222222222</v>
      </c>
      <c r="T512" s="74">
        <f t="shared" si="175"/>
        <v>7422.2222222222226</v>
      </c>
      <c r="U512" s="75">
        <f t="shared" si="176"/>
        <v>7967.7777777777774</v>
      </c>
      <c r="W512" s="76">
        <f>IF($I512&lt;='Forbikjøringsfelt i stigning'!$D$15-'Forbikjøringsfelt i stigning'!$D$18,IF($I511&gt;='Forbikjøringsfelt i stigning'!$D$15-'Forbikjøringsfelt i stigning'!$D$18,$G512,0),0)</f>
        <v>0</v>
      </c>
      <c r="X512" s="77">
        <f>IF($I512&gt;='Forbikjøringsfelt i stigning'!$D$15-('Forbikjøringsfelt i stigning'!$D$18-5),IF($I511&lt;='Forbikjøringsfelt i stigning'!$D$15-('Forbikjøringsfelt i stigning'!$D$18-5),$G512,0),0)</f>
        <v>0</v>
      </c>
    </row>
    <row r="513" spans="2:24" x14ac:dyDescent="0.2">
      <c r="B513" s="71">
        <v>457</v>
      </c>
      <c r="C513" s="72">
        <f t="shared" si="162"/>
        <v>152.33333333333329</v>
      </c>
      <c r="D513" s="72">
        <f t="shared" si="164"/>
        <v>0.33333333333334281</v>
      </c>
      <c r="E513" s="73">
        <f t="shared" si="165"/>
        <v>7.4074074074076179</v>
      </c>
      <c r="F513" s="73">
        <f t="shared" si="166"/>
        <v>0</v>
      </c>
      <c r="G513" s="74">
        <f t="shared" si="167"/>
        <v>2620.7012545717116</v>
      </c>
      <c r="H513" s="72">
        <f t="shared" si="168"/>
        <v>703.4263432904304</v>
      </c>
      <c r="I513" s="72">
        <f t="shared" si="169"/>
        <v>80</v>
      </c>
      <c r="J513" s="72">
        <f t="shared" si="170"/>
        <v>22.222222222222221</v>
      </c>
      <c r="K513" s="72">
        <f t="shared" si="159"/>
        <v>22.222222222222221</v>
      </c>
      <c r="L513" s="73">
        <f t="shared" si="171"/>
        <v>0.19919444444444442</v>
      </c>
      <c r="M513" s="73">
        <f t="shared" si="172"/>
        <v>0</v>
      </c>
      <c r="N513" s="72">
        <f t="shared" si="163"/>
        <v>0</v>
      </c>
      <c r="O513" s="74">
        <f t="shared" si="160"/>
        <v>342000</v>
      </c>
      <c r="P513" s="74">
        <f t="shared" si="177"/>
        <v>15390</v>
      </c>
      <c r="Q513" s="74">
        <f t="shared" si="173"/>
        <v>0</v>
      </c>
      <c r="R513" s="74">
        <f t="shared" si="161"/>
        <v>6000</v>
      </c>
      <c r="S513" s="74">
        <f t="shared" si="174"/>
        <v>1422.2222222222222</v>
      </c>
      <c r="T513" s="74">
        <f t="shared" si="175"/>
        <v>7422.2222222222226</v>
      </c>
      <c r="U513" s="75">
        <f t="shared" si="176"/>
        <v>7967.7777777777774</v>
      </c>
      <c r="W513" s="76">
        <f>IF($I513&lt;='Forbikjøringsfelt i stigning'!$D$15-'Forbikjøringsfelt i stigning'!$D$18,IF($I512&gt;='Forbikjøringsfelt i stigning'!$D$15-'Forbikjøringsfelt i stigning'!$D$18,$G513,0),0)</f>
        <v>0</v>
      </c>
      <c r="X513" s="77">
        <f>IF($I513&gt;='Forbikjøringsfelt i stigning'!$D$15-('Forbikjøringsfelt i stigning'!$D$18-5),IF($I512&lt;='Forbikjøringsfelt i stigning'!$D$15-('Forbikjøringsfelt i stigning'!$D$18-5),$G513,0),0)</f>
        <v>0</v>
      </c>
    </row>
    <row r="514" spans="2:24" x14ac:dyDescent="0.2">
      <c r="B514" s="71">
        <v>458</v>
      </c>
      <c r="C514" s="72">
        <f t="shared" si="162"/>
        <v>152.66666666666663</v>
      </c>
      <c r="D514" s="72">
        <f t="shared" si="164"/>
        <v>0.33333333333334281</v>
      </c>
      <c r="E514" s="73">
        <f t="shared" si="165"/>
        <v>7.4074074074076179</v>
      </c>
      <c r="F514" s="73">
        <f t="shared" si="166"/>
        <v>0</v>
      </c>
      <c r="G514" s="74">
        <f t="shared" si="167"/>
        <v>2628.1086619791195</v>
      </c>
      <c r="H514" s="72">
        <f t="shared" si="168"/>
        <v>703.4263432904304</v>
      </c>
      <c r="I514" s="72">
        <f t="shared" si="169"/>
        <v>80</v>
      </c>
      <c r="J514" s="72">
        <f t="shared" si="170"/>
        <v>22.222222222222221</v>
      </c>
      <c r="K514" s="72">
        <f t="shared" si="159"/>
        <v>22.222222222222221</v>
      </c>
      <c r="L514" s="73">
        <f t="shared" si="171"/>
        <v>0.19919444444444442</v>
      </c>
      <c r="M514" s="73">
        <f t="shared" si="172"/>
        <v>0</v>
      </c>
      <c r="N514" s="72">
        <f t="shared" si="163"/>
        <v>0</v>
      </c>
      <c r="O514" s="74">
        <f t="shared" si="160"/>
        <v>342000</v>
      </c>
      <c r="P514" s="74">
        <f t="shared" si="177"/>
        <v>15390</v>
      </c>
      <c r="Q514" s="74">
        <f t="shared" si="173"/>
        <v>0</v>
      </c>
      <c r="R514" s="74">
        <f t="shared" si="161"/>
        <v>6000</v>
      </c>
      <c r="S514" s="74">
        <f t="shared" si="174"/>
        <v>1422.2222222222222</v>
      </c>
      <c r="T514" s="74">
        <f t="shared" si="175"/>
        <v>7422.2222222222226</v>
      </c>
      <c r="U514" s="75">
        <f t="shared" si="176"/>
        <v>7967.7777777777774</v>
      </c>
      <c r="W514" s="76">
        <f>IF($I514&lt;='Forbikjøringsfelt i stigning'!$D$15-'Forbikjøringsfelt i stigning'!$D$18,IF($I513&gt;='Forbikjøringsfelt i stigning'!$D$15-'Forbikjøringsfelt i stigning'!$D$18,$G514,0),0)</f>
        <v>0</v>
      </c>
      <c r="X514" s="77">
        <f>IF($I514&gt;='Forbikjøringsfelt i stigning'!$D$15-('Forbikjøringsfelt i stigning'!$D$18-5),IF($I513&lt;='Forbikjøringsfelt i stigning'!$D$15-('Forbikjøringsfelt i stigning'!$D$18-5),$G514,0),0)</f>
        <v>0</v>
      </c>
    </row>
    <row r="515" spans="2:24" x14ac:dyDescent="0.2">
      <c r="B515" s="71">
        <v>459</v>
      </c>
      <c r="C515" s="72">
        <f t="shared" si="162"/>
        <v>152.99999999999997</v>
      </c>
      <c r="D515" s="72">
        <f t="shared" si="164"/>
        <v>0.33333333333334281</v>
      </c>
      <c r="E515" s="73">
        <f t="shared" si="165"/>
        <v>7.4074074074076179</v>
      </c>
      <c r="F515" s="73">
        <f t="shared" si="166"/>
        <v>0</v>
      </c>
      <c r="G515" s="74">
        <f t="shared" si="167"/>
        <v>2635.5160693865273</v>
      </c>
      <c r="H515" s="72">
        <f t="shared" si="168"/>
        <v>703.4263432904304</v>
      </c>
      <c r="I515" s="72">
        <f t="shared" si="169"/>
        <v>80</v>
      </c>
      <c r="J515" s="72">
        <f t="shared" si="170"/>
        <v>22.222222222222221</v>
      </c>
      <c r="K515" s="72">
        <f t="shared" si="159"/>
        <v>22.222222222222221</v>
      </c>
      <c r="L515" s="73">
        <f t="shared" si="171"/>
        <v>0.19919444444444442</v>
      </c>
      <c r="M515" s="73">
        <f t="shared" si="172"/>
        <v>0</v>
      </c>
      <c r="N515" s="72">
        <f t="shared" si="163"/>
        <v>0</v>
      </c>
      <c r="O515" s="74">
        <f t="shared" si="160"/>
        <v>342000</v>
      </c>
      <c r="P515" s="74">
        <f t="shared" si="177"/>
        <v>15390</v>
      </c>
      <c r="Q515" s="74">
        <f t="shared" si="173"/>
        <v>0</v>
      </c>
      <c r="R515" s="74">
        <f t="shared" si="161"/>
        <v>6000</v>
      </c>
      <c r="S515" s="74">
        <f t="shared" si="174"/>
        <v>1422.2222222222222</v>
      </c>
      <c r="T515" s="74">
        <f t="shared" si="175"/>
        <v>7422.2222222222226</v>
      </c>
      <c r="U515" s="75">
        <f t="shared" si="176"/>
        <v>7967.7777777777774</v>
      </c>
      <c r="W515" s="76">
        <f>IF($I515&lt;='Forbikjøringsfelt i stigning'!$D$15-'Forbikjøringsfelt i stigning'!$D$18,IF($I514&gt;='Forbikjøringsfelt i stigning'!$D$15-'Forbikjøringsfelt i stigning'!$D$18,$G515,0),0)</f>
        <v>0</v>
      </c>
      <c r="X515" s="77">
        <f>IF($I515&gt;='Forbikjøringsfelt i stigning'!$D$15-('Forbikjøringsfelt i stigning'!$D$18-5),IF($I514&lt;='Forbikjøringsfelt i stigning'!$D$15-('Forbikjøringsfelt i stigning'!$D$18-5),$G515,0),0)</f>
        <v>0</v>
      </c>
    </row>
    <row r="516" spans="2:24" x14ac:dyDescent="0.2">
      <c r="B516" s="71">
        <v>460</v>
      </c>
      <c r="C516" s="72">
        <f t="shared" si="162"/>
        <v>153.33333333333331</v>
      </c>
      <c r="D516" s="72">
        <f t="shared" si="164"/>
        <v>0.33333333333334281</v>
      </c>
      <c r="E516" s="73">
        <f t="shared" si="165"/>
        <v>7.4074074074076179</v>
      </c>
      <c r="F516" s="73">
        <f t="shared" si="166"/>
        <v>0</v>
      </c>
      <c r="G516" s="74">
        <f t="shared" si="167"/>
        <v>2642.9234767939352</v>
      </c>
      <c r="H516" s="72">
        <f t="shared" si="168"/>
        <v>703.4263432904304</v>
      </c>
      <c r="I516" s="72">
        <f t="shared" si="169"/>
        <v>80</v>
      </c>
      <c r="J516" s="72">
        <f t="shared" si="170"/>
        <v>22.222222222222221</v>
      </c>
      <c r="K516" s="72">
        <f t="shared" si="159"/>
        <v>22.222222222222221</v>
      </c>
      <c r="L516" s="73">
        <f t="shared" si="171"/>
        <v>0.19919444444444442</v>
      </c>
      <c r="M516" s="73">
        <f t="shared" si="172"/>
        <v>0</v>
      </c>
      <c r="N516" s="72">
        <f t="shared" si="163"/>
        <v>0</v>
      </c>
      <c r="O516" s="74">
        <f t="shared" si="160"/>
        <v>342000</v>
      </c>
      <c r="P516" s="74">
        <f t="shared" si="177"/>
        <v>15390</v>
      </c>
      <c r="Q516" s="74">
        <f t="shared" si="173"/>
        <v>0</v>
      </c>
      <c r="R516" s="74">
        <f t="shared" si="161"/>
        <v>6000</v>
      </c>
      <c r="S516" s="74">
        <f t="shared" si="174"/>
        <v>1422.2222222222222</v>
      </c>
      <c r="T516" s="74">
        <f t="shared" si="175"/>
        <v>7422.2222222222226</v>
      </c>
      <c r="U516" s="75">
        <f t="shared" si="176"/>
        <v>7967.7777777777774</v>
      </c>
      <c r="W516" s="76">
        <f>IF($I516&lt;='Forbikjøringsfelt i stigning'!$D$15-'Forbikjøringsfelt i stigning'!$D$18,IF($I515&gt;='Forbikjøringsfelt i stigning'!$D$15-'Forbikjøringsfelt i stigning'!$D$18,$G516,0),0)</f>
        <v>0</v>
      </c>
      <c r="X516" s="77">
        <f>IF($I516&gt;='Forbikjøringsfelt i stigning'!$D$15-('Forbikjøringsfelt i stigning'!$D$18-5),IF($I515&lt;='Forbikjøringsfelt i stigning'!$D$15-('Forbikjøringsfelt i stigning'!$D$18-5),$G516,0),0)</f>
        <v>0</v>
      </c>
    </row>
    <row r="517" spans="2:24" x14ac:dyDescent="0.2">
      <c r="B517" s="71">
        <v>461</v>
      </c>
      <c r="C517" s="72">
        <f t="shared" si="162"/>
        <v>153.66666666666666</v>
      </c>
      <c r="D517" s="72">
        <f t="shared" si="164"/>
        <v>0.33333333333334281</v>
      </c>
      <c r="E517" s="73">
        <f t="shared" si="165"/>
        <v>7.4074074074076179</v>
      </c>
      <c r="F517" s="73">
        <f t="shared" si="166"/>
        <v>0</v>
      </c>
      <c r="G517" s="74">
        <f t="shared" si="167"/>
        <v>2650.330884201343</v>
      </c>
      <c r="H517" s="72">
        <f t="shared" si="168"/>
        <v>703.4263432904304</v>
      </c>
      <c r="I517" s="72">
        <f t="shared" si="169"/>
        <v>80</v>
      </c>
      <c r="J517" s="72">
        <f t="shared" si="170"/>
        <v>22.222222222222221</v>
      </c>
      <c r="K517" s="72">
        <f t="shared" si="159"/>
        <v>22.222222222222221</v>
      </c>
      <c r="L517" s="73">
        <f t="shared" si="171"/>
        <v>0.19919444444444442</v>
      </c>
      <c r="M517" s="73">
        <f t="shared" si="172"/>
        <v>0</v>
      </c>
      <c r="N517" s="72">
        <f t="shared" si="163"/>
        <v>0</v>
      </c>
      <c r="O517" s="74">
        <f t="shared" si="160"/>
        <v>342000</v>
      </c>
      <c r="P517" s="74">
        <f t="shared" si="177"/>
        <v>15390</v>
      </c>
      <c r="Q517" s="74">
        <f t="shared" si="173"/>
        <v>0</v>
      </c>
      <c r="R517" s="74">
        <f t="shared" si="161"/>
        <v>6000</v>
      </c>
      <c r="S517" s="74">
        <f t="shared" si="174"/>
        <v>1422.2222222222222</v>
      </c>
      <c r="T517" s="74">
        <f t="shared" si="175"/>
        <v>7422.2222222222226</v>
      </c>
      <c r="U517" s="75">
        <f t="shared" si="176"/>
        <v>7967.7777777777774</v>
      </c>
      <c r="W517" s="76">
        <f>IF($I517&lt;='Forbikjøringsfelt i stigning'!$D$15-'Forbikjøringsfelt i stigning'!$D$18,IF($I516&gt;='Forbikjøringsfelt i stigning'!$D$15-'Forbikjøringsfelt i stigning'!$D$18,$G517,0),0)</f>
        <v>0</v>
      </c>
      <c r="X517" s="77">
        <f>IF($I517&gt;='Forbikjøringsfelt i stigning'!$D$15-('Forbikjøringsfelt i stigning'!$D$18-5),IF($I516&lt;='Forbikjøringsfelt i stigning'!$D$15-('Forbikjøringsfelt i stigning'!$D$18-5),$G517,0),0)</f>
        <v>0</v>
      </c>
    </row>
    <row r="518" spans="2:24" x14ac:dyDescent="0.2">
      <c r="B518" s="71">
        <v>462</v>
      </c>
      <c r="C518" s="72">
        <f t="shared" si="162"/>
        <v>154</v>
      </c>
      <c r="D518" s="72">
        <f t="shared" si="164"/>
        <v>0.33333333333334281</v>
      </c>
      <c r="E518" s="73">
        <f t="shared" si="165"/>
        <v>7.4074074074076179</v>
      </c>
      <c r="F518" s="73">
        <f t="shared" si="166"/>
        <v>0</v>
      </c>
      <c r="G518" s="74">
        <f t="shared" si="167"/>
        <v>2657.7382916087508</v>
      </c>
      <c r="H518" s="72">
        <f t="shared" si="168"/>
        <v>703.4263432904304</v>
      </c>
      <c r="I518" s="72">
        <f t="shared" si="169"/>
        <v>80</v>
      </c>
      <c r="J518" s="72">
        <f t="shared" si="170"/>
        <v>22.222222222222221</v>
      </c>
      <c r="K518" s="72">
        <f t="shared" si="159"/>
        <v>22.222222222222221</v>
      </c>
      <c r="L518" s="73">
        <f t="shared" si="171"/>
        <v>0.19919444444444442</v>
      </c>
      <c r="M518" s="73">
        <f t="shared" si="172"/>
        <v>0</v>
      </c>
      <c r="N518" s="72">
        <f t="shared" si="163"/>
        <v>0</v>
      </c>
      <c r="O518" s="74">
        <f t="shared" si="160"/>
        <v>342000</v>
      </c>
      <c r="P518" s="74">
        <f t="shared" si="177"/>
        <v>15390</v>
      </c>
      <c r="Q518" s="74">
        <f t="shared" si="173"/>
        <v>0</v>
      </c>
      <c r="R518" s="74">
        <f t="shared" si="161"/>
        <v>6000</v>
      </c>
      <c r="S518" s="74">
        <f t="shared" si="174"/>
        <v>1422.2222222222222</v>
      </c>
      <c r="T518" s="74">
        <f t="shared" si="175"/>
        <v>7422.2222222222226</v>
      </c>
      <c r="U518" s="75">
        <f t="shared" si="176"/>
        <v>7967.7777777777774</v>
      </c>
      <c r="W518" s="76">
        <f>IF($I518&lt;='Forbikjøringsfelt i stigning'!$D$15-'Forbikjøringsfelt i stigning'!$D$18,IF($I517&gt;='Forbikjøringsfelt i stigning'!$D$15-'Forbikjøringsfelt i stigning'!$D$18,$G518,0),0)</f>
        <v>0</v>
      </c>
      <c r="X518" s="77">
        <f>IF($I518&gt;='Forbikjøringsfelt i stigning'!$D$15-('Forbikjøringsfelt i stigning'!$D$18-5),IF($I517&lt;='Forbikjøringsfelt i stigning'!$D$15-('Forbikjøringsfelt i stigning'!$D$18-5),$G518,0),0)</f>
        <v>0</v>
      </c>
    </row>
    <row r="519" spans="2:24" x14ac:dyDescent="0.2">
      <c r="B519" s="71">
        <v>463</v>
      </c>
      <c r="C519" s="72">
        <f t="shared" si="162"/>
        <v>154.33333333333334</v>
      </c>
      <c r="D519" s="72">
        <f t="shared" si="164"/>
        <v>0.33333333333334281</v>
      </c>
      <c r="E519" s="73">
        <f t="shared" si="165"/>
        <v>7.4074074074076179</v>
      </c>
      <c r="F519" s="73">
        <f t="shared" si="166"/>
        <v>0</v>
      </c>
      <c r="G519" s="74">
        <f t="shared" si="167"/>
        <v>2665.1456990161587</v>
      </c>
      <c r="H519" s="72">
        <f t="shared" si="168"/>
        <v>703.4263432904304</v>
      </c>
      <c r="I519" s="72">
        <f t="shared" si="169"/>
        <v>80</v>
      </c>
      <c r="J519" s="72">
        <f t="shared" si="170"/>
        <v>22.222222222222221</v>
      </c>
      <c r="K519" s="72">
        <f t="shared" si="159"/>
        <v>22.222222222222221</v>
      </c>
      <c r="L519" s="73">
        <f t="shared" si="171"/>
        <v>0.19919444444444442</v>
      </c>
      <c r="M519" s="73">
        <f t="shared" si="172"/>
        <v>0</v>
      </c>
      <c r="N519" s="72">
        <f t="shared" si="163"/>
        <v>0</v>
      </c>
      <c r="O519" s="74">
        <f t="shared" si="160"/>
        <v>342000</v>
      </c>
      <c r="P519" s="74">
        <f t="shared" si="177"/>
        <v>15390</v>
      </c>
      <c r="Q519" s="74">
        <f t="shared" si="173"/>
        <v>0</v>
      </c>
      <c r="R519" s="74">
        <f t="shared" si="161"/>
        <v>6000</v>
      </c>
      <c r="S519" s="74">
        <f t="shared" si="174"/>
        <v>1422.2222222222222</v>
      </c>
      <c r="T519" s="74">
        <f t="shared" si="175"/>
        <v>7422.2222222222226</v>
      </c>
      <c r="U519" s="75">
        <f t="shared" si="176"/>
        <v>7967.7777777777774</v>
      </c>
      <c r="W519" s="76">
        <f>IF($I519&lt;='Forbikjøringsfelt i stigning'!$D$15-'Forbikjøringsfelt i stigning'!$D$18,IF($I518&gt;='Forbikjøringsfelt i stigning'!$D$15-'Forbikjøringsfelt i stigning'!$D$18,$G519,0),0)</f>
        <v>0</v>
      </c>
      <c r="X519" s="77">
        <f>IF($I519&gt;='Forbikjøringsfelt i stigning'!$D$15-('Forbikjøringsfelt i stigning'!$D$18-5),IF($I518&lt;='Forbikjøringsfelt i stigning'!$D$15-('Forbikjøringsfelt i stigning'!$D$18-5),$G519,0),0)</f>
        <v>0</v>
      </c>
    </row>
    <row r="520" spans="2:24" x14ac:dyDescent="0.2">
      <c r="B520" s="71">
        <v>464</v>
      </c>
      <c r="C520" s="72">
        <f t="shared" si="162"/>
        <v>154.66666666666669</v>
      </c>
      <c r="D520" s="72">
        <f t="shared" si="164"/>
        <v>0.33333333333334281</v>
      </c>
      <c r="E520" s="73">
        <f t="shared" si="165"/>
        <v>7.4074074074076179</v>
      </c>
      <c r="F520" s="73">
        <f t="shared" si="166"/>
        <v>0</v>
      </c>
      <c r="G520" s="74">
        <f t="shared" si="167"/>
        <v>2672.5531064235665</v>
      </c>
      <c r="H520" s="72">
        <f t="shared" si="168"/>
        <v>703.4263432904304</v>
      </c>
      <c r="I520" s="72">
        <f t="shared" si="169"/>
        <v>80</v>
      </c>
      <c r="J520" s="72">
        <f t="shared" si="170"/>
        <v>22.222222222222221</v>
      </c>
      <c r="K520" s="72">
        <f t="shared" si="159"/>
        <v>22.222222222222221</v>
      </c>
      <c r="L520" s="73">
        <f t="shared" si="171"/>
        <v>0.19919444444444442</v>
      </c>
      <c r="M520" s="73">
        <f t="shared" si="172"/>
        <v>0</v>
      </c>
      <c r="N520" s="72">
        <f t="shared" si="163"/>
        <v>0</v>
      </c>
      <c r="O520" s="74">
        <f t="shared" si="160"/>
        <v>342000</v>
      </c>
      <c r="P520" s="74">
        <f t="shared" si="177"/>
        <v>15390</v>
      </c>
      <c r="Q520" s="74">
        <f t="shared" si="173"/>
        <v>0</v>
      </c>
      <c r="R520" s="74">
        <f t="shared" si="161"/>
        <v>6000</v>
      </c>
      <c r="S520" s="74">
        <f t="shared" si="174"/>
        <v>1422.2222222222222</v>
      </c>
      <c r="T520" s="74">
        <f t="shared" si="175"/>
        <v>7422.2222222222226</v>
      </c>
      <c r="U520" s="75">
        <f t="shared" si="176"/>
        <v>7967.7777777777774</v>
      </c>
      <c r="W520" s="76">
        <f>IF($I520&lt;='Forbikjøringsfelt i stigning'!$D$15-'Forbikjøringsfelt i stigning'!$D$18,IF($I519&gt;='Forbikjøringsfelt i stigning'!$D$15-'Forbikjøringsfelt i stigning'!$D$18,$G520,0),0)</f>
        <v>0</v>
      </c>
      <c r="X520" s="77">
        <f>IF($I520&gt;='Forbikjøringsfelt i stigning'!$D$15-('Forbikjøringsfelt i stigning'!$D$18-5),IF($I519&lt;='Forbikjøringsfelt i stigning'!$D$15-('Forbikjøringsfelt i stigning'!$D$18-5),$G520,0),0)</f>
        <v>0</v>
      </c>
    </row>
    <row r="521" spans="2:24" x14ac:dyDescent="0.2">
      <c r="B521" s="71">
        <v>465</v>
      </c>
      <c r="C521" s="72">
        <f t="shared" si="162"/>
        <v>155.00000000000003</v>
      </c>
      <c r="D521" s="72">
        <f t="shared" si="164"/>
        <v>0.33333333333334281</v>
      </c>
      <c r="E521" s="73">
        <f t="shared" si="165"/>
        <v>7.4074074074076179</v>
      </c>
      <c r="F521" s="73">
        <f t="shared" si="166"/>
        <v>0</v>
      </c>
      <c r="G521" s="74">
        <f t="shared" si="167"/>
        <v>2679.9605138309744</v>
      </c>
      <c r="H521" s="72">
        <f t="shared" si="168"/>
        <v>703.4263432904304</v>
      </c>
      <c r="I521" s="72">
        <f t="shared" si="169"/>
        <v>80</v>
      </c>
      <c r="J521" s="72">
        <f t="shared" si="170"/>
        <v>22.222222222222221</v>
      </c>
      <c r="K521" s="72">
        <f t="shared" si="159"/>
        <v>22.222222222222221</v>
      </c>
      <c r="L521" s="73">
        <f t="shared" si="171"/>
        <v>0.19919444444444442</v>
      </c>
      <c r="M521" s="73">
        <f t="shared" si="172"/>
        <v>0</v>
      </c>
      <c r="N521" s="72">
        <f t="shared" si="163"/>
        <v>0</v>
      </c>
      <c r="O521" s="74">
        <f t="shared" si="160"/>
        <v>342000</v>
      </c>
      <c r="P521" s="74">
        <f t="shared" si="177"/>
        <v>15390</v>
      </c>
      <c r="Q521" s="74">
        <f t="shared" si="173"/>
        <v>0</v>
      </c>
      <c r="R521" s="74">
        <f t="shared" si="161"/>
        <v>6000</v>
      </c>
      <c r="S521" s="74">
        <f t="shared" si="174"/>
        <v>1422.2222222222222</v>
      </c>
      <c r="T521" s="74">
        <f t="shared" si="175"/>
        <v>7422.2222222222226</v>
      </c>
      <c r="U521" s="75">
        <f t="shared" si="176"/>
        <v>7967.7777777777774</v>
      </c>
      <c r="W521" s="76">
        <f>IF($I521&lt;='Forbikjøringsfelt i stigning'!$D$15-'Forbikjøringsfelt i stigning'!$D$18,IF($I520&gt;='Forbikjøringsfelt i stigning'!$D$15-'Forbikjøringsfelt i stigning'!$D$18,$G521,0),0)</f>
        <v>0</v>
      </c>
      <c r="X521" s="77">
        <f>IF($I521&gt;='Forbikjøringsfelt i stigning'!$D$15-('Forbikjøringsfelt i stigning'!$D$18-5),IF($I520&lt;='Forbikjøringsfelt i stigning'!$D$15-('Forbikjøringsfelt i stigning'!$D$18-5),$G521,0),0)</f>
        <v>0</v>
      </c>
    </row>
    <row r="522" spans="2:24" x14ac:dyDescent="0.2">
      <c r="B522" s="71">
        <v>466</v>
      </c>
      <c r="C522" s="72">
        <f t="shared" si="162"/>
        <v>155.33333333333337</v>
      </c>
      <c r="D522" s="72">
        <f t="shared" si="164"/>
        <v>0.33333333333334281</v>
      </c>
      <c r="E522" s="73">
        <f t="shared" si="165"/>
        <v>7.4074074074076179</v>
      </c>
      <c r="F522" s="73">
        <f t="shared" si="166"/>
        <v>0</v>
      </c>
      <c r="G522" s="74">
        <f t="shared" si="167"/>
        <v>2687.3679212383822</v>
      </c>
      <c r="H522" s="72">
        <f t="shared" si="168"/>
        <v>703.4263432904304</v>
      </c>
      <c r="I522" s="72">
        <f t="shared" si="169"/>
        <v>80</v>
      </c>
      <c r="J522" s="72">
        <f t="shared" si="170"/>
        <v>22.222222222222221</v>
      </c>
      <c r="K522" s="72">
        <f t="shared" si="159"/>
        <v>22.222222222222221</v>
      </c>
      <c r="L522" s="73">
        <f t="shared" si="171"/>
        <v>0.19919444444444442</v>
      </c>
      <c r="M522" s="73">
        <f t="shared" si="172"/>
        <v>0</v>
      </c>
      <c r="N522" s="72">
        <f t="shared" si="163"/>
        <v>0</v>
      </c>
      <c r="O522" s="74">
        <f t="shared" si="160"/>
        <v>342000</v>
      </c>
      <c r="P522" s="74">
        <f t="shared" si="177"/>
        <v>15390</v>
      </c>
      <c r="Q522" s="74">
        <f t="shared" si="173"/>
        <v>0</v>
      </c>
      <c r="R522" s="74">
        <f t="shared" si="161"/>
        <v>6000</v>
      </c>
      <c r="S522" s="74">
        <f t="shared" si="174"/>
        <v>1422.2222222222222</v>
      </c>
      <c r="T522" s="74">
        <f t="shared" si="175"/>
        <v>7422.2222222222226</v>
      </c>
      <c r="U522" s="75">
        <f t="shared" si="176"/>
        <v>7967.7777777777774</v>
      </c>
      <c r="W522" s="76">
        <f>IF($I522&lt;='Forbikjøringsfelt i stigning'!$D$15-'Forbikjøringsfelt i stigning'!$D$18,IF($I521&gt;='Forbikjøringsfelt i stigning'!$D$15-'Forbikjøringsfelt i stigning'!$D$18,$G522,0),0)</f>
        <v>0</v>
      </c>
      <c r="X522" s="77">
        <f>IF($I522&gt;='Forbikjøringsfelt i stigning'!$D$15-('Forbikjøringsfelt i stigning'!$D$18-5),IF($I521&lt;='Forbikjøringsfelt i stigning'!$D$15-('Forbikjøringsfelt i stigning'!$D$18-5),$G522,0),0)</f>
        <v>0</v>
      </c>
    </row>
    <row r="523" spans="2:24" x14ac:dyDescent="0.2">
      <c r="B523" s="71">
        <v>467</v>
      </c>
      <c r="C523" s="72">
        <f t="shared" si="162"/>
        <v>155.66666666666671</v>
      </c>
      <c r="D523" s="72">
        <f t="shared" si="164"/>
        <v>0.33333333333334281</v>
      </c>
      <c r="E523" s="73">
        <f t="shared" si="165"/>
        <v>7.4074074074076179</v>
      </c>
      <c r="F523" s="73">
        <f t="shared" si="166"/>
        <v>0</v>
      </c>
      <c r="G523" s="74">
        <f t="shared" si="167"/>
        <v>2694.7753286457901</v>
      </c>
      <c r="H523" s="72">
        <f t="shared" si="168"/>
        <v>703.4263432904304</v>
      </c>
      <c r="I523" s="72">
        <f t="shared" si="169"/>
        <v>80</v>
      </c>
      <c r="J523" s="72">
        <f t="shared" si="170"/>
        <v>22.222222222222221</v>
      </c>
      <c r="K523" s="72">
        <f t="shared" si="159"/>
        <v>22.222222222222221</v>
      </c>
      <c r="L523" s="73">
        <f t="shared" si="171"/>
        <v>0.19919444444444442</v>
      </c>
      <c r="M523" s="73">
        <f t="shared" si="172"/>
        <v>0</v>
      </c>
      <c r="N523" s="72">
        <f t="shared" si="163"/>
        <v>0</v>
      </c>
      <c r="O523" s="74">
        <f t="shared" si="160"/>
        <v>342000</v>
      </c>
      <c r="P523" s="74">
        <f t="shared" si="177"/>
        <v>15390</v>
      </c>
      <c r="Q523" s="74">
        <f t="shared" si="173"/>
        <v>0</v>
      </c>
      <c r="R523" s="74">
        <f t="shared" si="161"/>
        <v>6000</v>
      </c>
      <c r="S523" s="74">
        <f t="shared" si="174"/>
        <v>1422.2222222222222</v>
      </c>
      <c r="T523" s="74">
        <f t="shared" si="175"/>
        <v>7422.2222222222226</v>
      </c>
      <c r="U523" s="75">
        <f t="shared" si="176"/>
        <v>7967.7777777777774</v>
      </c>
      <c r="W523" s="76">
        <f>IF($I523&lt;='Forbikjøringsfelt i stigning'!$D$15-'Forbikjøringsfelt i stigning'!$D$18,IF($I522&gt;='Forbikjøringsfelt i stigning'!$D$15-'Forbikjøringsfelt i stigning'!$D$18,$G523,0),0)</f>
        <v>0</v>
      </c>
      <c r="X523" s="77">
        <f>IF($I523&gt;='Forbikjøringsfelt i stigning'!$D$15-('Forbikjøringsfelt i stigning'!$D$18-5),IF($I522&lt;='Forbikjøringsfelt i stigning'!$D$15-('Forbikjøringsfelt i stigning'!$D$18-5),$G523,0),0)</f>
        <v>0</v>
      </c>
    </row>
    <row r="524" spans="2:24" x14ac:dyDescent="0.2">
      <c r="B524" s="71">
        <v>468</v>
      </c>
      <c r="C524" s="72">
        <f t="shared" si="162"/>
        <v>156.00000000000006</v>
      </c>
      <c r="D524" s="72">
        <f t="shared" si="164"/>
        <v>0.33333333333334281</v>
      </c>
      <c r="E524" s="73">
        <f t="shared" si="165"/>
        <v>7.4074074074076179</v>
      </c>
      <c r="F524" s="73">
        <f t="shared" si="166"/>
        <v>0</v>
      </c>
      <c r="G524" s="74">
        <f t="shared" si="167"/>
        <v>2702.1827360531979</v>
      </c>
      <c r="H524" s="72">
        <f t="shared" si="168"/>
        <v>703.4263432904304</v>
      </c>
      <c r="I524" s="72">
        <f t="shared" si="169"/>
        <v>80</v>
      </c>
      <c r="J524" s="72">
        <f t="shared" si="170"/>
        <v>22.222222222222221</v>
      </c>
      <c r="K524" s="72">
        <f t="shared" si="159"/>
        <v>22.222222222222221</v>
      </c>
      <c r="L524" s="73">
        <f t="shared" si="171"/>
        <v>0.19919444444444442</v>
      </c>
      <c r="M524" s="73">
        <f t="shared" si="172"/>
        <v>0</v>
      </c>
      <c r="N524" s="72">
        <f t="shared" si="163"/>
        <v>0</v>
      </c>
      <c r="O524" s="74">
        <f t="shared" si="160"/>
        <v>342000</v>
      </c>
      <c r="P524" s="74">
        <f t="shared" si="177"/>
        <v>15390</v>
      </c>
      <c r="Q524" s="74">
        <f t="shared" si="173"/>
        <v>0</v>
      </c>
      <c r="R524" s="74">
        <f t="shared" si="161"/>
        <v>6000</v>
      </c>
      <c r="S524" s="74">
        <f t="shared" si="174"/>
        <v>1422.2222222222222</v>
      </c>
      <c r="T524" s="74">
        <f t="shared" si="175"/>
        <v>7422.2222222222226</v>
      </c>
      <c r="U524" s="75">
        <f t="shared" si="176"/>
        <v>7967.7777777777774</v>
      </c>
      <c r="W524" s="76">
        <f>IF($I524&lt;='Forbikjøringsfelt i stigning'!$D$15-'Forbikjøringsfelt i stigning'!$D$18,IF($I523&gt;='Forbikjøringsfelt i stigning'!$D$15-'Forbikjøringsfelt i stigning'!$D$18,$G524,0),0)</f>
        <v>0</v>
      </c>
      <c r="X524" s="77">
        <f>IF($I524&gt;='Forbikjøringsfelt i stigning'!$D$15-('Forbikjøringsfelt i stigning'!$D$18-5),IF($I523&lt;='Forbikjøringsfelt i stigning'!$D$15-('Forbikjøringsfelt i stigning'!$D$18-5),$G524,0),0)</f>
        <v>0</v>
      </c>
    </row>
    <row r="525" spans="2:24" x14ac:dyDescent="0.2">
      <c r="B525" s="71">
        <v>469</v>
      </c>
      <c r="C525" s="72">
        <f t="shared" si="162"/>
        <v>156.3333333333334</v>
      </c>
      <c r="D525" s="72">
        <f t="shared" si="164"/>
        <v>0.33333333333334281</v>
      </c>
      <c r="E525" s="73">
        <f t="shared" si="165"/>
        <v>7.4074074074076179</v>
      </c>
      <c r="F525" s="73">
        <f t="shared" si="166"/>
        <v>0</v>
      </c>
      <c r="G525" s="74">
        <f t="shared" si="167"/>
        <v>2709.5901434606058</v>
      </c>
      <c r="H525" s="72">
        <f t="shared" si="168"/>
        <v>703.4263432904304</v>
      </c>
      <c r="I525" s="72">
        <f t="shared" si="169"/>
        <v>80</v>
      </c>
      <c r="J525" s="72">
        <f t="shared" si="170"/>
        <v>22.222222222222221</v>
      </c>
      <c r="K525" s="72">
        <f t="shared" si="159"/>
        <v>22.222222222222221</v>
      </c>
      <c r="L525" s="73">
        <f t="shared" si="171"/>
        <v>0.19919444444444442</v>
      </c>
      <c r="M525" s="73">
        <f t="shared" si="172"/>
        <v>0</v>
      </c>
      <c r="N525" s="72">
        <f t="shared" si="163"/>
        <v>0</v>
      </c>
      <c r="O525" s="74">
        <f t="shared" si="160"/>
        <v>342000</v>
      </c>
      <c r="P525" s="74">
        <f t="shared" si="177"/>
        <v>15390</v>
      </c>
      <c r="Q525" s="74">
        <f t="shared" si="173"/>
        <v>0</v>
      </c>
      <c r="R525" s="74">
        <f t="shared" si="161"/>
        <v>6000</v>
      </c>
      <c r="S525" s="74">
        <f t="shared" si="174"/>
        <v>1422.2222222222222</v>
      </c>
      <c r="T525" s="74">
        <f t="shared" si="175"/>
        <v>7422.2222222222226</v>
      </c>
      <c r="U525" s="75">
        <f t="shared" si="176"/>
        <v>7967.7777777777774</v>
      </c>
      <c r="W525" s="76">
        <f>IF($I525&lt;='Forbikjøringsfelt i stigning'!$D$15-'Forbikjøringsfelt i stigning'!$D$18,IF($I524&gt;='Forbikjøringsfelt i stigning'!$D$15-'Forbikjøringsfelt i stigning'!$D$18,$G525,0),0)</f>
        <v>0</v>
      </c>
      <c r="X525" s="77">
        <f>IF($I525&gt;='Forbikjøringsfelt i stigning'!$D$15-('Forbikjøringsfelt i stigning'!$D$18-5),IF($I524&lt;='Forbikjøringsfelt i stigning'!$D$15-('Forbikjøringsfelt i stigning'!$D$18-5),$G525,0),0)</f>
        <v>0</v>
      </c>
    </row>
    <row r="526" spans="2:24" x14ac:dyDescent="0.2">
      <c r="B526" s="71">
        <v>470</v>
      </c>
      <c r="C526" s="72">
        <f t="shared" si="162"/>
        <v>156.66666666666674</v>
      </c>
      <c r="D526" s="72">
        <f t="shared" si="164"/>
        <v>0.33333333333334281</v>
      </c>
      <c r="E526" s="73">
        <f t="shared" si="165"/>
        <v>7.4074074074076179</v>
      </c>
      <c r="F526" s="73">
        <f t="shared" si="166"/>
        <v>0</v>
      </c>
      <c r="G526" s="74">
        <f t="shared" si="167"/>
        <v>2716.9975508680136</v>
      </c>
      <c r="H526" s="72">
        <f t="shared" si="168"/>
        <v>703.4263432904304</v>
      </c>
      <c r="I526" s="72">
        <f t="shared" si="169"/>
        <v>80</v>
      </c>
      <c r="J526" s="72">
        <f t="shared" si="170"/>
        <v>22.222222222222221</v>
      </c>
      <c r="K526" s="72">
        <f t="shared" si="159"/>
        <v>22.222222222222221</v>
      </c>
      <c r="L526" s="73">
        <f t="shared" si="171"/>
        <v>0.19919444444444442</v>
      </c>
      <c r="M526" s="73">
        <f t="shared" si="172"/>
        <v>0</v>
      </c>
      <c r="N526" s="72">
        <f t="shared" si="163"/>
        <v>0</v>
      </c>
      <c r="O526" s="74">
        <f t="shared" si="160"/>
        <v>342000</v>
      </c>
      <c r="P526" s="74">
        <f t="shared" si="177"/>
        <v>15390</v>
      </c>
      <c r="Q526" s="74">
        <f t="shared" si="173"/>
        <v>0</v>
      </c>
      <c r="R526" s="74">
        <f t="shared" si="161"/>
        <v>6000</v>
      </c>
      <c r="S526" s="74">
        <f t="shared" si="174"/>
        <v>1422.2222222222222</v>
      </c>
      <c r="T526" s="74">
        <f t="shared" si="175"/>
        <v>7422.2222222222226</v>
      </c>
      <c r="U526" s="75">
        <f t="shared" si="176"/>
        <v>7967.7777777777774</v>
      </c>
      <c r="W526" s="76">
        <f>IF($I526&lt;='Forbikjøringsfelt i stigning'!$D$15-'Forbikjøringsfelt i stigning'!$D$18,IF($I525&gt;='Forbikjøringsfelt i stigning'!$D$15-'Forbikjøringsfelt i stigning'!$D$18,$G526,0),0)</f>
        <v>0</v>
      </c>
      <c r="X526" s="77">
        <f>IF($I526&gt;='Forbikjøringsfelt i stigning'!$D$15-('Forbikjøringsfelt i stigning'!$D$18-5),IF($I525&lt;='Forbikjøringsfelt i stigning'!$D$15-('Forbikjøringsfelt i stigning'!$D$18-5),$G526,0),0)</f>
        <v>0</v>
      </c>
    </row>
    <row r="527" spans="2:24" x14ac:dyDescent="0.2">
      <c r="B527" s="71">
        <v>471</v>
      </c>
      <c r="C527" s="72">
        <f t="shared" si="162"/>
        <v>157.00000000000009</v>
      </c>
      <c r="D527" s="72">
        <f t="shared" si="164"/>
        <v>0.33333333333334281</v>
      </c>
      <c r="E527" s="73">
        <f t="shared" si="165"/>
        <v>7.4074074074076179</v>
      </c>
      <c r="F527" s="73">
        <f t="shared" si="166"/>
        <v>0</v>
      </c>
      <c r="G527" s="74">
        <f t="shared" si="167"/>
        <v>2724.4049582754214</v>
      </c>
      <c r="H527" s="72">
        <f t="shared" si="168"/>
        <v>703.4263432904304</v>
      </c>
      <c r="I527" s="72">
        <f t="shared" si="169"/>
        <v>80</v>
      </c>
      <c r="J527" s="72">
        <f t="shared" si="170"/>
        <v>22.222222222222221</v>
      </c>
      <c r="K527" s="72">
        <f t="shared" si="159"/>
        <v>22.222222222222221</v>
      </c>
      <c r="L527" s="73">
        <f t="shared" si="171"/>
        <v>0.19919444444444442</v>
      </c>
      <c r="M527" s="73">
        <f t="shared" si="172"/>
        <v>0</v>
      </c>
      <c r="N527" s="72">
        <f t="shared" si="163"/>
        <v>0</v>
      </c>
      <c r="O527" s="74">
        <f t="shared" si="160"/>
        <v>342000</v>
      </c>
      <c r="P527" s="74">
        <f t="shared" si="177"/>
        <v>15390</v>
      </c>
      <c r="Q527" s="74">
        <f t="shared" si="173"/>
        <v>0</v>
      </c>
      <c r="R527" s="74">
        <f t="shared" si="161"/>
        <v>6000</v>
      </c>
      <c r="S527" s="74">
        <f t="shared" si="174"/>
        <v>1422.2222222222222</v>
      </c>
      <c r="T527" s="74">
        <f t="shared" si="175"/>
        <v>7422.2222222222226</v>
      </c>
      <c r="U527" s="75">
        <f t="shared" si="176"/>
        <v>7967.7777777777774</v>
      </c>
      <c r="W527" s="76">
        <f>IF($I527&lt;='Forbikjøringsfelt i stigning'!$D$15-'Forbikjøringsfelt i stigning'!$D$18,IF($I526&gt;='Forbikjøringsfelt i stigning'!$D$15-'Forbikjøringsfelt i stigning'!$D$18,$G527,0),0)</f>
        <v>0</v>
      </c>
      <c r="X527" s="77">
        <f>IF($I527&gt;='Forbikjøringsfelt i stigning'!$D$15-('Forbikjøringsfelt i stigning'!$D$18-5),IF($I526&lt;='Forbikjøringsfelt i stigning'!$D$15-('Forbikjøringsfelt i stigning'!$D$18-5),$G527,0),0)</f>
        <v>0</v>
      </c>
    </row>
    <row r="528" spans="2:24" x14ac:dyDescent="0.2">
      <c r="B528" s="71">
        <v>472</v>
      </c>
      <c r="C528" s="72">
        <f t="shared" si="162"/>
        <v>157.33333333333343</v>
      </c>
      <c r="D528" s="72">
        <f t="shared" si="164"/>
        <v>0.33333333333334281</v>
      </c>
      <c r="E528" s="73">
        <f t="shared" si="165"/>
        <v>7.4074074074076179</v>
      </c>
      <c r="F528" s="73">
        <f t="shared" si="166"/>
        <v>0</v>
      </c>
      <c r="G528" s="74">
        <f t="shared" si="167"/>
        <v>2731.8123656828293</v>
      </c>
      <c r="H528" s="72">
        <f t="shared" si="168"/>
        <v>703.4263432904304</v>
      </c>
      <c r="I528" s="72">
        <f t="shared" si="169"/>
        <v>80</v>
      </c>
      <c r="J528" s="72">
        <f t="shared" si="170"/>
        <v>22.222222222222221</v>
      </c>
      <c r="K528" s="72">
        <f t="shared" si="159"/>
        <v>22.222222222222221</v>
      </c>
      <c r="L528" s="73">
        <f t="shared" si="171"/>
        <v>0.19919444444444442</v>
      </c>
      <c r="M528" s="73">
        <f t="shared" si="172"/>
        <v>0</v>
      </c>
      <c r="N528" s="72">
        <f t="shared" si="163"/>
        <v>0</v>
      </c>
      <c r="O528" s="74">
        <f t="shared" si="160"/>
        <v>342000</v>
      </c>
      <c r="P528" s="74">
        <f t="shared" si="177"/>
        <v>15390</v>
      </c>
      <c r="Q528" s="74">
        <f t="shared" si="173"/>
        <v>0</v>
      </c>
      <c r="R528" s="74">
        <f t="shared" si="161"/>
        <v>6000</v>
      </c>
      <c r="S528" s="74">
        <f t="shared" si="174"/>
        <v>1422.2222222222222</v>
      </c>
      <c r="T528" s="74">
        <f t="shared" si="175"/>
        <v>7422.2222222222226</v>
      </c>
      <c r="U528" s="75">
        <f t="shared" si="176"/>
        <v>7967.7777777777774</v>
      </c>
      <c r="W528" s="76">
        <f>IF($I528&lt;='Forbikjøringsfelt i stigning'!$D$15-'Forbikjøringsfelt i stigning'!$D$18,IF($I527&gt;='Forbikjøringsfelt i stigning'!$D$15-'Forbikjøringsfelt i stigning'!$D$18,$G528,0),0)</f>
        <v>0</v>
      </c>
      <c r="X528" s="77">
        <f>IF($I528&gt;='Forbikjøringsfelt i stigning'!$D$15-('Forbikjøringsfelt i stigning'!$D$18-5),IF($I527&lt;='Forbikjøringsfelt i stigning'!$D$15-('Forbikjøringsfelt i stigning'!$D$18-5),$G528,0),0)</f>
        <v>0</v>
      </c>
    </row>
    <row r="529" spans="2:24" x14ac:dyDescent="0.2">
      <c r="B529" s="71">
        <v>473</v>
      </c>
      <c r="C529" s="72">
        <f t="shared" si="162"/>
        <v>157.66666666666677</v>
      </c>
      <c r="D529" s="72">
        <f t="shared" si="164"/>
        <v>0.33333333333334281</v>
      </c>
      <c r="E529" s="73">
        <f t="shared" si="165"/>
        <v>7.4074074074076179</v>
      </c>
      <c r="F529" s="73">
        <f t="shared" si="166"/>
        <v>0</v>
      </c>
      <c r="G529" s="74">
        <f t="shared" si="167"/>
        <v>2739.2197730902371</v>
      </c>
      <c r="H529" s="72">
        <f t="shared" si="168"/>
        <v>703.4263432904304</v>
      </c>
      <c r="I529" s="72">
        <f t="shared" si="169"/>
        <v>80</v>
      </c>
      <c r="J529" s="72">
        <f t="shared" si="170"/>
        <v>22.222222222222221</v>
      </c>
      <c r="K529" s="72">
        <f t="shared" si="159"/>
        <v>22.222222222222221</v>
      </c>
      <c r="L529" s="73">
        <f t="shared" si="171"/>
        <v>0.19919444444444442</v>
      </c>
      <c r="M529" s="73">
        <f t="shared" si="172"/>
        <v>0</v>
      </c>
      <c r="N529" s="72">
        <f t="shared" si="163"/>
        <v>0</v>
      </c>
      <c r="O529" s="74">
        <f t="shared" si="160"/>
        <v>342000</v>
      </c>
      <c r="P529" s="74">
        <f t="shared" si="177"/>
        <v>15390</v>
      </c>
      <c r="Q529" s="74">
        <f t="shared" si="173"/>
        <v>0</v>
      </c>
      <c r="R529" s="74">
        <f t="shared" si="161"/>
        <v>6000</v>
      </c>
      <c r="S529" s="74">
        <f t="shared" si="174"/>
        <v>1422.2222222222222</v>
      </c>
      <c r="T529" s="74">
        <f t="shared" si="175"/>
        <v>7422.2222222222226</v>
      </c>
      <c r="U529" s="75">
        <f t="shared" si="176"/>
        <v>7967.7777777777774</v>
      </c>
      <c r="W529" s="76">
        <f>IF($I529&lt;='Forbikjøringsfelt i stigning'!$D$15-'Forbikjøringsfelt i stigning'!$D$18,IF($I528&gt;='Forbikjøringsfelt i stigning'!$D$15-'Forbikjøringsfelt i stigning'!$D$18,$G529,0),0)</f>
        <v>0</v>
      </c>
      <c r="X529" s="77">
        <f>IF($I529&gt;='Forbikjøringsfelt i stigning'!$D$15-('Forbikjøringsfelt i stigning'!$D$18-5),IF($I528&lt;='Forbikjøringsfelt i stigning'!$D$15-('Forbikjøringsfelt i stigning'!$D$18-5),$G529,0),0)</f>
        <v>0</v>
      </c>
    </row>
    <row r="530" spans="2:24" x14ac:dyDescent="0.2">
      <c r="B530" s="71">
        <v>474</v>
      </c>
      <c r="C530" s="72">
        <f t="shared" si="162"/>
        <v>158.00000000000011</v>
      </c>
      <c r="D530" s="72">
        <f t="shared" si="164"/>
        <v>0.33333333333334281</v>
      </c>
      <c r="E530" s="73">
        <f t="shared" si="165"/>
        <v>7.4074074074076179</v>
      </c>
      <c r="F530" s="73">
        <f t="shared" si="166"/>
        <v>0</v>
      </c>
      <c r="G530" s="74">
        <f t="shared" si="167"/>
        <v>2746.627180497645</v>
      </c>
      <c r="H530" s="72">
        <f t="shared" si="168"/>
        <v>703.4263432904304</v>
      </c>
      <c r="I530" s="72">
        <f t="shared" si="169"/>
        <v>80</v>
      </c>
      <c r="J530" s="72">
        <f t="shared" si="170"/>
        <v>22.222222222222221</v>
      </c>
      <c r="K530" s="72">
        <f t="shared" si="159"/>
        <v>22.222222222222221</v>
      </c>
      <c r="L530" s="73">
        <f t="shared" si="171"/>
        <v>0.19919444444444442</v>
      </c>
      <c r="M530" s="73">
        <f t="shared" si="172"/>
        <v>0</v>
      </c>
      <c r="N530" s="72">
        <f t="shared" si="163"/>
        <v>0</v>
      </c>
      <c r="O530" s="74">
        <f t="shared" si="160"/>
        <v>342000</v>
      </c>
      <c r="P530" s="74">
        <f t="shared" si="177"/>
        <v>15390</v>
      </c>
      <c r="Q530" s="74">
        <f t="shared" si="173"/>
        <v>0</v>
      </c>
      <c r="R530" s="74">
        <f t="shared" si="161"/>
        <v>6000</v>
      </c>
      <c r="S530" s="74">
        <f t="shared" si="174"/>
        <v>1422.2222222222222</v>
      </c>
      <c r="T530" s="74">
        <f t="shared" si="175"/>
        <v>7422.2222222222226</v>
      </c>
      <c r="U530" s="75">
        <f t="shared" si="176"/>
        <v>7967.7777777777774</v>
      </c>
      <c r="W530" s="76">
        <f>IF($I530&lt;='Forbikjøringsfelt i stigning'!$D$15-'Forbikjøringsfelt i stigning'!$D$18,IF($I529&gt;='Forbikjøringsfelt i stigning'!$D$15-'Forbikjøringsfelt i stigning'!$D$18,$G530,0),0)</f>
        <v>0</v>
      </c>
      <c r="X530" s="77">
        <f>IF($I530&gt;='Forbikjøringsfelt i stigning'!$D$15-('Forbikjøringsfelt i stigning'!$D$18-5),IF($I529&lt;='Forbikjøringsfelt i stigning'!$D$15-('Forbikjøringsfelt i stigning'!$D$18-5),$G530,0),0)</f>
        <v>0</v>
      </c>
    </row>
    <row r="531" spans="2:24" x14ac:dyDescent="0.2">
      <c r="B531" s="71">
        <v>475</v>
      </c>
      <c r="C531" s="72">
        <f t="shared" si="162"/>
        <v>158.33333333333346</v>
      </c>
      <c r="D531" s="72">
        <f t="shared" si="164"/>
        <v>0.33333333333334281</v>
      </c>
      <c r="E531" s="73">
        <f t="shared" si="165"/>
        <v>7.4074074074076179</v>
      </c>
      <c r="F531" s="73">
        <f t="shared" si="166"/>
        <v>0</v>
      </c>
      <c r="G531" s="74">
        <f t="shared" si="167"/>
        <v>2754.0345879050528</v>
      </c>
      <c r="H531" s="72">
        <f t="shared" si="168"/>
        <v>703.4263432904304</v>
      </c>
      <c r="I531" s="72">
        <f t="shared" si="169"/>
        <v>80</v>
      </c>
      <c r="J531" s="72">
        <f t="shared" si="170"/>
        <v>22.222222222222221</v>
      </c>
      <c r="K531" s="72">
        <f t="shared" si="159"/>
        <v>22.222222222222221</v>
      </c>
      <c r="L531" s="73">
        <f t="shared" si="171"/>
        <v>0.19919444444444442</v>
      </c>
      <c r="M531" s="73">
        <f t="shared" si="172"/>
        <v>0</v>
      </c>
      <c r="N531" s="72">
        <f t="shared" si="163"/>
        <v>0</v>
      </c>
      <c r="O531" s="74">
        <f t="shared" si="160"/>
        <v>342000</v>
      </c>
      <c r="P531" s="74">
        <f t="shared" si="177"/>
        <v>15390</v>
      </c>
      <c r="Q531" s="74">
        <f t="shared" si="173"/>
        <v>0</v>
      </c>
      <c r="R531" s="74">
        <f t="shared" si="161"/>
        <v>6000</v>
      </c>
      <c r="S531" s="74">
        <f t="shared" si="174"/>
        <v>1422.2222222222222</v>
      </c>
      <c r="T531" s="74">
        <f t="shared" si="175"/>
        <v>7422.2222222222226</v>
      </c>
      <c r="U531" s="75">
        <f t="shared" si="176"/>
        <v>7967.7777777777774</v>
      </c>
      <c r="W531" s="76">
        <f>IF($I531&lt;='Forbikjøringsfelt i stigning'!$D$15-'Forbikjøringsfelt i stigning'!$D$18,IF($I530&gt;='Forbikjøringsfelt i stigning'!$D$15-'Forbikjøringsfelt i stigning'!$D$18,$G531,0),0)</f>
        <v>0</v>
      </c>
      <c r="X531" s="77">
        <f>IF($I531&gt;='Forbikjøringsfelt i stigning'!$D$15-('Forbikjøringsfelt i stigning'!$D$18-5),IF($I530&lt;='Forbikjøringsfelt i stigning'!$D$15-('Forbikjøringsfelt i stigning'!$D$18-5),$G531,0),0)</f>
        <v>0</v>
      </c>
    </row>
    <row r="532" spans="2:24" x14ac:dyDescent="0.2">
      <c r="B532" s="71">
        <v>476</v>
      </c>
      <c r="C532" s="72">
        <f t="shared" si="162"/>
        <v>158.6666666666668</v>
      </c>
      <c r="D532" s="72">
        <f t="shared" si="164"/>
        <v>0.33333333333334281</v>
      </c>
      <c r="E532" s="73">
        <f t="shared" si="165"/>
        <v>7.4074074074076179</v>
      </c>
      <c r="F532" s="73">
        <f t="shared" si="166"/>
        <v>0</v>
      </c>
      <c r="G532" s="74">
        <f t="shared" si="167"/>
        <v>2761.4419953124607</v>
      </c>
      <c r="H532" s="72">
        <f t="shared" si="168"/>
        <v>703.4263432904304</v>
      </c>
      <c r="I532" s="72">
        <f t="shared" si="169"/>
        <v>80</v>
      </c>
      <c r="J532" s="72">
        <f t="shared" si="170"/>
        <v>22.222222222222221</v>
      </c>
      <c r="K532" s="72">
        <f t="shared" si="159"/>
        <v>22.222222222222221</v>
      </c>
      <c r="L532" s="73">
        <f t="shared" si="171"/>
        <v>0.19919444444444442</v>
      </c>
      <c r="M532" s="73">
        <f t="shared" si="172"/>
        <v>0</v>
      </c>
      <c r="N532" s="72">
        <f t="shared" si="163"/>
        <v>0</v>
      </c>
      <c r="O532" s="74">
        <f t="shared" si="160"/>
        <v>342000</v>
      </c>
      <c r="P532" s="74">
        <f t="shared" si="177"/>
        <v>15390</v>
      </c>
      <c r="Q532" s="74">
        <f t="shared" si="173"/>
        <v>0</v>
      </c>
      <c r="R532" s="74">
        <f t="shared" si="161"/>
        <v>6000</v>
      </c>
      <c r="S532" s="74">
        <f t="shared" si="174"/>
        <v>1422.2222222222222</v>
      </c>
      <c r="T532" s="74">
        <f t="shared" si="175"/>
        <v>7422.2222222222226</v>
      </c>
      <c r="U532" s="75">
        <f t="shared" si="176"/>
        <v>7967.7777777777774</v>
      </c>
      <c r="W532" s="76">
        <f>IF($I532&lt;='Forbikjøringsfelt i stigning'!$D$15-'Forbikjøringsfelt i stigning'!$D$18,IF($I531&gt;='Forbikjøringsfelt i stigning'!$D$15-'Forbikjøringsfelt i stigning'!$D$18,$G532,0),0)</f>
        <v>0</v>
      </c>
      <c r="X532" s="77">
        <f>IF($I532&gt;='Forbikjøringsfelt i stigning'!$D$15-('Forbikjøringsfelt i stigning'!$D$18-5),IF($I531&lt;='Forbikjøringsfelt i stigning'!$D$15-('Forbikjøringsfelt i stigning'!$D$18-5),$G532,0),0)</f>
        <v>0</v>
      </c>
    </row>
    <row r="533" spans="2:24" x14ac:dyDescent="0.2">
      <c r="B533" s="71">
        <v>477</v>
      </c>
      <c r="C533" s="72">
        <f t="shared" si="162"/>
        <v>159.00000000000014</v>
      </c>
      <c r="D533" s="72">
        <f t="shared" si="164"/>
        <v>0.33333333333334281</v>
      </c>
      <c r="E533" s="73">
        <f t="shared" si="165"/>
        <v>7.4074074074076179</v>
      </c>
      <c r="F533" s="73">
        <f t="shared" si="166"/>
        <v>0</v>
      </c>
      <c r="G533" s="74">
        <f t="shared" si="167"/>
        <v>2768.8494027198685</v>
      </c>
      <c r="H533" s="72">
        <f t="shared" si="168"/>
        <v>703.4263432904304</v>
      </c>
      <c r="I533" s="72">
        <f t="shared" si="169"/>
        <v>80</v>
      </c>
      <c r="J533" s="72">
        <f t="shared" si="170"/>
        <v>22.222222222222221</v>
      </c>
      <c r="K533" s="72">
        <f t="shared" si="159"/>
        <v>22.222222222222221</v>
      </c>
      <c r="L533" s="73">
        <f t="shared" si="171"/>
        <v>0.19919444444444442</v>
      </c>
      <c r="M533" s="73">
        <f t="shared" si="172"/>
        <v>0</v>
      </c>
      <c r="N533" s="72">
        <f t="shared" si="163"/>
        <v>0</v>
      </c>
      <c r="O533" s="74">
        <f t="shared" si="160"/>
        <v>342000</v>
      </c>
      <c r="P533" s="74">
        <f t="shared" si="177"/>
        <v>15390</v>
      </c>
      <c r="Q533" s="74">
        <f t="shared" si="173"/>
        <v>0</v>
      </c>
      <c r="R533" s="74">
        <f t="shared" si="161"/>
        <v>6000</v>
      </c>
      <c r="S533" s="74">
        <f t="shared" si="174"/>
        <v>1422.2222222222222</v>
      </c>
      <c r="T533" s="74">
        <f t="shared" si="175"/>
        <v>7422.2222222222226</v>
      </c>
      <c r="U533" s="75">
        <f t="shared" si="176"/>
        <v>7967.7777777777774</v>
      </c>
      <c r="W533" s="76">
        <f>IF($I533&lt;='Forbikjøringsfelt i stigning'!$D$15-'Forbikjøringsfelt i stigning'!$D$18,IF($I532&gt;='Forbikjøringsfelt i stigning'!$D$15-'Forbikjøringsfelt i stigning'!$D$18,$G533,0),0)</f>
        <v>0</v>
      </c>
      <c r="X533" s="77">
        <f>IF($I533&gt;='Forbikjøringsfelt i stigning'!$D$15-('Forbikjøringsfelt i stigning'!$D$18-5),IF($I532&lt;='Forbikjøringsfelt i stigning'!$D$15-('Forbikjøringsfelt i stigning'!$D$18-5),$G533,0),0)</f>
        <v>0</v>
      </c>
    </row>
    <row r="534" spans="2:24" x14ac:dyDescent="0.2">
      <c r="B534" s="71">
        <v>478</v>
      </c>
      <c r="C534" s="72">
        <f t="shared" si="162"/>
        <v>159.33333333333348</v>
      </c>
      <c r="D534" s="72">
        <f t="shared" si="164"/>
        <v>0.33333333333334281</v>
      </c>
      <c r="E534" s="73">
        <f t="shared" si="165"/>
        <v>7.4074074074076179</v>
      </c>
      <c r="F534" s="73">
        <f t="shared" si="166"/>
        <v>0</v>
      </c>
      <c r="G534" s="74">
        <f t="shared" si="167"/>
        <v>2776.2568101272764</v>
      </c>
      <c r="H534" s="72">
        <f t="shared" si="168"/>
        <v>703.4263432904304</v>
      </c>
      <c r="I534" s="72">
        <f t="shared" si="169"/>
        <v>80</v>
      </c>
      <c r="J534" s="72">
        <f t="shared" si="170"/>
        <v>22.222222222222221</v>
      </c>
      <c r="K534" s="72">
        <f t="shared" si="159"/>
        <v>22.222222222222221</v>
      </c>
      <c r="L534" s="73">
        <f t="shared" si="171"/>
        <v>0.19919444444444442</v>
      </c>
      <c r="M534" s="73">
        <f t="shared" si="172"/>
        <v>0</v>
      </c>
      <c r="N534" s="72">
        <f t="shared" si="163"/>
        <v>0</v>
      </c>
      <c r="O534" s="74">
        <f t="shared" si="160"/>
        <v>342000</v>
      </c>
      <c r="P534" s="74">
        <f t="shared" si="177"/>
        <v>15390</v>
      </c>
      <c r="Q534" s="74">
        <f t="shared" si="173"/>
        <v>0</v>
      </c>
      <c r="R534" s="74">
        <f t="shared" si="161"/>
        <v>6000</v>
      </c>
      <c r="S534" s="74">
        <f t="shared" si="174"/>
        <v>1422.2222222222222</v>
      </c>
      <c r="T534" s="74">
        <f t="shared" si="175"/>
        <v>7422.2222222222226</v>
      </c>
      <c r="U534" s="75">
        <f t="shared" si="176"/>
        <v>7967.7777777777774</v>
      </c>
      <c r="W534" s="76">
        <f>IF($I534&lt;='Forbikjøringsfelt i stigning'!$D$15-'Forbikjøringsfelt i stigning'!$D$18,IF($I533&gt;='Forbikjøringsfelt i stigning'!$D$15-'Forbikjøringsfelt i stigning'!$D$18,$G534,0),0)</f>
        <v>0</v>
      </c>
      <c r="X534" s="77">
        <f>IF($I534&gt;='Forbikjøringsfelt i stigning'!$D$15-('Forbikjøringsfelt i stigning'!$D$18-5),IF($I533&lt;='Forbikjøringsfelt i stigning'!$D$15-('Forbikjøringsfelt i stigning'!$D$18-5),$G534,0),0)</f>
        <v>0</v>
      </c>
    </row>
    <row r="535" spans="2:24" x14ac:dyDescent="0.2">
      <c r="B535" s="71">
        <v>479</v>
      </c>
      <c r="C535" s="72">
        <f t="shared" si="162"/>
        <v>159.66666666666683</v>
      </c>
      <c r="D535" s="72">
        <f t="shared" si="164"/>
        <v>0.33333333333334281</v>
      </c>
      <c r="E535" s="73">
        <f t="shared" si="165"/>
        <v>7.4074074074076179</v>
      </c>
      <c r="F535" s="73">
        <f t="shared" si="166"/>
        <v>0</v>
      </c>
      <c r="G535" s="74">
        <f t="shared" si="167"/>
        <v>2783.6642175346842</v>
      </c>
      <c r="H535" s="72">
        <f t="shared" si="168"/>
        <v>703.4263432904304</v>
      </c>
      <c r="I535" s="72">
        <f t="shared" si="169"/>
        <v>80</v>
      </c>
      <c r="J535" s="72">
        <f t="shared" si="170"/>
        <v>22.222222222222221</v>
      </c>
      <c r="K535" s="72">
        <f t="shared" si="159"/>
        <v>22.222222222222221</v>
      </c>
      <c r="L535" s="73">
        <f t="shared" si="171"/>
        <v>0.19919444444444442</v>
      </c>
      <c r="M535" s="73">
        <f t="shared" si="172"/>
        <v>0</v>
      </c>
      <c r="N535" s="72">
        <f t="shared" si="163"/>
        <v>0</v>
      </c>
      <c r="O535" s="74">
        <f t="shared" si="160"/>
        <v>342000</v>
      </c>
      <c r="P535" s="74">
        <f t="shared" si="177"/>
        <v>15390</v>
      </c>
      <c r="Q535" s="74">
        <f t="shared" si="173"/>
        <v>0</v>
      </c>
      <c r="R535" s="74">
        <f t="shared" si="161"/>
        <v>6000</v>
      </c>
      <c r="S535" s="74">
        <f t="shared" si="174"/>
        <v>1422.2222222222222</v>
      </c>
      <c r="T535" s="74">
        <f t="shared" si="175"/>
        <v>7422.2222222222226</v>
      </c>
      <c r="U535" s="75">
        <f t="shared" si="176"/>
        <v>7967.7777777777774</v>
      </c>
      <c r="W535" s="76">
        <f>IF($I535&lt;='Forbikjøringsfelt i stigning'!$D$15-'Forbikjøringsfelt i stigning'!$D$18,IF($I534&gt;='Forbikjøringsfelt i stigning'!$D$15-'Forbikjøringsfelt i stigning'!$D$18,$G535,0),0)</f>
        <v>0</v>
      </c>
      <c r="X535" s="77">
        <f>IF($I535&gt;='Forbikjøringsfelt i stigning'!$D$15-('Forbikjøringsfelt i stigning'!$D$18-5),IF($I534&lt;='Forbikjøringsfelt i stigning'!$D$15-('Forbikjøringsfelt i stigning'!$D$18-5),$G535,0),0)</f>
        <v>0</v>
      </c>
    </row>
    <row r="536" spans="2:24" x14ac:dyDescent="0.2">
      <c r="B536" s="71">
        <v>480</v>
      </c>
      <c r="C536" s="72">
        <f t="shared" si="162"/>
        <v>160.00000000000017</v>
      </c>
      <c r="D536" s="72">
        <f t="shared" si="164"/>
        <v>0.33333333333334281</v>
      </c>
      <c r="E536" s="73">
        <f t="shared" si="165"/>
        <v>7.4074074074076179</v>
      </c>
      <c r="F536" s="73">
        <f t="shared" si="166"/>
        <v>0</v>
      </c>
      <c r="G536" s="74">
        <f t="shared" si="167"/>
        <v>2791.0716249420921</v>
      </c>
      <c r="H536" s="72">
        <f t="shared" si="168"/>
        <v>703.4263432904304</v>
      </c>
      <c r="I536" s="72">
        <f t="shared" si="169"/>
        <v>80</v>
      </c>
      <c r="J536" s="72">
        <f t="shared" si="170"/>
        <v>22.222222222222221</v>
      </c>
      <c r="K536" s="72">
        <f t="shared" ref="K536:K599" si="178">+$E$19/3.6</f>
        <v>22.222222222222221</v>
      </c>
      <c r="L536" s="73">
        <f t="shared" si="171"/>
        <v>0.19919444444444442</v>
      </c>
      <c r="M536" s="73">
        <f t="shared" si="172"/>
        <v>0</v>
      </c>
      <c r="N536" s="72">
        <f t="shared" si="163"/>
        <v>0</v>
      </c>
      <c r="O536" s="74">
        <f t="shared" ref="O536:O599" si="179">IF($G536&gt;=$F$44,$J$44,IF($G536&gt;=$F$43,$J$43,IF($G536&gt;=$F$42,$J$42,IF($G536&gt;=$F$41,$J$41,$J$40))))</f>
        <v>342000</v>
      </c>
      <c r="P536" s="74">
        <f t="shared" si="177"/>
        <v>15390</v>
      </c>
      <c r="Q536" s="74">
        <f t="shared" si="173"/>
        <v>0</v>
      </c>
      <c r="R536" s="74">
        <f t="shared" ref="R536:R599" si="180">10*$E$22*$E$12</f>
        <v>6000</v>
      </c>
      <c r="S536" s="74">
        <f t="shared" si="174"/>
        <v>1422.2222222222222</v>
      </c>
      <c r="T536" s="74">
        <f t="shared" si="175"/>
        <v>7422.2222222222226</v>
      </c>
      <c r="U536" s="75">
        <f t="shared" si="176"/>
        <v>7967.7777777777774</v>
      </c>
      <c r="W536" s="76">
        <f>IF($I536&lt;='Forbikjøringsfelt i stigning'!$D$15-'Forbikjøringsfelt i stigning'!$D$18,IF($I535&gt;='Forbikjøringsfelt i stigning'!$D$15-'Forbikjøringsfelt i stigning'!$D$18,$G536,0),0)</f>
        <v>0</v>
      </c>
      <c r="X536" s="77">
        <f>IF($I536&gt;='Forbikjøringsfelt i stigning'!$D$15-('Forbikjøringsfelt i stigning'!$D$18-5),IF($I535&lt;='Forbikjøringsfelt i stigning'!$D$15-('Forbikjøringsfelt i stigning'!$D$18-5),$G536,0),0)</f>
        <v>0</v>
      </c>
    </row>
    <row r="537" spans="2:24" x14ac:dyDescent="0.2">
      <c r="B537" s="71">
        <v>481</v>
      </c>
      <c r="C537" s="72">
        <f t="shared" ref="C537:C600" si="181">+C536+$E$7</f>
        <v>160.33333333333351</v>
      </c>
      <c r="D537" s="72">
        <f t="shared" si="164"/>
        <v>0.33333333333334281</v>
      </c>
      <c r="E537" s="73">
        <f t="shared" si="165"/>
        <v>7.4074074074076179</v>
      </c>
      <c r="F537" s="73">
        <f t="shared" si="166"/>
        <v>0</v>
      </c>
      <c r="G537" s="74">
        <f t="shared" si="167"/>
        <v>2798.4790323494999</v>
      </c>
      <c r="H537" s="72">
        <f t="shared" si="168"/>
        <v>703.4263432904304</v>
      </c>
      <c r="I537" s="72">
        <f t="shared" si="169"/>
        <v>80</v>
      </c>
      <c r="J537" s="72">
        <f t="shared" si="170"/>
        <v>22.222222222222221</v>
      </c>
      <c r="K537" s="72">
        <f t="shared" si="178"/>
        <v>22.222222222222221</v>
      </c>
      <c r="L537" s="73">
        <f t="shared" si="171"/>
        <v>0.19919444444444442</v>
      </c>
      <c r="M537" s="73">
        <f t="shared" si="172"/>
        <v>0</v>
      </c>
      <c r="N537" s="72">
        <f t="shared" si="163"/>
        <v>0</v>
      </c>
      <c r="O537" s="74">
        <f t="shared" si="179"/>
        <v>342000</v>
      </c>
      <c r="P537" s="74">
        <f t="shared" si="177"/>
        <v>15390</v>
      </c>
      <c r="Q537" s="74">
        <f t="shared" si="173"/>
        <v>0</v>
      </c>
      <c r="R537" s="74">
        <f t="shared" si="180"/>
        <v>6000</v>
      </c>
      <c r="S537" s="74">
        <f t="shared" si="174"/>
        <v>1422.2222222222222</v>
      </c>
      <c r="T537" s="74">
        <f t="shared" si="175"/>
        <v>7422.2222222222226</v>
      </c>
      <c r="U537" s="75">
        <f t="shared" si="176"/>
        <v>7967.7777777777774</v>
      </c>
      <c r="W537" s="76">
        <f>IF($I537&lt;='Forbikjøringsfelt i stigning'!$D$15-'Forbikjøringsfelt i stigning'!$D$18,IF($I536&gt;='Forbikjøringsfelt i stigning'!$D$15-'Forbikjøringsfelt i stigning'!$D$18,$G537,0),0)</f>
        <v>0</v>
      </c>
      <c r="X537" s="77">
        <f>IF($I537&gt;='Forbikjøringsfelt i stigning'!$D$15-('Forbikjøringsfelt i stigning'!$D$18-5),IF($I536&lt;='Forbikjøringsfelt i stigning'!$D$15-('Forbikjøringsfelt i stigning'!$D$18-5),$G537,0),0)</f>
        <v>0</v>
      </c>
    </row>
    <row r="538" spans="2:24" x14ac:dyDescent="0.2">
      <c r="B538" s="71">
        <v>482</v>
      </c>
      <c r="C538" s="72">
        <f t="shared" si="181"/>
        <v>160.66666666666686</v>
      </c>
      <c r="D538" s="72">
        <f t="shared" si="164"/>
        <v>0.33333333333334281</v>
      </c>
      <c r="E538" s="73">
        <f t="shared" si="165"/>
        <v>7.4074074074076179</v>
      </c>
      <c r="F538" s="73">
        <f t="shared" si="166"/>
        <v>0</v>
      </c>
      <c r="G538" s="74">
        <f t="shared" si="167"/>
        <v>2805.8864397569077</v>
      </c>
      <c r="H538" s="72">
        <f t="shared" si="168"/>
        <v>703.4263432904304</v>
      </c>
      <c r="I538" s="72">
        <f t="shared" si="169"/>
        <v>80</v>
      </c>
      <c r="J538" s="72">
        <f t="shared" si="170"/>
        <v>22.222222222222221</v>
      </c>
      <c r="K538" s="72">
        <f t="shared" si="178"/>
        <v>22.222222222222221</v>
      </c>
      <c r="L538" s="73">
        <f t="shared" si="171"/>
        <v>0.19919444444444442</v>
      </c>
      <c r="M538" s="73">
        <f t="shared" si="172"/>
        <v>0</v>
      </c>
      <c r="N538" s="72">
        <f t="shared" si="163"/>
        <v>0</v>
      </c>
      <c r="O538" s="74">
        <f t="shared" si="179"/>
        <v>342000</v>
      </c>
      <c r="P538" s="74">
        <f t="shared" si="177"/>
        <v>15390</v>
      </c>
      <c r="Q538" s="74">
        <f t="shared" si="173"/>
        <v>0</v>
      </c>
      <c r="R538" s="74">
        <f t="shared" si="180"/>
        <v>6000</v>
      </c>
      <c r="S538" s="74">
        <f t="shared" si="174"/>
        <v>1422.2222222222222</v>
      </c>
      <c r="T538" s="74">
        <f t="shared" si="175"/>
        <v>7422.2222222222226</v>
      </c>
      <c r="U538" s="75">
        <f t="shared" si="176"/>
        <v>7967.7777777777774</v>
      </c>
      <c r="W538" s="76">
        <f>IF($I538&lt;='Forbikjøringsfelt i stigning'!$D$15-'Forbikjøringsfelt i stigning'!$D$18,IF($I537&gt;='Forbikjøringsfelt i stigning'!$D$15-'Forbikjøringsfelt i stigning'!$D$18,$G538,0),0)</f>
        <v>0</v>
      </c>
      <c r="X538" s="77">
        <f>IF($I538&gt;='Forbikjøringsfelt i stigning'!$D$15-('Forbikjøringsfelt i stigning'!$D$18-5),IF($I537&lt;='Forbikjøringsfelt i stigning'!$D$15-('Forbikjøringsfelt i stigning'!$D$18-5),$G538,0),0)</f>
        <v>0</v>
      </c>
    </row>
    <row r="539" spans="2:24" x14ac:dyDescent="0.2">
      <c r="B539" s="71">
        <v>483</v>
      </c>
      <c r="C539" s="72">
        <f t="shared" si="181"/>
        <v>161.0000000000002</v>
      </c>
      <c r="D539" s="72">
        <f t="shared" si="164"/>
        <v>0.33333333333334281</v>
      </c>
      <c r="E539" s="73">
        <f t="shared" si="165"/>
        <v>7.4074074074076179</v>
      </c>
      <c r="F539" s="73">
        <f t="shared" si="166"/>
        <v>0</v>
      </c>
      <c r="G539" s="74">
        <f t="shared" si="167"/>
        <v>2813.2938471643156</v>
      </c>
      <c r="H539" s="72">
        <f t="shared" si="168"/>
        <v>703.4263432904304</v>
      </c>
      <c r="I539" s="72">
        <f t="shared" si="169"/>
        <v>80</v>
      </c>
      <c r="J539" s="72">
        <f t="shared" si="170"/>
        <v>22.222222222222221</v>
      </c>
      <c r="K539" s="72">
        <f t="shared" si="178"/>
        <v>22.222222222222221</v>
      </c>
      <c r="L539" s="73">
        <f t="shared" si="171"/>
        <v>0.19919444444444442</v>
      </c>
      <c r="M539" s="73">
        <f t="shared" si="172"/>
        <v>0</v>
      </c>
      <c r="N539" s="72">
        <f t="shared" si="163"/>
        <v>0</v>
      </c>
      <c r="O539" s="74">
        <f t="shared" si="179"/>
        <v>342000</v>
      </c>
      <c r="P539" s="74">
        <f t="shared" si="177"/>
        <v>15390</v>
      </c>
      <c r="Q539" s="74">
        <f t="shared" si="173"/>
        <v>0</v>
      </c>
      <c r="R539" s="74">
        <f t="shared" si="180"/>
        <v>6000</v>
      </c>
      <c r="S539" s="74">
        <f t="shared" si="174"/>
        <v>1422.2222222222222</v>
      </c>
      <c r="T539" s="74">
        <f t="shared" si="175"/>
        <v>7422.2222222222226</v>
      </c>
      <c r="U539" s="75">
        <f t="shared" si="176"/>
        <v>7967.7777777777774</v>
      </c>
      <c r="W539" s="76">
        <f>IF($I539&lt;='Forbikjøringsfelt i stigning'!$D$15-'Forbikjøringsfelt i stigning'!$D$18,IF($I538&gt;='Forbikjøringsfelt i stigning'!$D$15-'Forbikjøringsfelt i stigning'!$D$18,$G539,0),0)</f>
        <v>0</v>
      </c>
      <c r="X539" s="77">
        <f>IF($I539&gt;='Forbikjøringsfelt i stigning'!$D$15-('Forbikjøringsfelt i stigning'!$D$18-5),IF($I538&lt;='Forbikjøringsfelt i stigning'!$D$15-('Forbikjøringsfelt i stigning'!$D$18-5),$G539,0),0)</f>
        <v>0</v>
      </c>
    </row>
    <row r="540" spans="2:24" x14ac:dyDescent="0.2">
      <c r="B540" s="71">
        <v>484</v>
      </c>
      <c r="C540" s="72">
        <f t="shared" si="181"/>
        <v>161.33333333333354</v>
      </c>
      <c r="D540" s="72">
        <f t="shared" si="164"/>
        <v>0.33333333333334281</v>
      </c>
      <c r="E540" s="73">
        <f t="shared" si="165"/>
        <v>7.4074074074076179</v>
      </c>
      <c r="F540" s="73">
        <f t="shared" si="166"/>
        <v>0</v>
      </c>
      <c r="G540" s="74">
        <f t="shared" si="167"/>
        <v>2820.7012545717234</v>
      </c>
      <c r="H540" s="72">
        <f t="shared" si="168"/>
        <v>703.4263432904304</v>
      </c>
      <c r="I540" s="72">
        <f t="shared" si="169"/>
        <v>80</v>
      </c>
      <c r="J540" s="72">
        <f t="shared" si="170"/>
        <v>22.222222222222221</v>
      </c>
      <c r="K540" s="72">
        <f t="shared" si="178"/>
        <v>22.222222222222221</v>
      </c>
      <c r="L540" s="73">
        <f t="shared" si="171"/>
        <v>0.19919444444444442</v>
      </c>
      <c r="M540" s="73">
        <f t="shared" si="172"/>
        <v>0</v>
      </c>
      <c r="N540" s="72">
        <f t="shared" si="163"/>
        <v>0</v>
      </c>
      <c r="O540" s="74">
        <f t="shared" si="179"/>
        <v>342000</v>
      </c>
      <c r="P540" s="74">
        <f t="shared" si="177"/>
        <v>15390</v>
      </c>
      <c r="Q540" s="74">
        <f t="shared" si="173"/>
        <v>0</v>
      </c>
      <c r="R540" s="74">
        <f t="shared" si="180"/>
        <v>6000</v>
      </c>
      <c r="S540" s="74">
        <f t="shared" si="174"/>
        <v>1422.2222222222222</v>
      </c>
      <c r="T540" s="74">
        <f t="shared" si="175"/>
        <v>7422.2222222222226</v>
      </c>
      <c r="U540" s="75">
        <f t="shared" si="176"/>
        <v>7967.7777777777774</v>
      </c>
      <c r="W540" s="76">
        <f>IF($I540&lt;='Forbikjøringsfelt i stigning'!$D$15-'Forbikjøringsfelt i stigning'!$D$18,IF($I539&gt;='Forbikjøringsfelt i stigning'!$D$15-'Forbikjøringsfelt i stigning'!$D$18,$G540,0),0)</f>
        <v>0</v>
      </c>
      <c r="X540" s="77">
        <f>IF($I540&gt;='Forbikjøringsfelt i stigning'!$D$15-('Forbikjøringsfelt i stigning'!$D$18-5),IF($I539&lt;='Forbikjøringsfelt i stigning'!$D$15-('Forbikjøringsfelt i stigning'!$D$18-5),$G540,0),0)</f>
        <v>0</v>
      </c>
    </row>
    <row r="541" spans="2:24" x14ac:dyDescent="0.2">
      <c r="B541" s="71">
        <v>485</v>
      </c>
      <c r="C541" s="72">
        <f t="shared" si="181"/>
        <v>161.66666666666688</v>
      </c>
      <c r="D541" s="72">
        <f t="shared" si="164"/>
        <v>0.33333333333334281</v>
      </c>
      <c r="E541" s="73">
        <f t="shared" si="165"/>
        <v>7.4074074074076179</v>
      </c>
      <c r="F541" s="73">
        <f t="shared" si="166"/>
        <v>0</v>
      </c>
      <c r="G541" s="74">
        <f t="shared" si="167"/>
        <v>2828.1086619791313</v>
      </c>
      <c r="H541" s="72">
        <f t="shared" si="168"/>
        <v>703.4263432904304</v>
      </c>
      <c r="I541" s="72">
        <f t="shared" si="169"/>
        <v>80</v>
      </c>
      <c r="J541" s="72">
        <f t="shared" si="170"/>
        <v>22.222222222222221</v>
      </c>
      <c r="K541" s="72">
        <f t="shared" si="178"/>
        <v>22.222222222222221</v>
      </c>
      <c r="L541" s="73">
        <f t="shared" si="171"/>
        <v>0.19919444444444442</v>
      </c>
      <c r="M541" s="73">
        <f t="shared" si="172"/>
        <v>0</v>
      </c>
      <c r="N541" s="72">
        <f t="shared" si="163"/>
        <v>0</v>
      </c>
      <c r="O541" s="74">
        <f t="shared" si="179"/>
        <v>342000</v>
      </c>
      <c r="P541" s="74">
        <f t="shared" si="177"/>
        <v>15390</v>
      </c>
      <c r="Q541" s="74">
        <f t="shared" si="173"/>
        <v>0</v>
      </c>
      <c r="R541" s="74">
        <f t="shared" si="180"/>
        <v>6000</v>
      </c>
      <c r="S541" s="74">
        <f t="shared" si="174"/>
        <v>1422.2222222222222</v>
      </c>
      <c r="T541" s="74">
        <f t="shared" si="175"/>
        <v>7422.2222222222226</v>
      </c>
      <c r="U541" s="75">
        <f t="shared" si="176"/>
        <v>7967.7777777777774</v>
      </c>
      <c r="W541" s="76">
        <f>IF($I541&lt;='Forbikjøringsfelt i stigning'!$D$15-'Forbikjøringsfelt i stigning'!$D$18,IF($I540&gt;='Forbikjøringsfelt i stigning'!$D$15-'Forbikjøringsfelt i stigning'!$D$18,$G541,0),0)</f>
        <v>0</v>
      </c>
      <c r="X541" s="77">
        <f>IF($I541&gt;='Forbikjøringsfelt i stigning'!$D$15-('Forbikjøringsfelt i stigning'!$D$18-5),IF($I540&lt;='Forbikjøringsfelt i stigning'!$D$15-('Forbikjøringsfelt i stigning'!$D$18-5),$G541,0),0)</f>
        <v>0</v>
      </c>
    </row>
    <row r="542" spans="2:24" x14ac:dyDescent="0.2">
      <c r="B542" s="71">
        <v>486</v>
      </c>
      <c r="C542" s="72">
        <f t="shared" si="181"/>
        <v>162.00000000000023</v>
      </c>
      <c r="D542" s="72">
        <f t="shared" si="164"/>
        <v>0.33333333333334281</v>
      </c>
      <c r="E542" s="73">
        <f t="shared" si="165"/>
        <v>7.4074074074076179</v>
      </c>
      <c r="F542" s="73">
        <f t="shared" si="166"/>
        <v>0</v>
      </c>
      <c r="G542" s="74">
        <f t="shared" si="167"/>
        <v>2835.5160693865391</v>
      </c>
      <c r="H542" s="72">
        <f t="shared" si="168"/>
        <v>703.4263432904304</v>
      </c>
      <c r="I542" s="72">
        <f t="shared" si="169"/>
        <v>80</v>
      </c>
      <c r="J542" s="72">
        <f t="shared" si="170"/>
        <v>22.222222222222221</v>
      </c>
      <c r="K542" s="72">
        <f t="shared" si="178"/>
        <v>22.222222222222221</v>
      </c>
      <c r="L542" s="73">
        <f t="shared" si="171"/>
        <v>0.19919444444444442</v>
      </c>
      <c r="M542" s="73">
        <f t="shared" si="172"/>
        <v>0</v>
      </c>
      <c r="N542" s="72">
        <f t="shared" si="163"/>
        <v>0</v>
      </c>
      <c r="O542" s="74">
        <f t="shared" si="179"/>
        <v>342000</v>
      </c>
      <c r="P542" s="74">
        <f t="shared" si="177"/>
        <v>15390</v>
      </c>
      <c r="Q542" s="74">
        <f t="shared" si="173"/>
        <v>0</v>
      </c>
      <c r="R542" s="74">
        <f t="shared" si="180"/>
        <v>6000</v>
      </c>
      <c r="S542" s="74">
        <f t="shared" si="174"/>
        <v>1422.2222222222222</v>
      </c>
      <c r="T542" s="74">
        <f t="shared" si="175"/>
        <v>7422.2222222222226</v>
      </c>
      <c r="U542" s="75">
        <f t="shared" si="176"/>
        <v>7967.7777777777774</v>
      </c>
      <c r="W542" s="76">
        <f>IF($I542&lt;='Forbikjøringsfelt i stigning'!$D$15-'Forbikjøringsfelt i stigning'!$D$18,IF($I541&gt;='Forbikjøringsfelt i stigning'!$D$15-'Forbikjøringsfelt i stigning'!$D$18,$G542,0),0)</f>
        <v>0</v>
      </c>
      <c r="X542" s="77">
        <f>IF($I542&gt;='Forbikjøringsfelt i stigning'!$D$15-('Forbikjøringsfelt i stigning'!$D$18-5),IF($I541&lt;='Forbikjøringsfelt i stigning'!$D$15-('Forbikjøringsfelt i stigning'!$D$18-5),$G542,0),0)</f>
        <v>0</v>
      </c>
    </row>
    <row r="543" spans="2:24" x14ac:dyDescent="0.2">
      <c r="B543" s="71">
        <v>487</v>
      </c>
      <c r="C543" s="72">
        <f t="shared" si="181"/>
        <v>162.33333333333357</v>
      </c>
      <c r="D543" s="72">
        <f t="shared" si="164"/>
        <v>0.33333333333334281</v>
      </c>
      <c r="E543" s="73">
        <f t="shared" si="165"/>
        <v>7.4074074074076179</v>
      </c>
      <c r="F543" s="73">
        <f t="shared" si="166"/>
        <v>0</v>
      </c>
      <c r="G543" s="74">
        <f t="shared" si="167"/>
        <v>2842.923476793947</v>
      </c>
      <c r="H543" s="72">
        <f t="shared" si="168"/>
        <v>703.4263432904304</v>
      </c>
      <c r="I543" s="72">
        <f t="shared" si="169"/>
        <v>80</v>
      </c>
      <c r="J543" s="72">
        <f t="shared" si="170"/>
        <v>22.222222222222221</v>
      </c>
      <c r="K543" s="72">
        <f t="shared" si="178"/>
        <v>22.222222222222221</v>
      </c>
      <c r="L543" s="73">
        <f t="shared" si="171"/>
        <v>0.19919444444444442</v>
      </c>
      <c r="M543" s="73">
        <f t="shared" si="172"/>
        <v>0</v>
      </c>
      <c r="N543" s="72">
        <f t="shared" si="163"/>
        <v>0</v>
      </c>
      <c r="O543" s="74">
        <f t="shared" si="179"/>
        <v>342000</v>
      </c>
      <c r="P543" s="74">
        <f t="shared" si="177"/>
        <v>15390</v>
      </c>
      <c r="Q543" s="74">
        <f t="shared" si="173"/>
        <v>0</v>
      </c>
      <c r="R543" s="74">
        <f t="shared" si="180"/>
        <v>6000</v>
      </c>
      <c r="S543" s="74">
        <f t="shared" si="174"/>
        <v>1422.2222222222222</v>
      </c>
      <c r="T543" s="74">
        <f t="shared" si="175"/>
        <v>7422.2222222222226</v>
      </c>
      <c r="U543" s="75">
        <f t="shared" si="176"/>
        <v>7967.7777777777774</v>
      </c>
      <c r="W543" s="76">
        <f>IF($I543&lt;='Forbikjøringsfelt i stigning'!$D$15-'Forbikjøringsfelt i stigning'!$D$18,IF($I542&gt;='Forbikjøringsfelt i stigning'!$D$15-'Forbikjøringsfelt i stigning'!$D$18,$G543,0),0)</f>
        <v>0</v>
      </c>
      <c r="X543" s="77">
        <f>IF($I543&gt;='Forbikjøringsfelt i stigning'!$D$15-('Forbikjøringsfelt i stigning'!$D$18-5),IF($I542&lt;='Forbikjøringsfelt i stigning'!$D$15-('Forbikjøringsfelt i stigning'!$D$18-5),$G543,0),0)</f>
        <v>0</v>
      </c>
    </row>
    <row r="544" spans="2:24" x14ac:dyDescent="0.2">
      <c r="B544" s="71">
        <v>488</v>
      </c>
      <c r="C544" s="72">
        <f t="shared" si="181"/>
        <v>162.66666666666691</v>
      </c>
      <c r="D544" s="72">
        <f t="shared" si="164"/>
        <v>0.33333333333334281</v>
      </c>
      <c r="E544" s="73">
        <f t="shared" si="165"/>
        <v>7.4074074074076179</v>
      </c>
      <c r="F544" s="73">
        <f t="shared" si="166"/>
        <v>0</v>
      </c>
      <c r="G544" s="74">
        <f t="shared" si="167"/>
        <v>2850.3308842013548</v>
      </c>
      <c r="H544" s="72">
        <f t="shared" si="168"/>
        <v>703.4263432904304</v>
      </c>
      <c r="I544" s="72">
        <f t="shared" si="169"/>
        <v>80</v>
      </c>
      <c r="J544" s="72">
        <f t="shared" si="170"/>
        <v>22.222222222222221</v>
      </c>
      <c r="K544" s="72">
        <f t="shared" si="178"/>
        <v>22.222222222222221</v>
      </c>
      <c r="L544" s="73">
        <f t="shared" si="171"/>
        <v>0.19919444444444442</v>
      </c>
      <c r="M544" s="73">
        <f t="shared" si="172"/>
        <v>0</v>
      </c>
      <c r="N544" s="72">
        <f t="shared" si="163"/>
        <v>0</v>
      </c>
      <c r="O544" s="74">
        <f t="shared" si="179"/>
        <v>342000</v>
      </c>
      <c r="P544" s="74">
        <f t="shared" si="177"/>
        <v>15390</v>
      </c>
      <c r="Q544" s="74">
        <f t="shared" si="173"/>
        <v>0</v>
      </c>
      <c r="R544" s="74">
        <f t="shared" si="180"/>
        <v>6000</v>
      </c>
      <c r="S544" s="74">
        <f t="shared" si="174"/>
        <v>1422.2222222222222</v>
      </c>
      <c r="T544" s="74">
        <f t="shared" si="175"/>
        <v>7422.2222222222226</v>
      </c>
      <c r="U544" s="75">
        <f t="shared" si="176"/>
        <v>7967.7777777777774</v>
      </c>
      <c r="W544" s="76">
        <f>IF($I544&lt;='Forbikjøringsfelt i stigning'!$D$15-'Forbikjøringsfelt i stigning'!$D$18,IF($I543&gt;='Forbikjøringsfelt i stigning'!$D$15-'Forbikjøringsfelt i stigning'!$D$18,$G544,0),0)</f>
        <v>0</v>
      </c>
      <c r="X544" s="77">
        <f>IF($I544&gt;='Forbikjøringsfelt i stigning'!$D$15-('Forbikjøringsfelt i stigning'!$D$18-5),IF($I543&lt;='Forbikjøringsfelt i stigning'!$D$15-('Forbikjøringsfelt i stigning'!$D$18-5),$G544,0),0)</f>
        <v>0</v>
      </c>
    </row>
    <row r="545" spans="2:24" x14ac:dyDescent="0.2">
      <c r="B545" s="71">
        <v>489</v>
      </c>
      <c r="C545" s="72">
        <f t="shared" si="181"/>
        <v>163.00000000000026</v>
      </c>
      <c r="D545" s="72">
        <f t="shared" si="164"/>
        <v>0.33333333333334281</v>
      </c>
      <c r="E545" s="73">
        <f t="shared" si="165"/>
        <v>7.4074074074076179</v>
      </c>
      <c r="F545" s="73">
        <f t="shared" si="166"/>
        <v>0</v>
      </c>
      <c r="G545" s="74">
        <f t="shared" si="167"/>
        <v>2857.7382916087627</v>
      </c>
      <c r="H545" s="72">
        <f t="shared" si="168"/>
        <v>703.4263432904304</v>
      </c>
      <c r="I545" s="72">
        <f t="shared" si="169"/>
        <v>80</v>
      </c>
      <c r="J545" s="72">
        <f t="shared" si="170"/>
        <v>22.222222222222221</v>
      </c>
      <c r="K545" s="72">
        <f t="shared" si="178"/>
        <v>22.222222222222221</v>
      </c>
      <c r="L545" s="73">
        <f t="shared" si="171"/>
        <v>0.19919444444444442</v>
      </c>
      <c r="M545" s="73">
        <f t="shared" si="172"/>
        <v>0</v>
      </c>
      <c r="N545" s="72">
        <f t="shared" si="163"/>
        <v>0</v>
      </c>
      <c r="O545" s="74">
        <f t="shared" si="179"/>
        <v>342000</v>
      </c>
      <c r="P545" s="74">
        <f t="shared" si="177"/>
        <v>15390</v>
      </c>
      <c r="Q545" s="74">
        <f t="shared" si="173"/>
        <v>0</v>
      </c>
      <c r="R545" s="74">
        <f t="shared" si="180"/>
        <v>6000</v>
      </c>
      <c r="S545" s="74">
        <f t="shared" si="174"/>
        <v>1422.2222222222222</v>
      </c>
      <c r="T545" s="74">
        <f t="shared" si="175"/>
        <v>7422.2222222222226</v>
      </c>
      <c r="U545" s="75">
        <f t="shared" si="176"/>
        <v>7967.7777777777774</v>
      </c>
      <c r="W545" s="76">
        <f>IF($I545&lt;='Forbikjøringsfelt i stigning'!$D$15-'Forbikjøringsfelt i stigning'!$D$18,IF($I544&gt;='Forbikjøringsfelt i stigning'!$D$15-'Forbikjøringsfelt i stigning'!$D$18,$G545,0),0)</f>
        <v>0</v>
      </c>
      <c r="X545" s="77">
        <f>IF($I545&gt;='Forbikjøringsfelt i stigning'!$D$15-('Forbikjøringsfelt i stigning'!$D$18-5),IF($I544&lt;='Forbikjøringsfelt i stigning'!$D$15-('Forbikjøringsfelt i stigning'!$D$18-5),$G545,0),0)</f>
        <v>0</v>
      </c>
    </row>
    <row r="546" spans="2:24" x14ac:dyDescent="0.2">
      <c r="B546" s="71">
        <v>490</v>
      </c>
      <c r="C546" s="72">
        <f t="shared" si="181"/>
        <v>163.3333333333336</v>
      </c>
      <c r="D546" s="72">
        <f t="shared" si="164"/>
        <v>0.33333333333334281</v>
      </c>
      <c r="E546" s="73">
        <f t="shared" si="165"/>
        <v>7.4074074074076179</v>
      </c>
      <c r="F546" s="73">
        <f t="shared" si="166"/>
        <v>0</v>
      </c>
      <c r="G546" s="74">
        <f t="shared" si="167"/>
        <v>2865.1456990161705</v>
      </c>
      <c r="H546" s="72">
        <f t="shared" si="168"/>
        <v>703.4263432904304</v>
      </c>
      <c r="I546" s="72">
        <f t="shared" si="169"/>
        <v>80</v>
      </c>
      <c r="J546" s="72">
        <f t="shared" si="170"/>
        <v>22.222222222222221</v>
      </c>
      <c r="K546" s="72">
        <f t="shared" si="178"/>
        <v>22.222222222222221</v>
      </c>
      <c r="L546" s="73">
        <f t="shared" si="171"/>
        <v>0.19919444444444442</v>
      </c>
      <c r="M546" s="73">
        <f t="shared" si="172"/>
        <v>0</v>
      </c>
      <c r="N546" s="72">
        <f t="shared" si="163"/>
        <v>0</v>
      </c>
      <c r="O546" s="74">
        <f t="shared" si="179"/>
        <v>342000</v>
      </c>
      <c r="P546" s="74">
        <f t="shared" si="177"/>
        <v>15390</v>
      </c>
      <c r="Q546" s="74">
        <f t="shared" si="173"/>
        <v>0</v>
      </c>
      <c r="R546" s="74">
        <f t="shared" si="180"/>
        <v>6000</v>
      </c>
      <c r="S546" s="74">
        <f t="shared" si="174"/>
        <v>1422.2222222222222</v>
      </c>
      <c r="T546" s="74">
        <f t="shared" si="175"/>
        <v>7422.2222222222226</v>
      </c>
      <c r="U546" s="75">
        <f t="shared" si="176"/>
        <v>7967.7777777777774</v>
      </c>
      <c r="W546" s="76">
        <f>IF($I546&lt;='Forbikjøringsfelt i stigning'!$D$15-'Forbikjøringsfelt i stigning'!$D$18,IF($I545&gt;='Forbikjøringsfelt i stigning'!$D$15-'Forbikjøringsfelt i stigning'!$D$18,$G546,0),0)</f>
        <v>0</v>
      </c>
      <c r="X546" s="77">
        <f>IF($I546&gt;='Forbikjøringsfelt i stigning'!$D$15-('Forbikjøringsfelt i stigning'!$D$18-5),IF($I545&lt;='Forbikjøringsfelt i stigning'!$D$15-('Forbikjøringsfelt i stigning'!$D$18-5),$G546,0),0)</f>
        <v>0</v>
      </c>
    </row>
    <row r="547" spans="2:24" x14ac:dyDescent="0.2">
      <c r="B547" s="71">
        <v>491</v>
      </c>
      <c r="C547" s="72">
        <f t="shared" si="181"/>
        <v>163.66666666666694</v>
      </c>
      <c r="D547" s="72">
        <f t="shared" si="164"/>
        <v>0.33333333333334281</v>
      </c>
      <c r="E547" s="73">
        <f t="shared" si="165"/>
        <v>7.4074074074076179</v>
      </c>
      <c r="F547" s="73">
        <f t="shared" si="166"/>
        <v>0</v>
      </c>
      <c r="G547" s="74">
        <f t="shared" si="167"/>
        <v>2872.5531064235784</v>
      </c>
      <c r="H547" s="72">
        <f t="shared" si="168"/>
        <v>703.4263432904304</v>
      </c>
      <c r="I547" s="72">
        <f t="shared" si="169"/>
        <v>80</v>
      </c>
      <c r="J547" s="72">
        <f t="shared" si="170"/>
        <v>22.222222222222221</v>
      </c>
      <c r="K547" s="72">
        <f t="shared" si="178"/>
        <v>22.222222222222221</v>
      </c>
      <c r="L547" s="73">
        <f t="shared" si="171"/>
        <v>0.19919444444444442</v>
      </c>
      <c r="M547" s="73">
        <f t="shared" si="172"/>
        <v>0</v>
      </c>
      <c r="N547" s="72">
        <f t="shared" si="163"/>
        <v>0</v>
      </c>
      <c r="O547" s="74">
        <f t="shared" si="179"/>
        <v>342000</v>
      </c>
      <c r="P547" s="74">
        <f t="shared" si="177"/>
        <v>15390</v>
      </c>
      <c r="Q547" s="74">
        <f t="shared" si="173"/>
        <v>0</v>
      </c>
      <c r="R547" s="74">
        <f t="shared" si="180"/>
        <v>6000</v>
      </c>
      <c r="S547" s="74">
        <f t="shared" si="174"/>
        <v>1422.2222222222222</v>
      </c>
      <c r="T547" s="74">
        <f t="shared" si="175"/>
        <v>7422.2222222222226</v>
      </c>
      <c r="U547" s="75">
        <f t="shared" si="176"/>
        <v>7967.7777777777774</v>
      </c>
      <c r="W547" s="76">
        <f>IF($I547&lt;='Forbikjøringsfelt i stigning'!$D$15-'Forbikjøringsfelt i stigning'!$D$18,IF($I546&gt;='Forbikjøringsfelt i stigning'!$D$15-'Forbikjøringsfelt i stigning'!$D$18,$G547,0),0)</f>
        <v>0</v>
      </c>
      <c r="X547" s="77">
        <f>IF($I547&gt;='Forbikjøringsfelt i stigning'!$D$15-('Forbikjøringsfelt i stigning'!$D$18-5),IF($I546&lt;='Forbikjøringsfelt i stigning'!$D$15-('Forbikjøringsfelt i stigning'!$D$18-5),$G547,0),0)</f>
        <v>0</v>
      </c>
    </row>
    <row r="548" spans="2:24" x14ac:dyDescent="0.2">
      <c r="B548" s="71">
        <v>492</v>
      </c>
      <c r="C548" s="72">
        <f t="shared" si="181"/>
        <v>164.00000000000028</v>
      </c>
      <c r="D548" s="72">
        <f t="shared" si="164"/>
        <v>0.33333333333334281</v>
      </c>
      <c r="E548" s="73">
        <f t="shared" si="165"/>
        <v>7.4074074074076179</v>
      </c>
      <c r="F548" s="73">
        <f t="shared" si="166"/>
        <v>0</v>
      </c>
      <c r="G548" s="74">
        <f t="shared" si="167"/>
        <v>2879.9605138309862</v>
      </c>
      <c r="H548" s="72">
        <f t="shared" si="168"/>
        <v>703.4263432904304</v>
      </c>
      <c r="I548" s="72">
        <f t="shared" si="169"/>
        <v>80</v>
      </c>
      <c r="J548" s="72">
        <f t="shared" si="170"/>
        <v>22.222222222222221</v>
      </c>
      <c r="K548" s="72">
        <f t="shared" si="178"/>
        <v>22.222222222222221</v>
      </c>
      <c r="L548" s="73">
        <f t="shared" si="171"/>
        <v>0.19919444444444442</v>
      </c>
      <c r="M548" s="73">
        <f t="shared" si="172"/>
        <v>0</v>
      </c>
      <c r="N548" s="72">
        <f t="shared" si="163"/>
        <v>0</v>
      </c>
      <c r="O548" s="74">
        <f t="shared" si="179"/>
        <v>342000</v>
      </c>
      <c r="P548" s="74">
        <f t="shared" si="177"/>
        <v>15390</v>
      </c>
      <c r="Q548" s="74">
        <f t="shared" si="173"/>
        <v>0</v>
      </c>
      <c r="R548" s="74">
        <f t="shared" si="180"/>
        <v>6000</v>
      </c>
      <c r="S548" s="74">
        <f t="shared" si="174"/>
        <v>1422.2222222222222</v>
      </c>
      <c r="T548" s="74">
        <f t="shared" si="175"/>
        <v>7422.2222222222226</v>
      </c>
      <c r="U548" s="75">
        <f t="shared" si="176"/>
        <v>7967.7777777777774</v>
      </c>
      <c r="W548" s="76">
        <f>IF($I548&lt;='Forbikjøringsfelt i stigning'!$D$15-'Forbikjøringsfelt i stigning'!$D$18,IF($I547&gt;='Forbikjøringsfelt i stigning'!$D$15-'Forbikjøringsfelt i stigning'!$D$18,$G548,0),0)</f>
        <v>0</v>
      </c>
      <c r="X548" s="77">
        <f>IF($I548&gt;='Forbikjøringsfelt i stigning'!$D$15-('Forbikjøringsfelt i stigning'!$D$18-5),IF($I547&lt;='Forbikjøringsfelt i stigning'!$D$15-('Forbikjøringsfelt i stigning'!$D$18-5),$G548,0),0)</f>
        <v>0</v>
      </c>
    </row>
    <row r="549" spans="2:24" x14ac:dyDescent="0.2">
      <c r="B549" s="71">
        <v>493</v>
      </c>
      <c r="C549" s="72">
        <f t="shared" si="181"/>
        <v>164.33333333333363</v>
      </c>
      <c r="D549" s="72">
        <f t="shared" si="164"/>
        <v>0.33333333333334281</v>
      </c>
      <c r="E549" s="73">
        <f t="shared" si="165"/>
        <v>7.4074074074076179</v>
      </c>
      <c r="F549" s="73">
        <f t="shared" si="166"/>
        <v>0</v>
      </c>
      <c r="G549" s="74">
        <f t="shared" si="167"/>
        <v>2887.367921238394</v>
      </c>
      <c r="H549" s="72">
        <f t="shared" si="168"/>
        <v>703.4263432904304</v>
      </c>
      <c r="I549" s="72">
        <f t="shared" si="169"/>
        <v>80</v>
      </c>
      <c r="J549" s="72">
        <f t="shared" si="170"/>
        <v>22.222222222222221</v>
      </c>
      <c r="K549" s="72">
        <f t="shared" si="178"/>
        <v>22.222222222222221</v>
      </c>
      <c r="L549" s="73">
        <f t="shared" si="171"/>
        <v>0.19919444444444442</v>
      </c>
      <c r="M549" s="73">
        <f t="shared" si="172"/>
        <v>0</v>
      </c>
      <c r="N549" s="72">
        <f t="shared" si="163"/>
        <v>0</v>
      </c>
      <c r="O549" s="74">
        <f t="shared" si="179"/>
        <v>342000</v>
      </c>
      <c r="P549" s="74">
        <f t="shared" si="177"/>
        <v>15390</v>
      </c>
      <c r="Q549" s="74">
        <f t="shared" si="173"/>
        <v>0</v>
      </c>
      <c r="R549" s="74">
        <f t="shared" si="180"/>
        <v>6000</v>
      </c>
      <c r="S549" s="74">
        <f t="shared" si="174"/>
        <v>1422.2222222222222</v>
      </c>
      <c r="T549" s="74">
        <f t="shared" si="175"/>
        <v>7422.2222222222226</v>
      </c>
      <c r="U549" s="75">
        <f t="shared" si="176"/>
        <v>7967.7777777777774</v>
      </c>
      <c r="W549" s="76">
        <f>IF($I549&lt;='Forbikjøringsfelt i stigning'!$D$15-'Forbikjøringsfelt i stigning'!$D$18,IF($I548&gt;='Forbikjøringsfelt i stigning'!$D$15-'Forbikjøringsfelt i stigning'!$D$18,$G549,0),0)</f>
        <v>0</v>
      </c>
      <c r="X549" s="77">
        <f>IF($I549&gt;='Forbikjøringsfelt i stigning'!$D$15-('Forbikjøringsfelt i stigning'!$D$18-5),IF($I548&lt;='Forbikjøringsfelt i stigning'!$D$15-('Forbikjøringsfelt i stigning'!$D$18-5),$G549,0),0)</f>
        <v>0</v>
      </c>
    </row>
    <row r="550" spans="2:24" x14ac:dyDescent="0.2">
      <c r="B550" s="71">
        <v>494</v>
      </c>
      <c r="C550" s="72">
        <f t="shared" si="181"/>
        <v>164.66666666666697</v>
      </c>
      <c r="D550" s="72">
        <f t="shared" si="164"/>
        <v>0.33333333333334281</v>
      </c>
      <c r="E550" s="73">
        <f t="shared" si="165"/>
        <v>7.4074074074076179</v>
      </c>
      <c r="F550" s="73">
        <f t="shared" si="166"/>
        <v>0</v>
      </c>
      <c r="G550" s="74">
        <f t="shared" si="167"/>
        <v>2894.7753286458019</v>
      </c>
      <c r="H550" s="72">
        <f t="shared" si="168"/>
        <v>703.4263432904304</v>
      </c>
      <c r="I550" s="72">
        <f t="shared" si="169"/>
        <v>80</v>
      </c>
      <c r="J550" s="72">
        <f t="shared" si="170"/>
        <v>22.222222222222221</v>
      </c>
      <c r="K550" s="72">
        <f t="shared" si="178"/>
        <v>22.222222222222221</v>
      </c>
      <c r="L550" s="73">
        <f t="shared" si="171"/>
        <v>0.19919444444444442</v>
      </c>
      <c r="M550" s="73">
        <f t="shared" si="172"/>
        <v>0</v>
      </c>
      <c r="N550" s="72">
        <f t="shared" si="163"/>
        <v>0</v>
      </c>
      <c r="O550" s="74">
        <f t="shared" si="179"/>
        <v>342000</v>
      </c>
      <c r="P550" s="74">
        <f t="shared" si="177"/>
        <v>15390</v>
      </c>
      <c r="Q550" s="74">
        <f t="shared" si="173"/>
        <v>0</v>
      </c>
      <c r="R550" s="74">
        <f t="shared" si="180"/>
        <v>6000</v>
      </c>
      <c r="S550" s="74">
        <f t="shared" si="174"/>
        <v>1422.2222222222222</v>
      </c>
      <c r="T550" s="74">
        <f t="shared" si="175"/>
        <v>7422.2222222222226</v>
      </c>
      <c r="U550" s="75">
        <f t="shared" si="176"/>
        <v>7967.7777777777774</v>
      </c>
      <c r="W550" s="76">
        <f>IF($I550&lt;='Forbikjøringsfelt i stigning'!$D$15-'Forbikjøringsfelt i stigning'!$D$18,IF($I549&gt;='Forbikjøringsfelt i stigning'!$D$15-'Forbikjøringsfelt i stigning'!$D$18,$G550,0),0)</f>
        <v>0</v>
      </c>
      <c r="X550" s="77">
        <f>IF($I550&gt;='Forbikjøringsfelt i stigning'!$D$15-('Forbikjøringsfelt i stigning'!$D$18-5),IF($I549&lt;='Forbikjøringsfelt i stigning'!$D$15-('Forbikjøringsfelt i stigning'!$D$18-5),$G550,0),0)</f>
        <v>0</v>
      </c>
    </row>
    <row r="551" spans="2:24" x14ac:dyDescent="0.2">
      <c r="B551" s="71">
        <v>495</v>
      </c>
      <c r="C551" s="72">
        <f t="shared" si="181"/>
        <v>165.00000000000031</v>
      </c>
      <c r="D551" s="72">
        <f t="shared" si="164"/>
        <v>0.33333333333334281</v>
      </c>
      <c r="E551" s="73">
        <f t="shared" si="165"/>
        <v>7.4074074074076179</v>
      </c>
      <c r="F551" s="73">
        <f t="shared" si="166"/>
        <v>0</v>
      </c>
      <c r="G551" s="74">
        <f t="shared" si="167"/>
        <v>2902.1827360532097</v>
      </c>
      <c r="H551" s="72">
        <f t="shared" si="168"/>
        <v>703.4263432904304</v>
      </c>
      <c r="I551" s="72">
        <f t="shared" si="169"/>
        <v>80</v>
      </c>
      <c r="J551" s="72">
        <f t="shared" si="170"/>
        <v>22.222222222222221</v>
      </c>
      <c r="K551" s="72">
        <f t="shared" si="178"/>
        <v>22.222222222222221</v>
      </c>
      <c r="L551" s="73">
        <f t="shared" si="171"/>
        <v>0.19919444444444442</v>
      </c>
      <c r="M551" s="73">
        <f t="shared" si="172"/>
        <v>0</v>
      </c>
      <c r="N551" s="72">
        <f t="shared" si="163"/>
        <v>0</v>
      </c>
      <c r="O551" s="74">
        <f t="shared" si="179"/>
        <v>342000</v>
      </c>
      <c r="P551" s="74">
        <f t="shared" si="177"/>
        <v>15390</v>
      </c>
      <c r="Q551" s="74">
        <f t="shared" si="173"/>
        <v>0</v>
      </c>
      <c r="R551" s="74">
        <f t="shared" si="180"/>
        <v>6000</v>
      </c>
      <c r="S551" s="74">
        <f t="shared" si="174"/>
        <v>1422.2222222222222</v>
      </c>
      <c r="T551" s="74">
        <f t="shared" si="175"/>
        <v>7422.2222222222226</v>
      </c>
      <c r="U551" s="75">
        <f t="shared" si="176"/>
        <v>7967.7777777777774</v>
      </c>
      <c r="W551" s="76">
        <f>IF($I551&lt;='Forbikjøringsfelt i stigning'!$D$15-'Forbikjøringsfelt i stigning'!$D$18,IF($I550&gt;='Forbikjøringsfelt i stigning'!$D$15-'Forbikjøringsfelt i stigning'!$D$18,$G551,0),0)</f>
        <v>0</v>
      </c>
      <c r="X551" s="77">
        <f>IF($I551&gt;='Forbikjøringsfelt i stigning'!$D$15-('Forbikjøringsfelt i stigning'!$D$18-5),IF($I550&lt;='Forbikjøringsfelt i stigning'!$D$15-('Forbikjøringsfelt i stigning'!$D$18-5),$G551,0),0)</f>
        <v>0</v>
      </c>
    </row>
    <row r="552" spans="2:24" x14ac:dyDescent="0.2">
      <c r="B552" s="71">
        <v>496</v>
      </c>
      <c r="C552" s="72">
        <f t="shared" si="181"/>
        <v>165.33333333333366</v>
      </c>
      <c r="D552" s="72">
        <f t="shared" si="164"/>
        <v>0.33333333333334281</v>
      </c>
      <c r="E552" s="73">
        <f t="shared" si="165"/>
        <v>7.4074074074076179</v>
      </c>
      <c r="F552" s="73">
        <f t="shared" si="166"/>
        <v>0</v>
      </c>
      <c r="G552" s="74">
        <f t="shared" si="167"/>
        <v>2909.5901434606176</v>
      </c>
      <c r="H552" s="72">
        <f t="shared" si="168"/>
        <v>703.4263432904304</v>
      </c>
      <c r="I552" s="72">
        <f t="shared" si="169"/>
        <v>80</v>
      </c>
      <c r="J552" s="72">
        <f t="shared" si="170"/>
        <v>22.222222222222221</v>
      </c>
      <c r="K552" s="72">
        <f t="shared" si="178"/>
        <v>22.222222222222221</v>
      </c>
      <c r="L552" s="73">
        <f t="shared" si="171"/>
        <v>0.19919444444444442</v>
      </c>
      <c r="M552" s="73">
        <f t="shared" si="172"/>
        <v>0</v>
      </c>
      <c r="N552" s="72">
        <f t="shared" si="163"/>
        <v>0</v>
      </c>
      <c r="O552" s="74">
        <f t="shared" si="179"/>
        <v>342000</v>
      </c>
      <c r="P552" s="74">
        <f t="shared" si="177"/>
        <v>15390</v>
      </c>
      <c r="Q552" s="74">
        <f t="shared" si="173"/>
        <v>0</v>
      </c>
      <c r="R552" s="74">
        <f t="shared" si="180"/>
        <v>6000</v>
      </c>
      <c r="S552" s="74">
        <f t="shared" si="174"/>
        <v>1422.2222222222222</v>
      </c>
      <c r="T552" s="74">
        <f t="shared" si="175"/>
        <v>7422.2222222222226</v>
      </c>
      <c r="U552" s="75">
        <f t="shared" si="176"/>
        <v>7967.7777777777774</v>
      </c>
      <c r="W552" s="76">
        <f>IF($I552&lt;='Forbikjøringsfelt i stigning'!$D$15-'Forbikjøringsfelt i stigning'!$D$18,IF($I551&gt;='Forbikjøringsfelt i stigning'!$D$15-'Forbikjøringsfelt i stigning'!$D$18,$G552,0),0)</f>
        <v>0</v>
      </c>
      <c r="X552" s="77">
        <f>IF($I552&gt;='Forbikjøringsfelt i stigning'!$D$15-('Forbikjøringsfelt i stigning'!$D$18-5),IF($I551&lt;='Forbikjøringsfelt i stigning'!$D$15-('Forbikjøringsfelt i stigning'!$D$18-5),$G552,0),0)</f>
        <v>0</v>
      </c>
    </row>
    <row r="553" spans="2:24" x14ac:dyDescent="0.2">
      <c r="B553" s="71">
        <v>497</v>
      </c>
      <c r="C553" s="72">
        <f t="shared" si="181"/>
        <v>165.666666666667</v>
      </c>
      <c r="D553" s="72">
        <f t="shared" si="164"/>
        <v>0.33333333333334281</v>
      </c>
      <c r="E553" s="73">
        <f t="shared" si="165"/>
        <v>7.4074074074076179</v>
      </c>
      <c r="F553" s="73">
        <f t="shared" si="166"/>
        <v>0</v>
      </c>
      <c r="G553" s="74">
        <f t="shared" si="167"/>
        <v>2916.9975508680254</v>
      </c>
      <c r="H553" s="72">
        <f t="shared" si="168"/>
        <v>703.4263432904304</v>
      </c>
      <c r="I553" s="72">
        <f t="shared" si="169"/>
        <v>80</v>
      </c>
      <c r="J553" s="72">
        <f t="shared" si="170"/>
        <v>22.222222222222221</v>
      </c>
      <c r="K553" s="72">
        <f t="shared" si="178"/>
        <v>22.222222222222221</v>
      </c>
      <c r="L553" s="73">
        <f t="shared" si="171"/>
        <v>0.19919444444444442</v>
      </c>
      <c r="M553" s="73">
        <f t="shared" si="172"/>
        <v>0</v>
      </c>
      <c r="N553" s="72">
        <f t="shared" si="163"/>
        <v>0</v>
      </c>
      <c r="O553" s="74">
        <f t="shared" si="179"/>
        <v>342000</v>
      </c>
      <c r="P553" s="74">
        <f t="shared" si="177"/>
        <v>15390</v>
      </c>
      <c r="Q553" s="74">
        <f t="shared" si="173"/>
        <v>0</v>
      </c>
      <c r="R553" s="74">
        <f t="shared" si="180"/>
        <v>6000</v>
      </c>
      <c r="S553" s="74">
        <f t="shared" si="174"/>
        <v>1422.2222222222222</v>
      </c>
      <c r="T553" s="74">
        <f t="shared" si="175"/>
        <v>7422.2222222222226</v>
      </c>
      <c r="U553" s="75">
        <f t="shared" si="176"/>
        <v>7967.7777777777774</v>
      </c>
      <c r="W553" s="76">
        <f>IF($I553&lt;='Forbikjøringsfelt i stigning'!$D$15-'Forbikjøringsfelt i stigning'!$D$18,IF($I552&gt;='Forbikjøringsfelt i stigning'!$D$15-'Forbikjøringsfelt i stigning'!$D$18,$G553,0),0)</f>
        <v>0</v>
      </c>
      <c r="X553" s="77">
        <f>IF($I553&gt;='Forbikjøringsfelt i stigning'!$D$15-('Forbikjøringsfelt i stigning'!$D$18-5),IF($I552&lt;='Forbikjøringsfelt i stigning'!$D$15-('Forbikjøringsfelt i stigning'!$D$18-5),$G553,0),0)</f>
        <v>0</v>
      </c>
    </row>
    <row r="554" spans="2:24" x14ac:dyDescent="0.2">
      <c r="B554" s="71">
        <v>498</v>
      </c>
      <c r="C554" s="72">
        <f t="shared" si="181"/>
        <v>166.00000000000034</v>
      </c>
      <c r="D554" s="72">
        <f t="shared" si="164"/>
        <v>0.33333333333334281</v>
      </c>
      <c r="E554" s="73">
        <f t="shared" si="165"/>
        <v>7.4074074074076179</v>
      </c>
      <c r="F554" s="73">
        <f t="shared" si="166"/>
        <v>0</v>
      </c>
      <c r="G554" s="74">
        <f t="shared" si="167"/>
        <v>2924.4049582754333</v>
      </c>
      <c r="H554" s="72">
        <f t="shared" si="168"/>
        <v>703.4263432904304</v>
      </c>
      <c r="I554" s="72">
        <f t="shared" si="169"/>
        <v>80</v>
      </c>
      <c r="J554" s="72">
        <f t="shared" si="170"/>
        <v>22.222222222222221</v>
      </c>
      <c r="K554" s="72">
        <f t="shared" si="178"/>
        <v>22.222222222222221</v>
      </c>
      <c r="L554" s="73">
        <f t="shared" si="171"/>
        <v>0.19919444444444442</v>
      </c>
      <c r="M554" s="73">
        <f t="shared" si="172"/>
        <v>0</v>
      </c>
      <c r="N554" s="72">
        <f t="shared" si="163"/>
        <v>0</v>
      </c>
      <c r="O554" s="74">
        <f t="shared" si="179"/>
        <v>342000</v>
      </c>
      <c r="P554" s="74">
        <f t="shared" si="177"/>
        <v>15390</v>
      </c>
      <c r="Q554" s="74">
        <f t="shared" si="173"/>
        <v>0</v>
      </c>
      <c r="R554" s="74">
        <f t="shared" si="180"/>
        <v>6000</v>
      </c>
      <c r="S554" s="74">
        <f t="shared" si="174"/>
        <v>1422.2222222222222</v>
      </c>
      <c r="T554" s="74">
        <f t="shared" si="175"/>
        <v>7422.2222222222226</v>
      </c>
      <c r="U554" s="75">
        <f t="shared" si="176"/>
        <v>7967.7777777777774</v>
      </c>
      <c r="W554" s="76">
        <f>IF($I554&lt;='Forbikjøringsfelt i stigning'!$D$15-'Forbikjøringsfelt i stigning'!$D$18,IF($I553&gt;='Forbikjøringsfelt i stigning'!$D$15-'Forbikjøringsfelt i stigning'!$D$18,$G554,0),0)</f>
        <v>0</v>
      </c>
      <c r="X554" s="77">
        <f>IF($I554&gt;='Forbikjøringsfelt i stigning'!$D$15-('Forbikjøringsfelt i stigning'!$D$18-5),IF($I553&lt;='Forbikjøringsfelt i stigning'!$D$15-('Forbikjøringsfelt i stigning'!$D$18-5),$G554,0),0)</f>
        <v>0</v>
      </c>
    </row>
    <row r="555" spans="2:24" x14ac:dyDescent="0.2">
      <c r="B555" s="71">
        <v>499</v>
      </c>
      <c r="C555" s="72">
        <f t="shared" si="181"/>
        <v>166.33333333333368</v>
      </c>
      <c r="D555" s="72">
        <f t="shared" si="164"/>
        <v>0.33333333333334281</v>
      </c>
      <c r="E555" s="73">
        <f t="shared" si="165"/>
        <v>7.4074074074076179</v>
      </c>
      <c r="F555" s="73">
        <f t="shared" si="166"/>
        <v>0</v>
      </c>
      <c r="G555" s="74">
        <f t="shared" si="167"/>
        <v>2931.8123656828411</v>
      </c>
      <c r="H555" s="72">
        <f t="shared" si="168"/>
        <v>703.4263432904304</v>
      </c>
      <c r="I555" s="72">
        <f t="shared" si="169"/>
        <v>80</v>
      </c>
      <c r="J555" s="72">
        <f t="shared" si="170"/>
        <v>22.222222222222221</v>
      </c>
      <c r="K555" s="72">
        <f t="shared" si="178"/>
        <v>22.222222222222221</v>
      </c>
      <c r="L555" s="73">
        <f t="shared" si="171"/>
        <v>0.19919444444444442</v>
      </c>
      <c r="M555" s="73">
        <f t="shared" si="172"/>
        <v>0</v>
      </c>
      <c r="N555" s="72">
        <f t="shared" si="163"/>
        <v>0</v>
      </c>
      <c r="O555" s="74">
        <f t="shared" si="179"/>
        <v>342000</v>
      </c>
      <c r="P555" s="74">
        <f t="shared" si="177"/>
        <v>15390</v>
      </c>
      <c r="Q555" s="74">
        <f t="shared" si="173"/>
        <v>0</v>
      </c>
      <c r="R555" s="74">
        <f t="shared" si="180"/>
        <v>6000</v>
      </c>
      <c r="S555" s="74">
        <f t="shared" si="174"/>
        <v>1422.2222222222222</v>
      </c>
      <c r="T555" s="74">
        <f t="shared" si="175"/>
        <v>7422.2222222222226</v>
      </c>
      <c r="U555" s="75">
        <f t="shared" si="176"/>
        <v>7967.7777777777774</v>
      </c>
      <c r="W555" s="76">
        <f>IF($I555&lt;='Forbikjøringsfelt i stigning'!$D$15-'Forbikjøringsfelt i stigning'!$D$18,IF($I554&gt;='Forbikjøringsfelt i stigning'!$D$15-'Forbikjøringsfelt i stigning'!$D$18,$G555,0),0)</f>
        <v>0</v>
      </c>
      <c r="X555" s="77">
        <f>IF($I555&gt;='Forbikjøringsfelt i stigning'!$D$15-('Forbikjøringsfelt i stigning'!$D$18-5),IF($I554&lt;='Forbikjøringsfelt i stigning'!$D$15-('Forbikjøringsfelt i stigning'!$D$18-5),$G555,0),0)</f>
        <v>0</v>
      </c>
    </row>
    <row r="556" spans="2:24" x14ac:dyDescent="0.2">
      <c r="B556" s="71">
        <v>500</v>
      </c>
      <c r="C556" s="72">
        <f t="shared" si="181"/>
        <v>166.66666666666703</v>
      </c>
      <c r="D556" s="72">
        <f t="shared" si="164"/>
        <v>0.33333333333334281</v>
      </c>
      <c r="E556" s="73">
        <f t="shared" si="165"/>
        <v>7.4074074074076179</v>
      </c>
      <c r="F556" s="73">
        <f t="shared" si="166"/>
        <v>0</v>
      </c>
      <c r="G556" s="74">
        <f t="shared" si="167"/>
        <v>2939.219773090249</v>
      </c>
      <c r="H556" s="72">
        <f t="shared" si="168"/>
        <v>703.4263432904304</v>
      </c>
      <c r="I556" s="72">
        <f t="shared" si="169"/>
        <v>80</v>
      </c>
      <c r="J556" s="72">
        <f t="shared" si="170"/>
        <v>22.222222222222221</v>
      </c>
      <c r="K556" s="72">
        <f t="shared" si="178"/>
        <v>22.222222222222221</v>
      </c>
      <c r="L556" s="73">
        <f t="shared" si="171"/>
        <v>0.19919444444444442</v>
      </c>
      <c r="M556" s="73">
        <f t="shared" si="172"/>
        <v>0</v>
      </c>
      <c r="N556" s="72">
        <f t="shared" si="163"/>
        <v>0</v>
      </c>
      <c r="O556" s="74">
        <f t="shared" si="179"/>
        <v>342000</v>
      </c>
      <c r="P556" s="74">
        <f t="shared" si="177"/>
        <v>15390</v>
      </c>
      <c r="Q556" s="74">
        <f t="shared" si="173"/>
        <v>0</v>
      </c>
      <c r="R556" s="74">
        <f t="shared" si="180"/>
        <v>6000</v>
      </c>
      <c r="S556" s="74">
        <f t="shared" si="174"/>
        <v>1422.2222222222222</v>
      </c>
      <c r="T556" s="74">
        <f t="shared" si="175"/>
        <v>7422.2222222222226</v>
      </c>
      <c r="U556" s="75">
        <f t="shared" si="176"/>
        <v>7967.7777777777774</v>
      </c>
      <c r="W556" s="76">
        <f>IF($I556&lt;='Forbikjøringsfelt i stigning'!$D$15-'Forbikjøringsfelt i stigning'!$D$18,IF($I555&gt;='Forbikjøringsfelt i stigning'!$D$15-'Forbikjøringsfelt i stigning'!$D$18,$G556,0),0)</f>
        <v>0</v>
      </c>
      <c r="X556" s="77">
        <f>IF($I556&gt;='Forbikjøringsfelt i stigning'!$D$15-('Forbikjøringsfelt i stigning'!$D$18-5),IF($I555&lt;='Forbikjøringsfelt i stigning'!$D$15-('Forbikjøringsfelt i stigning'!$D$18-5),$G556,0),0)</f>
        <v>0</v>
      </c>
    </row>
    <row r="557" spans="2:24" x14ac:dyDescent="0.2">
      <c r="B557" s="71">
        <v>501</v>
      </c>
      <c r="C557" s="72">
        <f t="shared" si="181"/>
        <v>167.00000000000037</v>
      </c>
      <c r="D557" s="72">
        <f t="shared" si="164"/>
        <v>0.33333333333334281</v>
      </c>
      <c r="E557" s="73">
        <f t="shared" si="165"/>
        <v>7.4074074074076179</v>
      </c>
      <c r="F557" s="73">
        <f t="shared" si="166"/>
        <v>0</v>
      </c>
      <c r="G557" s="74">
        <f t="shared" si="167"/>
        <v>2946.6271804976568</v>
      </c>
      <c r="H557" s="72">
        <f t="shared" si="168"/>
        <v>703.4263432904304</v>
      </c>
      <c r="I557" s="72">
        <f t="shared" si="169"/>
        <v>80</v>
      </c>
      <c r="J557" s="72">
        <f t="shared" si="170"/>
        <v>22.222222222222221</v>
      </c>
      <c r="K557" s="72">
        <f t="shared" si="178"/>
        <v>22.222222222222221</v>
      </c>
      <c r="L557" s="73">
        <f t="shared" si="171"/>
        <v>0.19919444444444442</v>
      </c>
      <c r="M557" s="73">
        <f t="shared" si="172"/>
        <v>0</v>
      </c>
      <c r="N557" s="72">
        <f t="shared" si="163"/>
        <v>0</v>
      </c>
      <c r="O557" s="74">
        <f t="shared" si="179"/>
        <v>342000</v>
      </c>
      <c r="P557" s="74">
        <f t="shared" si="177"/>
        <v>15390</v>
      </c>
      <c r="Q557" s="74">
        <f t="shared" si="173"/>
        <v>0</v>
      </c>
      <c r="R557" s="74">
        <f t="shared" si="180"/>
        <v>6000</v>
      </c>
      <c r="S557" s="74">
        <f t="shared" si="174"/>
        <v>1422.2222222222222</v>
      </c>
      <c r="T557" s="74">
        <f t="shared" si="175"/>
        <v>7422.2222222222226</v>
      </c>
      <c r="U557" s="75">
        <f t="shared" si="176"/>
        <v>7967.7777777777774</v>
      </c>
      <c r="W557" s="76">
        <f>IF($I557&lt;='Forbikjøringsfelt i stigning'!$D$15-'Forbikjøringsfelt i stigning'!$D$18,IF($I556&gt;='Forbikjøringsfelt i stigning'!$D$15-'Forbikjøringsfelt i stigning'!$D$18,$G557,0),0)</f>
        <v>0</v>
      </c>
      <c r="X557" s="77">
        <f>IF($I557&gt;='Forbikjøringsfelt i stigning'!$D$15-('Forbikjøringsfelt i stigning'!$D$18-5),IF($I556&lt;='Forbikjøringsfelt i stigning'!$D$15-('Forbikjøringsfelt i stigning'!$D$18-5),$G557,0),0)</f>
        <v>0</v>
      </c>
    </row>
    <row r="558" spans="2:24" x14ac:dyDescent="0.2">
      <c r="B558" s="71">
        <v>502</v>
      </c>
      <c r="C558" s="72">
        <f t="shared" si="181"/>
        <v>167.33333333333371</v>
      </c>
      <c r="D558" s="72">
        <f t="shared" si="164"/>
        <v>0.33333333333334281</v>
      </c>
      <c r="E558" s="73">
        <f t="shared" si="165"/>
        <v>7.4074074074076179</v>
      </c>
      <c r="F558" s="73">
        <f t="shared" si="166"/>
        <v>0</v>
      </c>
      <c r="G558" s="74">
        <f t="shared" si="167"/>
        <v>2954.0345879050647</v>
      </c>
      <c r="H558" s="72">
        <f t="shared" si="168"/>
        <v>703.4263432904304</v>
      </c>
      <c r="I558" s="72">
        <f t="shared" si="169"/>
        <v>80</v>
      </c>
      <c r="J558" s="72">
        <f t="shared" si="170"/>
        <v>22.222222222222221</v>
      </c>
      <c r="K558" s="72">
        <f t="shared" si="178"/>
        <v>22.222222222222221</v>
      </c>
      <c r="L558" s="73">
        <f t="shared" si="171"/>
        <v>0.19919444444444442</v>
      </c>
      <c r="M558" s="73">
        <f t="shared" si="172"/>
        <v>0</v>
      </c>
      <c r="N558" s="72">
        <f t="shared" si="163"/>
        <v>0</v>
      </c>
      <c r="O558" s="74">
        <f t="shared" si="179"/>
        <v>342000</v>
      </c>
      <c r="P558" s="74">
        <f t="shared" si="177"/>
        <v>15390</v>
      </c>
      <c r="Q558" s="74">
        <f t="shared" si="173"/>
        <v>0</v>
      </c>
      <c r="R558" s="74">
        <f t="shared" si="180"/>
        <v>6000</v>
      </c>
      <c r="S558" s="74">
        <f t="shared" si="174"/>
        <v>1422.2222222222222</v>
      </c>
      <c r="T558" s="74">
        <f t="shared" si="175"/>
        <v>7422.2222222222226</v>
      </c>
      <c r="U558" s="75">
        <f t="shared" si="176"/>
        <v>7967.7777777777774</v>
      </c>
      <c r="W558" s="76">
        <f>IF($I558&lt;='Forbikjøringsfelt i stigning'!$D$15-'Forbikjøringsfelt i stigning'!$D$18,IF($I557&gt;='Forbikjøringsfelt i stigning'!$D$15-'Forbikjøringsfelt i stigning'!$D$18,$G558,0),0)</f>
        <v>0</v>
      </c>
      <c r="X558" s="77">
        <f>IF($I558&gt;='Forbikjøringsfelt i stigning'!$D$15-('Forbikjøringsfelt i stigning'!$D$18-5),IF($I557&lt;='Forbikjøringsfelt i stigning'!$D$15-('Forbikjøringsfelt i stigning'!$D$18-5),$G558,0),0)</f>
        <v>0</v>
      </c>
    </row>
    <row r="559" spans="2:24" x14ac:dyDescent="0.2">
      <c r="B559" s="71">
        <v>503</v>
      </c>
      <c r="C559" s="72">
        <f t="shared" si="181"/>
        <v>167.66666666666706</v>
      </c>
      <c r="D559" s="72">
        <f t="shared" si="164"/>
        <v>0.33333333333334281</v>
      </c>
      <c r="E559" s="73">
        <f t="shared" si="165"/>
        <v>7.4074074074076179</v>
      </c>
      <c r="F559" s="73">
        <f t="shared" si="166"/>
        <v>0</v>
      </c>
      <c r="G559" s="74">
        <f t="shared" si="167"/>
        <v>2961.4419953124725</v>
      </c>
      <c r="H559" s="72">
        <f t="shared" si="168"/>
        <v>703.4263432904304</v>
      </c>
      <c r="I559" s="72">
        <f t="shared" si="169"/>
        <v>80</v>
      </c>
      <c r="J559" s="72">
        <f t="shared" si="170"/>
        <v>22.222222222222221</v>
      </c>
      <c r="K559" s="72">
        <f t="shared" si="178"/>
        <v>22.222222222222221</v>
      </c>
      <c r="L559" s="73">
        <f t="shared" si="171"/>
        <v>0.19919444444444442</v>
      </c>
      <c r="M559" s="73">
        <f t="shared" si="172"/>
        <v>0</v>
      </c>
      <c r="N559" s="72">
        <f t="shared" si="163"/>
        <v>0</v>
      </c>
      <c r="O559" s="74">
        <f t="shared" si="179"/>
        <v>342000</v>
      </c>
      <c r="P559" s="74">
        <f t="shared" si="177"/>
        <v>15390</v>
      </c>
      <c r="Q559" s="74">
        <f t="shared" si="173"/>
        <v>0</v>
      </c>
      <c r="R559" s="74">
        <f t="shared" si="180"/>
        <v>6000</v>
      </c>
      <c r="S559" s="74">
        <f t="shared" si="174"/>
        <v>1422.2222222222222</v>
      </c>
      <c r="T559" s="74">
        <f t="shared" si="175"/>
        <v>7422.2222222222226</v>
      </c>
      <c r="U559" s="75">
        <f t="shared" si="176"/>
        <v>7967.7777777777774</v>
      </c>
      <c r="W559" s="76">
        <f>IF($I559&lt;='Forbikjøringsfelt i stigning'!$D$15-'Forbikjøringsfelt i stigning'!$D$18,IF($I558&gt;='Forbikjøringsfelt i stigning'!$D$15-'Forbikjøringsfelt i stigning'!$D$18,$G559,0),0)</f>
        <v>0</v>
      </c>
      <c r="X559" s="77">
        <f>IF($I559&gt;='Forbikjøringsfelt i stigning'!$D$15-('Forbikjøringsfelt i stigning'!$D$18-5),IF($I558&lt;='Forbikjøringsfelt i stigning'!$D$15-('Forbikjøringsfelt i stigning'!$D$18-5),$G559,0),0)</f>
        <v>0</v>
      </c>
    </row>
    <row r="560" spans="2:24" x14ac:dyDescent="0.2">
      <c r="B560" s="71">
        <v>504</v>
      </c>
      <c r="C560" s="72">
        <f t="shared" si="181"/>
        <v>168.0000000000004</v>
      </c>
      <c r="D560" s="72">
        <f t="shared" si="164"/>
        <v>0.33333333333334281</v>
      </c>
      <c r="E560" s="73">
        <f t="shared" si="165"/>
        <v>7.4074074074076179</v>
      </c>
      <c r="F560" s="73">
        <f t="shared" si="166"/>
        <v>0</v>
      </c>
      <c r="G560" s="74">
        <f t="shared" si="167"/>
        <v>2968.8494027198803</v>
      </c>
      <c r="H560" s="72">
        <f t="shared" si="168"/>
        <v>703.4263432904304</v>
      </c>
      <c r="I560" s="72">
        <f t="shared" si="169"/>
        <v>80</v>
      </c>
      <c r="J560" s="72">
        <f t="shared" si="170"/>
        <v>22.222222222222221</v>
      </c>
      <c r="K560" s="72">
        <f t="shared" si="178"/>
        <v>22.222222222222221</v>
      </c>
      <c r="L560" s="73">
        <f t="shared" si="171"/>
        <v>0.19919444444444442</v>
      </c>
      <c r="M560" s="73">
        <f t="shared" si="172"/>
        <v>0</v>
      </c>
      <c r="N560" s="72">
        <f t="shared" si="163"/>
        <v>0</v>
      </c>
      <c r="O560" s="74">
        <f t="shared" si="179"/>
        <v>342000</v>
      </c>
      <c r="P560" s="74">
        <f t="shared" si="177"/>
        <v>15390</v>
      </c>
      <c r="Q560" s="74">
        <f t="shared" si="173"/>
        <v>0</v>
      </c>
      <c r="R560" s="74">
        <f t="shared" si="180"/>
        <v>6000</v>
      </c>
      <c r="S560" s="74">
        <f t="shared" si="174"/>
        <v>1422.2222222222222</v>
      </c>
      <c r="T560" s="74">
        <f t="shared" si="175"/>
        <v>7422.2222222222226</v>
      </c>
      <c r="U560" s="75">
        <f t="shared" si="176"/>
        <v>7967.7777777777774</v>
      </c>
      <c r="W560" s="76">
        <f>IF($I560&lt;='Forbikjøringsfelt i stigning'!$D$15-'Forbikjøringsfelt i stigning'!$D$18,IF($I559&gt;='Forbikjøringsfelt i stigning'!$D$15-'Forbikjøringsfelt i stigning'!$D$18,$G560,0),0)</f>
        <v>0</v>
      </c>
      <c r="X560" s="77">
        <f>IF($I560&gt;='Forbikjøringsfelt i stigning'!$D$15-('Forbikjøringsfelt i stigning'!$D$18-5),IF($I559&lt;='Forbikjøringsfelt i stigning'!$D$15-('Forbikjøringsfelt i stigning'!$D$18-5),$G560,0),0)</f>
        <v>0</v>
      </c>
    </row>
    <row r="561" spans="2:24" x14ac:dyDescent="0.2">
      <c r="B561" s="71">
        <v>505</v>
      </c>
      <c r="C561" s="72">
        <f t="shared" si="181"/>
        <v>168.33333333333374</v>
      </c>
      <c r="D561" s="72">
        <f t="shared" si="164"/>
        <v>0.33333333333334281</v>
      </c>
      <c r="E561" s="73">
        <f t="shared" si="165"/>
        <v>7.4074074074076179</v>
      </c>
      <c r="F561" s="73">
        <f t="shared" si="166"/>
        <v>0</v>
      </c>
      <c r="G561" s="74">
        <f t="shared" si="167"/>
        <v>2976.2568101272882</v>
      </c>
      <c r="H561" s="72">
        <f t="shared" si="168"/>
        <v>703.4263432904304</v>
      </c>
      <c r="I561" s="72">
        <f t="shared" si="169"/>
        <v>80</v>
      </c>
      <c r="J561" s="72">
        <f t="shared" si="170"/>
        <v>22.222222222222221</v>
      </c>
      <c r="K561" s="72">
        <f t="shared" si="178"/>
        <v>22.222222222222221</v>
      </c>
      <c r="L561" s="73">
        <f t="shared" si="171"/>
        <v>0.19919444444444442</v>
      </c>
      <c r="M561" s="73">
        <f t="shared" si="172"/>
        <v>0</v>
      </c>
      <c r="N561" s="72">
        <f t="shared" ref="N561:N624" si="182">IF($G561&gt;=$F$48,$D$48,(IF($G561&gt;=$F$47,$D$47,(IF($G561&gt;=$F$46,$D$46,(IF($G561&gt;=$F$45,$D$45,(IF($G561&gt;=$F$44,$D$44,IF($G561&gt;=$F$43,$D$43,IF($G561&gt;=$F$42,$D$42,IF($G561&gt;=$F$41,$D$41,$D$40))))))))))))</f>
        <v>0</v>
      </c>
      <c r="O561" s="74">
        <f t="shared" si="179"/>
        <v>342000</v>
      </c>
      <c r="P561" s="74">
        <f t="shared" si="177"/>
        <v>15390</v>
      </c>
      <c r="Q561" s="74">
        <f t="shared" si="173"/>
        <v>0</v>
      </c>
      <c r="R561" s="74">
        <f t="shared" si="180"/>
        <v>6000</v>
      </c>
      <c r="S561" s="74">
        <f t="shared" si="174"/>
        <v>1422.2222222222222</v>
      </c>
      <c r="T561" s="74">
        <f t="shared" si="175"/>
        <v>7422.2222222222226</v>
      </c>
      <c r="U561" s="75">
        <f t="shared" si="176"/>
        <v>7967.7777777777774</v>
      </c>
      <c r="W561" s="76">
        <f>IF($I561&lt;='Forbikjøringsfelt i stigning'!$D$15-'Forbikjøringsfelt i stigning'!$D$18,IF($I560&gt;='Forbikjøringsfelt i stigning'!$D$15-'Forbikjøringsfelt i stigning'!$D$18,$G561,0),0)</f>
        <v>0</v>
      </c>
      <c r="X561" s="77">
        <f>IF($I561&gt;='Forbikjøringsfelt i stigning'!$D$15-('Forbikjøringsfelt i stigning'!$D$18-5),IF($I560&lt;='Forbikjøringsfelt i stigning'!$D$15-('Forbikjøringsfelt i stigning'!$D$18-5),$G561,0),0)</f>
        <v>0</v>
      </c>
    </row>
    <row r="562" spans="2:24" x14ac:dyDescent="0.2">
      <c r="B562" s="71">
        <v>506</v>
      </c>
      <c r="C562" s="72">
        <f t="shared" si="181"/>
        <v>168.66666666666708</v>
      </c>
      <c r="D562" s="72">
        <f t="shared" si="164"/>
        <v>0.33333333333334281</v>
      </c>
      <c r="E562" s="73">
        <f t="shared" si="165"/>
        <v>7.4074074074076179</v>
      </c>
      <c r="F562" s="73">
        <f t="shared" si="166"/>
        <v>0</v>
      </c>
      <c r="G562" s="74">
        <f t="shared" si="167"/>
        <v>2983.664217534696</v>
      </c>
      <c r="H562" s="72">
        <f t="shared" si="168"/>
        <v>703.4263432904304</v>
      </c>
      <c r="I562" s="72">
        <f t="shared" si="169"/>
        <v>80</v>
      </c>
      <c r="J562" s="72">
        <f t="shared" si="170"/>
        <v>22.222222222222221</v>
      </c>
      <c r="K562" s="72">
        <f t="shared" si="178"/>
        <v>22.222222222222221</v>
      </c>
      <c r="L562" s="73">
        <f t="shared" si="171"/>
        <v>0.19919444444444442</v>
      </c>
      <c r="M562" s="73">
        <f t="shared" si="172"/>
        <v>0</v>
      </c>
      <c r="N562" s="72">
        <f t="shared" si="182"/>
        <v>0</v>
      </c>
      <c r="O562" s="74">
        <f t="shared" si="179"/>
        <v>342000</v>
      </c>
      <c r="P562" s="74">
        <f t="shared" si="177"/>
        <v>15390</v>
      </c>
      <c r="Q562" s="74">
        <f t="shared" si="173"/>
        <v>0</v>
      </c>
      <c r="R562" s="74">
        <f t="shared" si="180"/>
        <v>6000</v>
      </c>
      <c r="S562" s="74">
        <f t="shared" si="174"/>
        <v>1422.2222222222222</v>
      </c>
      <c r="T562" s="74">
        <f t="shared" si="175"/>
        <v>7422.2222222222226</v>
      </c>
      <c r="U562" s="75">
        <f t="shared" si="176"/>
        <v>7967.7777777777774</v>
      </c>
      <c r="W562" s="76">
        <f>IF($I562&lt;='Forbikjøringsfelt i stigning'!$D$15-'Forbikjøringsfelt i stigning'!$D$18,IF($I561&gt;='Forbikjøringsfelt i stigning'!$D$15-'Forbikjøringsfelt i stigning'!$D$18,$G562,0),0)</f>
        <v>0</v>
      </c>
      <c r="X562" s="77">
        <f>IF($I562&gt;='Forbikjøringsfelt i stigning'!$D$15-('Forbikjøringsfelt i stigning'!$D$18-5),IF($I561&lt;='Forbikjøringsfelt i stigning'!$D$15-('Forbikjøringsfelt i stigning'!$D$18-5),$G562,0),0)</f>
        <v>0</v>
      </c>
    </row>
    <row r="563" spans="2:24" x14ac:dyDescent="0.2">
      <c r="B563" s="71">
        <v>507</v>
      </c>
      <c r="C563" s="72">
        <f t="shared" si="181"/>
        <v>169.00000000000043</v>
      </c>
      <c r="D563" s="72">
        <f t="shared" ref="D563:D626" si="183">+C563-C562</f>
        <v>0.33333333333334281</v>
      </c>
      <c r="E563" s="73">
        <f t="shared" ref="E563:E626" si="184">+J562*D563+0.5*M562*D563*D563</f>
        <v>7.4074074074076179</v>
      </c>
      <c r="F563" s="73">
        <f t="shared" ref="F563:F626" si="185">+E563*N563/100</f>
        <v>0</v>
      </c>
      <c r="G563" s="74">
        <f t="shared" ref="G563:G626" si="186">+G562+E563</f>
        <v>2991.0716249421039</v>
      </c>
      <c r="H563" s="72">
        <f t="shared" ref="H563:H626" si="187">+H562+F563</f>
        <v>703.4263432904304</v>
      </c>
      <c r="I563" s="72">
        <f t="shared" ref="I563:I626" si="188">+J563*3.6</f>
        <v>80</v>
      </c>
      <c r="J563" s="72">
        <f t="shared" ref="J563:J626" si="189">+J562+M562*D563</f>
        <v>22.222222222222221</v>
      </c>
      <c r="K563" s="72">
        <f t="shared" si="178"/>
        <v>22.222222222222221</v>
      </c>
      <c r="L563" s="73">
        <f t="shared" ref="L563:L626" si="190">+U563/$E$22</f>
        <v>0.19919444444444442</v>
      </c>
      <c r="M563" s="73">
        <f t="shared" ref="M563:M626" si="191">MIN(IF((J563+L563*D564)&gt;K563,+(K563-J563)/D564,L563),$E$20)</f>
        <v>0</v>
      </c>
      <c r="N563" s="72">
        <f t="shared" si="182"/>
        <v>0</v>
      </c>
      <c r="O563" s="74">
        <f t="shared" si="179"/>
        <v>342000</v>
      </c>
      <c r="P563" s="74">
        <f t="shared" si="177"/>
        <v>15390</v>
      </c>
      <c r="Q563" s="74">
        <f t="shared" ref="Q563:Q626" si="192">0.1*$E$22*N563</f>
        <v>0</v>
      </c>
      <c r="R563" s="74">
        <f t="shared" si="180"/>
        <v>6000</v>
      </c>
      <c r="S563" s="74">
        <f t="shared" ref="S563:S626" si="193">0.5*$E$9*$E$13*$E$14*(J563+$E$10)^2</f>
        <v>1422.2222222222222</v>
      </c>
      <c r="T563" s="74">
        <f t="shared" ref="T563:T626" si="194">+Q563+R563+S563</f>
        <v>7422.2222222222226</v>
      </c>
      <c r="U563" s="75">
        <f t="shared" ref="U563:U626" si="195">+P563-T563</f>
        <v>7967.7777777777774</v>
      </c>
      <c r="W563" s="76">
        <f>IF($I563&lt;='Forbikjøringsfelt i stigning'!$D$15-'Forbikjøringsfelt i stigning'!$D$18,IF($I562&gt;='Forbikjøringsfelt i stigning'!$D$15-'Forbikjøringsfelt i stigning'!$D$18,$G563,0),0)</f>
        <v>0</v>
      </c>
      <c r="X563" s="77">
        <f>IF($I563&gt;='Forbikjøringsfelt i stigning'!$D$15-('Forbikjøringsfelt i stigning'!$D$18-5),IF($I562&lt;='Forbikjøringsfelt i stigning'!$D$15-('Forbikjøringsfelt i stigning'!$D$18-5),$G563,0),0)</f>
        <v>0</v>
      </c>
    </row>
    <row r="564" spans="2:24" x14ac:dyDescent="0.2">
      <c r="B564" s="71">
        <v>508</v>
      </c>
      <c r="C564" s="72">
        <f t="shared" si="181"/>
        <v>169.33333333333377</v>
      </c>
      <c r="D564" s="72">
        <f t="shared" si="183"/>
        <v>0.33333333333334281</v>
      </c>
      <c r="E564" s="73">
        <f t="shared" si="184"/>
        <v>7.4074074074076179</v>
      </c>
      <c r="F564" s="73">
        <f t="shared" si="185"/>
        <v>0</v>
      </c>
      <c r="G564" s="74">
        <f t="shared" si="186"/>
        <v>2998.4790323495117</v>
      </c>
      <c r="H564" s="72">
        <f t="shared" si="187"/>
        <v>703.4263432904304</v>
      </c>
      <c r="I564" s="72">
        <f t="shared" si="188"/>
        <v>80</v>
      </c>
      <c r="J564" s="72">
        <f t="shared" si="189"/>
        <v>22.222222222222221</v>
      </c>
      <c r="K564" s="72">
        <f t="shared" si="178"/>
        <v>22.222222222222221</v>
      </c>
      <c r="L564" s="73">
        <f t="shared" si="190"/>
        <v>0.19919444444444442</v>
      </c>
      <c r="M564" s="73">
        <f t="shared" si="191"/>
        <v>0</v>
      </c>
      <c r="N564" s="72">
        <f t="shared" si="182"/>
        <v>0</v>
      </c>
      <c r="O564" s="74">
        <f t="shared" si="179"/>
        <v>342000</v>
      </c>
      <c r="P564" s="74">
        <f t="shared" si="177"/>
        <v>15390</v>
      </c>
      <c r="Q564" s="74">
        <f t="shared" si="192"/>
        <v>0</v>
      </c>
      <c r="R564" s="74">
        <f t="shared" si="180"/>
        <v>6000</v>
      </c>
      <c r="S564" s="74">
        <f t="shared" si="193"/>
        <v>1422.2222222222222</v>
      </c>
      <c r="T564" s="74">
        <f t="shared" si="194"/>
        <v>7422.2222222222226</v>
      </c>
      <c r="U564" s="75">
        <f t="shared" si="195"/>
        <v>7967.7777777777774</v>
      </c>
      <c r="W564" s="76">
        <f>IF($I564&lt;='Forbikjøringsfelt i stigning'!$D$15-'Forbikjøringsfelt i stigning'!$D$18,IF($I563&gt;='Forbikjøringsfelt i stigning'!$D$15-'Forbikjøringsfelt i stigning'!$D$18,$G564,0),0)</f>
        <v>0</v>
      </c>
      <c r="X564" s="77">
        <f>IF($I564&gt;='Forbikjøringsfelt i stigning'!$D$15-('Forbikjøringsfelt i stigning'!$D$18-5),IF($I563&lt;='Forbikjøringsfelt i stigning'!$D$15-('Forbikjøringsfelt i stigning'!$D$18-5),$G564,0),0)</f>
        <v>0</v>
      </c>
    </row>
    <row r="565" spans="2:24" x14ac:dyDescent="0.2">
      <c r="B565" s="71">
        <v>509</v>
      </c>
      <c r="C565" s="72">
        <f t="shared" si="181"/>
        <v>169.66666666666711</v>
      </c>
      <c r="D565" s="72">
        <f t="shared" si="183"/>
        <v>0.33333333333334281</v>
      </c>
      <c r="E565" s="73">
        <f t="shared" si="184"/>
        <v>7.4074074074076179</v>
      </c>
      <c r="F565" s="73">
        <f t="shared" si="185"/>
        <v>0</v>
      </c>
      <c r="G565" s="74">
        <f t="shared" si="186"/>
        <v>3005.8864397569196</v>
      </c>
      <c r="H565" s="72">
        <f t="shared" si="187"/>
        <v>703.4263432904304</v>
      </c>
      <c r="I565" s="72">
        <f t="shared" si="188"/>
        <v>80</v>
      </c>
      <c r="J565" s="72">
        <f t="shared" si="189"/>
        <v>22.222222222222221</v>
      </c>
      <c r="K565" s="72">
        <f t="shared" si="178"/>
        <v>22.222222222222221</v>
      </c>
      <c r="L565" s="73">
        <f t="shared" si="190"/>
        <v>0.19919444444444442</v>
      </c>
      <c r="M565" s="73">
        <f t="shared" si="191"/>
        <v>0</v>
      </c>
      <c r="N565" s="72">
        <f t="shared" si="182"/>
        <v>0</v>
      </c>
      <c r="O565" s="74">
        <f t="shared" si="179"/>
        <v>342000</v>
      </c>
      <c r="P565" s="74">
        <f t="shared" si="177"/>
        <v>15390</v>
      </c>
      <c r="Q565" s="74">
        <f t="shared" si="192"/>
        <v>0</v>
      </c>
      <c r="R565" s="74">
        <f t="shared" si="180"/>
        <v>6000</v>
      </c>
      <c r="S565" s="74">
        <f t="shared" si="193"/>
        <v>1422.2222222222222</v>
      </c>
      <c r="T565" s="74">
        <f t="shared" si="194"/>
        <v>7422.2222222222226</v>
      </c>
      <c r="U565" s="75">
        <f t="shared" si="195"/>
        <v>7967.7777777777774</v>
      </c>
      <c r="W565" s="76">
        <f>IF($I565&lt;='Forbikjøringsfelt i stigning'!$D$15-'Forbikjøringsfelt i stigning'!$D$18,IF($I564&gt;='Forbikjøringsfelt i stigning'!$D$15-'Forbikjøringsfelt i stigning'!$D$18,$G565,0),0)</f>
        <v>0</v>
      </c>
      <c r="X565" s="77">
        <f>IF($I565&gt;='Forbikjøringsfelt i stigning'!$D$15-('Forbikjøringsfelt i stigning'!$D$18-5),IF($I564&lt;='Forbikjøringsfelt i stigning'!$D$15-('Forbikjøringsfelt i stigning'!$D$18-5),$G565,0),0)</f>
        <v>0</v>
      </c>
    </row>
    <row r="566" spans="2:24" x14ac:dyDescent="0.2">
      <c r="B566" s="71">
        <v>510</v>
      </c>
      <c r="C566" s="72">
        <f t="shared" si="181"/>
        <v>170.00000000000045</v>
      </c>
      <c r="D566" s="72">
        <f t="shared" si="183"/>
        <v>0.33333333333334281</v>
      </c>
      <c r="E566" s="73">
        <f t="shared" si="184"/>
        <v>7.4074074074076179</v>
      </c>
      <c r="F566" s="73">
        <f t="shared" si="185"/>
        <v>0</v>
      </c>
      <c r="G566" s="74">
        <f t="shared" si="186"/>
        <v>3013.2938471643274</v>
      </c>
      <c r="H566" s="72">
        <f t="shared" si="187"/>
        <v>703.4263432904304</v>
      </c>
      <c r="I566" s="72">
        <f t="shared" si="188"/>
        <v>80</v>
      </c>
      <c r="J566" s="72">
        <f t="shared" si="189"/>
        <v>22.222222222222221</v>
      </c>
      <c r="K566" s="72">
        <f t="shared" si="178"/>
        <v>22.222222222222221</v>
      </c>
      <c r="L566" s="73">
        <f t="shared" si="190"/>
        <v>0.19919444444444442</v>
      </c>
      <c r="M566" s="73">
        <f t="shared" si="191"/>
        <v>0</v>
      </c>
      <c r="N566" s="72">
        <f t="shared" si="182"/>
        <v>0</v>
      </c>
      <c r="O566" s="74">
        <f t="shared" si="179"/>
        <v>342000</v>
      </c>
      <c r="P566" s="74">
        <f t="shared" si="177"/>
        <v>15390</v>
      </c>
      <c r="Q566" s="74">
        <f t="shared" si="192"/>
        <v>0</v>
      </c>
      <c r="R566" s="74">
        <f t="shared" si="180"/>
        <v>6000</v>
      </c>
      <c r="S566" s="74">
        <f t="shared" si="193"/>
        <v>1422.2222222222222</v>
      </c>
      <c r="T566" s="74">
        <f t="shared" si="194"/>
        <v>7422.2222222222226</v>
      </c>
      <c r="U566" s="75">
        <f t="shared" si="195"/>
        <v>7967.7777777777774</v>
      </c>
      <c r="W566" s="76">
        <f>IF($I566&lt;='Forbikjøringsfelt i stigning'!$D$15-'Forbikjøringsfelt i stigning'!$D$18,IF($I565&gt;='Forbikjøringsfelt i stigning'!$D$15-'Forbikjøringsfelt i stigning'!$D$18,$G566,0),0)</f>
        <v>0</v>
      </c>
      <c r="X566" s="77">
        <f>IF($I566&gt;='Forbikjøringsfelt i stigning'!$D$15-('Forbikjøringsfelt i stigning'!$D$18-5),IF($I565&lt;='Forbikjøringsfelt i stigning'!$D$15-('Forbikjøringsfelt i stigning'!$D$18-5),$G566,0),0)</f>
        <v>0</v>
      </c>
    </row>
    <row r="567" spans="2:24" x14ac:dyDescent="0.2">
      <c r="B567" s="71">
        <v>511</v>
      </c>
      <c r="C567" s="72">
        <f t="shared" si="181"/>
        <v>170.3333333333338</v>
      </c>
      <c r="D567" s="72">
        <f t="shared" si="183"/>
        <v>0.33333333333334281</v>
      </c>
      <c r="E567" s="73">
        <f t="shared" si="184"/>
        <v>7.4074074074076179</v>
      </c>
      <c r="F567" s="73">
        <f t="shared" si="185"/>
        <v>0</v>
      </c>
      <c r="G567" s="74">
        <f t="shared" si="186"/>
        <v>3020.7012545717353</v>
      </c>
      <c r="H567" s="72">
        <f t="shared" si="187"/>
        <v>703.4263432904304</v>
      </c>
      <c r="I567" s="72">
        <f t="shared" si="188"/>
        <v>80</v>
      </c>
      <c r="J567" s="72">
        <f t="shared" si="189"/>
        <v>22.222222222222221</v>
      </c>
      <c r="K567" s="72">
        <f t="shared" si="178"/>
        <v>22.222222222222221</v>
      </c>
      <c r="L567" s="73">
        <f t="shared" si="190"/>
        <v>0.19919444444444442</v>
      </c>
      <c r="M567" s="73">
        <f t="shared" si="191"/>
        <v>0</v>
      </c>
      <c r="N567" s="72">
        <f t="shared" si="182"/>
        <v>0</v>
      </c>
      <c r="O567" s="74">
        <f t="shared" si="179"/>
        <v>342000</v>
      </c>
      <c r="P567" s="74">
        <f t="shared" si="177"/>
        <v>15390</v>
      </c>
      <c r="Q567" s="74">
        <f t="shared" si="192"/>
        <v>0</v>
      </c>
      <c r="R567" s="74">
        <f t="shared" si="180"/>
        <v>6000</v>
      </c>
      <c r="S567" s="74">
        <f t="shared" si="193"/>
        <v>1422.2222222222222</v>
      </c>
      <c r="T567" s="74">
        <f t="shared" si="194"/>
        <v>7422.2222222222226</v>
      </c>
      <c r="U567" s="75">
        <f t="shared" si="195"/>
        <v>7967.7777777777774</v>
      </c>
      <c r="W567" s="76">
        <f>IF($I567&lt;='Forbikjøringsfelt i stigning'!$D$15-'Forbikjøringsfelt i stigning'!$D$18,IF($I566&gt;='Forbikjøringsfelt i stigning'!$D$15-'Forbikjøringsfelt i stigning'!$D$18,$G567,0),0)</f>
        <v>0</v>
      </c>
      <c r="X567" s="77">
        <f>IF($I567&gt;='Forbikjøringsfelt i stigning'!$D$15-('Forbikjøringsfelt i stigning'!$D$18-5),IF($I566&lt;='Forbikjøringsfelt i stigning'!$D$15-('Forbikjøringsfelt i stigning'!$D$18-5),$G567,0),0)</f>
        <v>0</v>
      </c>
    </row>
    <row r="568" spans="2:24" x14ac:dyDescent="0.2">
      <c r="B568" s="71">
        <v>512</v>
      </c>
      <c r="C568" s="72">
        <f t="shared" si="181"/>
        <v>170.66666666666714</v>
      </c>
      <c r="D568" s="72">
        <f t="shared" si="183"/>
        <v>0.33333333333334281</v>
      </c>
      <c r="E568" s="73">
        <f t="shared" si="184"/>
        <v>7.4074074074076179</v>
      </c>
      <c r="F568" s="73">
        <f t="shared" si="185"/>
        <v>0</v>
      </c>
      <c r="G568" s="74">
        <f t="shared" si="186"/>
        <v>3028.1086619791431</v>
      </c>
      <c r="H568" s="72">
        <f t="shared" si="187"/>
        <v>703.4263432904304</v>
      </c>
      <c r="I568" s="72">
        <f t="shared" si="188"/>
        <v>80</v>
      </c>
      <c r="J568" s="72">
        <f t="shared" si="189"/>
        <v>22.222222222222221</v>
      </c>
      <c r="K568" s="72">
        <f t="shared" si="178"/>
        <v>22.222222222222221</v>
      </c>
      <c r="L568" s="73">
        <f t="shared" si="190"/>
        <v>0.19919444444444442</v>
      </c>
      <c r="M568" s="73">
        <f t="shared" si="191"/>
        <v>0</v>
      </c>
      <c r="N568" s="72">
        <f t="shared" si="182"/>
        <v>0</v>
      </c>
      <c r="O568" s="74">
        <f t="shared" si="179"/>
        <v>342000</v>
      </c>
      <c r="P568" s="74">
        <f t="shared" ref="P568:P631" si="196">+O568/J568</f>
        <v>15390</v>
      </c>
      <c r="Q568" s="74">
        <f t="shared" si="192"/>
        <v>0</v>
      </c>
      <c r="R568" s="74">
        <f t="shared" si="180"/>
        <v>6000</v>
      </c>
      <c r="S568" s="74">
        <f t="shared" si="193"/>
        <v>1422.2222222222222</v>
      </c>
      <c r="T568" s="74">
        <f t="shared" si="194"/>
        <v>7422.2222222222226</v>
      </c>
      <c r="U568" s="75">
        <f t="shared" si="195"/>
        <v>7967.7777777777774</v>
      </c>
      <c r="W568" s="76">
        <f>IF($I568&lt;='Forbikjøringsfelt i stigning'!$D$15-'Forbikjøringsfelt i stigning'!$D$18,IF($I567&gt;='Forbikjøringsfelt i stigning'!$D$15-'Forbikjøringsfelt i stigning'!$D$18,$G568,0),0)</f>
        <v>0</v>
      </c>
      <c r="X568" s="77">
        <f>IF($I568&gt;='Forbikjøringsfelt i stigning'!$D$15-('Forbikjøringsfelt i stigning'!$D$18-5),IF($I567&lt;='Forbikjøringsfelt i stigning'!$D$15-('Forbikjøringsfelt i stigning'!$D$18-5),$G568,0),0)</f>
        <v>0</v>
      </c>
    </row>
    <row r="569" spans="2:24" x14ac:dyDescent="0.2">
      <c r="B569" s="71">
        <v>513</v>
      </c>
      <c r="C569" s="72">
        <f t="shared" si="181"/>
        <v>171.00000000000048</v>
      </c>
      <c r="D569" s="72">
        <f t="shared" si="183"/>
        <v>0.33333333333334281</v>
      </c>
      <c r="E569" s="73">
        <f t="shared" si="184"/>
        <v>7.4074074074076179</v>
      </c>
      <c r="F569" s="73">
        <f t="shared" si="185"/>
        <v>0</v>
      </c>
      <c r="G569" s="74">
        <f t="shared" si="186"/>
        <v>3035.516069386551</v>
      </c>
      <c r="H569" s="72">
        <f t="shared" si="187"/>
        <v>703.4263432904304</v>
      </c>
      <c r="I569" s="72">
        <f t="shared" si="188"/>
        <v>80</v>
      </c>
      <c r="J569" s="72">
        <f t="shared" si="189"/>
        <v>22.222222222222221</v>
      </c>
      <c r="K569" s="72">
        <f t="shared" si="178"/>
        <v>22.222222222222221</v>
      </c>
      <c r="L569" s="73">
        <f t="shared" si="190"/>
        <v>0.19919444444444442</v>
      </c>
      <c r="M569" s="73">
        <f t="shared" si="191"/>
        <v>0</v>
      </c>
      <c r="N569" s="72">
        <f t="shared" si="182"/>
        <v>0</v>
      </c>
      <c r="O569" s="74">
        <f t="shared" si="179"/>
        <v>342000</v>
      </c>
      <c r="P569" s="74">
        <f t="shared" si="196"/>
        <v>15390</v>
      </c>
      <c r="Q569" s="74">
        <f t="shared" si="192"/>
        <v>0</v>
      </c>
      <c r="R569" s="74">
        <f t="shared" si="180"/>
        <v>6000</v>
      </c>
      <c r="S569" s="74">
        <f t="shared" si="193"/>
        <v>1422.2222222222222</v>
      </c>
      <c r="T569" s="74">
        <f t="shared" si="194"/>
        <v>7422.2222222222226</v>
      </c>
      <c r="U569" s="75">
        <f t="shared" si="195"/>
        <v>7967.7777777777774</v>
      </c>
      <c r="W569" s="76">
        <f>IF($I569&lt;='Forbikjøringsfelt i stigning'!$D$15-'Forbikjøringsfelt i stigning'!$D$18,IF($I568&gt;='Forbikjøringsfelt i stigning'!$D$15-'Forbikjøringsfelt i stigning'!$D$18,$G569,0),0)</f>
        <v>0</v>
      </c>
      <c r="X569" s="77">
        <f>IF($I569&gt;='Forbikjøringsfelt i stigning'!$D$15-('Forbikjøringsfelt i stigning'!$D$18-5),IF($I568&lt;='Forbikjøringsfelt i stigning'!$D$15-('Forbikjøringsfelt i stigning'!$D$18-5),$G569,0),0)</f>
        <v>0</v>
      </c>
    </row>
    <row r="570" spans="2:24" x14ac:dyDescent="0.2">
      <c r="B570" s="71">
        <v>514</v>
      </c>
      <c r="C570" s="72">
        <f t="shared" si="181"/>
        <v>171.33333333333383</v>
      </c>
      <c r="D570" s="72">
        <f t="shared" si="183"/>
        <v>0.33333333333334281</v>
      </c>
      <c r="E570" s="73">
        <f t="shared" si="184"/>
        <v>7.4074074074076179</v>
      </c>
      <c r="F570" s="73">
        <f t="shared" si="185"/>
        <v>0</v>
      </c>
      <c r="G570" s="74">
        <f t="shared" si="186"/>
        <v>3042.9234767939588</v>
      </c>
      <c r="H570" s="72">
        <f t="shared" si="187"/>
        <v>703.4263432904304</v>
      </c>
      <c r="I570" s="72">
        <f t="shared" si="188"/>
        <v>80</v>
      </c>
      <c r="J570" s="72">
        <f t="shared" si="189"/>
        <v>22.222222222222221</v>
      </c>
      <c r="K570" s="72">
        <f t="shared" si="178"/>
        <v>22.222222222222221</v>
      </c>
      <c r="L570" s="73">
        <f t="shared" si="190"/>
        <v>0.19919444444444442</v>
      </c>
      <c r="M570" s="73">
        <f t="shared" si="191"/>
        <v>0</v>
      </c>
      <c r="N570" s="72">
        <f t="shared" si="182"/>
        <v>0</v>
      </c>
      <c r="O570" s="74">
        <f t="shared" si="179"/>
        <v>342000</v>
      </c>
      <c r="P570" s="74">
        <f t="shared" si="196"/>
        <v>15390</v>
      </c>
      <c r="Q570" s="74">
        <f t="shared" si="192"/>
        <v>0</v>
      </c>
      <c r="R570" s="74">
        <f t="shared" si="180"/>
        <v>6000</v>
      </c>
      <c r="S570" s="74">
        <f t="shared" si="193"/>
        <v>1422.2222222222222</v>
      </c>
      <c r="T570" s="74">
        <f t="shared" si="194"/>
        <v>7422.2222222222226</v>
      </c>
      <c r="U570" s="75">
        <f t="shared" si="195"/>
        <v>7967.7777777777774</v>
      </c>
      <c r="W570" s="76">
        <f>IF($I570&lt;='Forbikjøringsfelt i stigning'!$D$15-'Forbikjøringsfelt i stigning'!$D$18,IF($I569&gt;='Forbikjøringsfelt i stigning'!$D$15-'Forbikjøringsfelt i stigning'!$D$18,$G570,0),0)</f>
        <v>0</v>
      </c>
      <c r="X570" s="77">
        <f>IF($I570&gt;='Forbikjøringsfelt i stigning'!$D$15-('Forbikjøringsfelt i stigning'!$D$18-5),IF($I569&lt;='Forbikjøringsfelt i stigning'!$D$15-('Forbikjøringsfelt i stigning'!$D$18-5),$G570,0),0)</f>
        <v>0</v>
      </c>
    </row>
    <row r="571" spans="2:24" x14ac:dyDescent="0.2">
      <c r="B571" s="71">
        <v>515</v>
      </c>
      <c r="C571" s="72">
        <f t="shared" si="181"/>
        <v>171.66666666666717</v>
      </c>
      <c r="D571" s="72">
        <f t="shared" si="183"/>
        <v>0.33333333333334281</v>
      </c>
      <c r="E571" s="73">
        <f t="shared" si="184"/>
        <v>7.4074074074076179</v>
      </c>
      <c r="F571" s="73">
        <f t="shared" si="185"/>
        <v>0</v>
      </c>
      <c r="G571" s="74">
        <f t="shared" si="186"/>
        <v>3050.3308842013666</v>
      </c>
      <c r="H571" s="72">
        <f t="shared" si="187"/>
        <v>703.4263432904304</v>
      </c>
      <c r="I571" s="72">
        <f t="shared" si="188"/>
        <v>80</v>
      </c>
      <c r="J571" s="72">
        <f t="shared" si="189"/>
        <v>22.222222222222221</v>
      </c>
      <c r="K571" s="72">
        <f t="shared" si="178"/>
        <v>22.222222222222221</v>
      </c>
      <c r="L571" s="73">
        <f t="shared" si="190"/>
        <v>0.19919444444444442</v>
      </c>
      <c r="M571" s="73">
        <f t="shared" si="191"/>
        <v>0</v>
      </c>
      <c r="N571" s="72">
        <f t="shared" si="182"/>
        <v>0</v>
      </c>
      <c r="O571" s="74">
        <f t="shared" si="179"/>
        <v>342000</v>
      </c>
      <c r="P571" s="74">
        <f t="shared" si="196"/>
        <v>15390</v>
      </c>
      <c r="Q571" s="74">
        <f t="shared" si="192"/>
        <v>0</v>
      </c>
      <c r="R571" s="74">
        <f t="shared" si="180"/>
        <v>6000</v>
      </c>
      <c r="S571" s="74">
        <f t="shared" si="193"/>
        <v>1422.2222222222222</v>
      </c>
      <c r="T571" s="74">
        <f t="shared" si="194"/>
        <v>7422.2222222222226</v>
      </c>
      <c r="U571" s="75">
        <f t="shared" si="195"/>
        <v>7967.7777777777774</v>
      </c>
      <c r="W571" s="76">
        <f>IF($I571&lt;='Forbikjøringsfelt i stigning'!$D$15-'Forbikjøringsfelt i stigning'!$D$18,IF($I570&gt;='Forbikjøringsfelt i stigning'!$D$15-'Forbikjøringsfelt i stigning'!$D$18,$G571,0),0)</f>
        <v>0</v>
      </c>
      <c r="X571" s="77">
        <f>IF($I571&gt;='Forbikjøringsfelt i stigning'!$D$15-('Forbikjøringsfelt i stigning'!$D$18-5),IF($I570&lt;='Forbikjøringsfelt i stigning'!$D$15-('Forbikjøringsfelt i stigning'!$D$18-5),$G571,0),0)</f>
        <v>0</v>
      </c>
    </row>
    <row r="572" spans="2:24" x14ac:dyDescent="0.2">
      <c r="B572" s="71">
        <v>516</v>
      </c>
      <c r="C572" s="72">
        <f t="shared" si="181"/>
        <v>172.00000000000051</v>
      </c>
      <c r="D572" s="72">
        <f t="shared" si="183"/>
        <v>0.33333333333334281</v>
      </c>
      <c r="E572" s="73">
        <f t="shared" si="184"/>
        <v>7.4074074074076179</v>
      </c>
      <c r="F572" s="73">
        <f t="shared" si="185"/>
        <v>0</v>
      </c>
      <c r="G572" s="74">
        <f t="shared" si="186"/>
        <v>3057.7382916087745</v>
      </c>
      <c r="H572" s="72">
        <f t="shared" si="187"/>
        <v>703.4263432904304</v>
      </c>
      <c r="I572" s="72">
        <f t="shared" si="188"/>
        <v>80</v>
      </c>
      <c r="J572" s="72">
        <f t="shared" si="189"/>
        <v>22.222222222222221</v>
      </c>
      <c r="K572" s="72">
        <f t="shared" si="178"/>
        <v>22.222222222222221</v>
      </c>
      <c r="L572" s="73">
        <f t="shared" si="190"/>
        <v>0.19919444444444442</v>
      </c>
      <c r="M572" s="73">
        <f t="shared" si="191"/>
        <v>0</v>
      </c>
      <c r="N572" s="72">
        <f t="shared" si="182"/>
        <v>0</v>
      </c>
      <c r="O572" s="74">
        <f t="shared" si="179"/>
        <v>342000</v>
      </c>
      <c r="P572" s="74">
        <f t="shared" si="196"/>
        <v>15390</v>
      </c>
      <c r="Q572" s="74">
        <f t="shared" si="192"/>
        <v>0</v>
      </c>
      <c r="R572" s="74">
        <f t="shared" si="180"/>
        <v>6000</v>
      </c>
      <c r="S572" s="74">
        <f t="shared" si="193"/>
        <v>1422.2222222222222</v>
      </c>
      <c r="T572" s="74">
        <f t="shared" si="194"/>
        <v>7422.2222222222226</v>
      </c>
      <c r="U572" s="75">
        <f t="shared" si="195"/>
        <v>7967.7777777777774</v>
      </c>
      <c r="W572" s="76">
        <f>IF($I572&lt;='Forbikjøringsfelt i stigning'!$D$15-'Forbikjøringsfelt i stigning'!$D$18,IF($I571&gt;='Forbikjøringsfelt i stigning'!$D$15-'Forbikjøringsfelt i stigning'!$D$18,$G572,0),0)</f>
        <v>0</v>
      </c>
      <c r="X572" s="77">
        <f>IF($I572&gt;='Forbikjøringsfelt i stigning'!$D$15-('Forbikjøringsfelt i stigning'!$D$18-5),IF($I571&lt;='Forbikjøringsfelt i stigning'!$D$15-('Forbikjøringsfelt i stigning'!$D$18-5),$G572,0),0)</f>
        <v>0</v>
      </c>
    </row>
    <row r="573" spans="2:24" x14ac:dyDescent="0.2">
      <c r="B573" s="71">
        <v>517</v>
      </c>
      <c r="C573" s="72">
        <f t="shared" si="181"/>
        <v>172.33333333333385</v>
      </c>
      <c r="D573" s="72">
        <f t="shared" si="183"/>
        <v>0.33333333333334281</v>
      </c>
      <c r="E573" s="73">
        <f t="shared" si="184"/>
        <v>7.4074074074076179</v>
      </c>
      <c r="F573" s="73">
        <f t="shared" si="185"/>
        <v>0</v>
      </c>
      <c r="G573" s="74">
        <f t="shared" si="186"/>
        <v>3065.1456990161823</v>
      </c>
      <c r="H573" s="72">
        <f t="shared" si="187"/>
        <v>703.4263432904304</v>
      </c>
      <c r="I573" s="72">
        <f t="shared" si="188"/>
        <v>80</v>
      </c>
      <c r="J573" s="72">
        <f t="shared" si="189"/>
        <v>22.222222222222221</v>
      </c>
      <c r="K573" s="72">
        <f t="shared" si="178"/>
        <v>22.222222222222221</v>
      </c>
      <c r="L573" s="73">
        <f t="shared" si="190"/>
        <v>0.19919444444444442</v>
      </c>
      <c r="M573" s="73">
        <f t="shared" si="191"/>
        <v>0</v>
      </c>
      <c r="N573" s="72">
        <f t="shared" si="182"/>
        <v>0</v>
      </c>
      <c r="O573" s="74">
        <f t="shared" si="179"/>
        <v>342000</v>
      </c>
      <c r="P573" s="74">
        <f t="shared" si="196"/>
        <v>15390</v>
      </c>
      <c r="Q573" s="74">
        <f t="shared" si="192"/>
        <v>0</v>
      </c>
      <c r="R573" s="74">
        <f t="shared" si="180"/>
        <v>6000</v>
      </c>
      <c r="S573" s="74">
        <f t="shared" si="193"/>
        <v>1422.2222222222222</v>
      </c>
      <c r="T573" s="74">
        <f t="shared" si="194"/>
        <v>7422.2222222222226</v>
      </c>
      <c r="U573" s="75">
        <f t="shared" si="195"/>
        <v>7967.7777777777774</v>
      </c>
      <c r="W573" s="76">
        <f>IF($I573&lt;='Forbikjøringsfelt i stigning'!$D$15-'Forbikjøringsfelt i stigning'!$D$18,IF($I572&gt;='Forbikjøringsfelt i stigning'!$D$15-'Forbikjøringsfelt i stigning'!$D$18,$G573,0),0)</f>
        <v>0</v>
      </c>
      <c r="X573" s="77">
        <f>IF($I573&gt;='Forbikjøringsfelt i stigning'!$D$15-('Forbikjøringsfelt i stigning'!$D$18-5),IF($I572&lt;='Forbikjøringsfelt i stigning'!$D$15-('Forbikjøringsfelt i stigning'!$D$18-5),$G573,0),0)</f>
        <v>0</v>
      </c>
    </row>
    <row r="574" spans="2:24" x14ac:dyDescent="0.2">
      <c r="B574" s="71">
        <v>518</v>
      </c>
      <c r="C574" s="72">
        <f t="shared" si="181"/>
        <v>172.6666666666672</v>
      </c>
      <c r="D574" s="72">
        <f t="shared" si="183"/>
        <v>0.33333333333334281</v>
      </c>
      <c r="E574" s="73">
        <f t="shared" si="184"/>
        <v>7.4074074074076179</v>
      </c>
      <c r="F574" s="73">
        <f t="shared" si="185"/>
        <v>0</v>
      </c>
      <c r="G574" s="74">
        <f t="shared" si="186"/>
        <v>3072.5531064235902</v>
      </c>
      <c r="H574" s="72">
        <f t="shared" si="187"/>
        <v>703.4263432904304</v>
      </c>
      <c r="I574" s="72">
        <f t="shared" si="188"/>
        <v>80</v>
      </c>
      <c r="J574" s="72">
        <f t="shared" si="189"/>
        <v>22.222222222222221</v>
      </c>
      <c r="K574" s="72">
        <f t="shared" si="178"/>
        <v>22.222222222222221</v>
      </c>
      <c r="L574" s="73">
        <f t="shared" si="190"/>
        <v>0.19919444444444442</v>
      </c>
      <c r="M574" s="73">
        <f t="shared" si="191"/>
        <v>0</v>
      </c>
      <c r="N574" s="72">
        <f t="shared" si="182"/>
        <v>0</v>
      </c>
      <c r="O574" s="74">
        <f t="shared" si="179"/>
        <v>342000</v>
      </c>
      <c r="P574" s="74">
        <f t="shared" si="196"/>
        <v>15390</v>
      </c>
      <c r="Q574" s="74">
        <f t="shared" si="192"/>
        <v>0</v>
      </c>
      <c r="R574" s="74">
        <f t="shared" si="180"/>
        <v>6000</v>
      </c>
      <c r="S574" s="74">
        <f t="shared" si="193"/>
        <v>1422.2222222222222</v>
      </c>
      <c r="T574" s="74">
        <f t="shared" si="194"/>
        <v>7422.2222222222226</v>
      </c>
      <c r="U574" s="75">
        <f t="shared" si="195"/>
        <v>7967.7777777777774</v>
      </c>
      <c r="W574" s="76">
        <f>IF($I574&lt;='Forbikjøringsfelt i stigning'!$D$15-'Forbikjøringsfelt i stigning'!$D$18,IF($I573&gt;='Forbikjøringsfelt i stigning'!$D$15-'Forbikjøringsfelt i stigning'!$D$18,$G574,0),0)</f>
        <v>0</v>
      </c>
      <c r="X574" s="77">
        <f>IF($I574&gt;='Forbikjøringsfelt i stigning'!$D$15-('Forbikjøringsfelt i stigning'!$D$18-5),IF($I573&lt;='Forbikjøringsfelt i stigning'!$D$15-('Forbikjøringsfelt i stigning'!$D$18-5),$G574,0),0)</f>
        <v>0</v>
      </c>
    </row>
    <row r="575" spans="2:24" x14ac:dyDescent="0.2">
      <c r="B575" s="71">
        <v>519</v>
      </c>
      <c r="C575" s="72">
        <f t="shared" si="181"/>
        <v>173.00000000000054</v>
      </c>
      <c r="D575" s="72">
        <f t="shared" si="183"/>
        <v>0.33333333333334281</v>
      </c>
      <c r="E575" s="73">
        <f t="shared" si="184"/>
        <v>7.4074074074076179</v>
      </c>
      <c r="F575" s="73">
        <f t="shared" si="185"/>
        <v>0</v>
      </c>
      <c r="G575" s="74">
        <f t="shared" si="186"/>
        <v>3079.960513830998</v>
      </c>
      <c r="H575" s="72">
        <f t="shared" si="187"/>
        <v>703.4263432904304</v>
      </c>
      <c r="I575" s="72">
        <f t="shared" si="188"/>
        <v>80</v>
      </c>
      <c r="J575" s="72">
        <f t="shared" si="189"/>
        <v>22.222222222222221</v>
      </c>
      <c r="K575" s="72">
        <f t="shared" si="178"/>
        <v>22.222222222222221</v>
      </c>
      <c r="L575" s="73">
        <f t="shared" si="190"/>
        <v>0.19919444444444442</v>
      </c>
      <c r="M575" s="73">
        <f t="shared" si="191"/>
        <v>0</v>
      </c>
      <c r="N575" s="72">
        <f t="shared" si="182"/>
        <v>0</v>
      </c>
      <c r="O575" s="74">
        <f t="shared" si="179"/>
        <v>342000</v>
      </c>
      <c r="P575" s="74">
        <f t="shared" si="196"/>
        <v>15390</v>
      </c>
      <c r="Q575" s="74">
        <f t="shared" si="192"/>
        <v>0</v>
      </c>
      <c r="R575" s="74">
        <f t="shared" si="180"/>
        <v>6000</v>
      </c>
      <c r="S575" s="74">
        <f t="shared" si="193"/>
        <v>1422.2222222222222</v>
      </c>
      <c r="T575" s="74">
        <f t="shared" si="194"/>
        <v>7422.2222222222226</v>
      </c>
      <c r="U575" s="75">
        <f t="shared" si="195"/>
        <v>7967.7777777777774</v>
      </c>
      <c r="W575" s="76">
        <f>IF($I575&lt;='Forbikjøringsfelt i stigning'!$D$15-'Forbikjøringsfelt i stigning'!$D$18,IF($I574&gt;='Forbikjøringsfelt i stigning'!$D$15-'Forbikjøringsfelt i stigning'!$D$18,$G575,0),0)</f>
        <v>0</v>
      </c>
      <c r="X575" s="77">
        <f>IF($I575&gt;='Forbikjøringsfelt i stigning'!$D$15-('Forbikjøringsfelt i stigning'!$D$18-5),IF($I574&lt;='Forbikjøringsfelt i stigning'!$D$15-('Forbikjøringsfelt i stigning'!$D$18-5),$G575,0),0)</f>
        <v>0</v>
      </c>
    </row>
    <row r="576" spans="2:24" x14ac:dyDescent="0.2">
      <c r="B576" s="71">
        <v>520</v>
      </c>
      <c r="C576" s="72">
        <f t="shared" si="181"/>
        <v>173.33333333333388</v>
      </c>
      <c r="D576" s="72">
        <f t="shared" si="183"/>
        <v>0.33333333333334281</v>
      </c>
      <c r="E576" s="73">
        <f t="shared" si="184"/>
        <v>7.4074074074076179</v>
      </c>
      <c r="F576" s="73">
        <f t="shared" si="185"/>
        <v>0</v>
      </c>
      <c r="G576" s="74">
        <f t="shared" si="186"/>
        <v>3087.3679212384059</v>
      </c>
      <c r="H576" s="72">
        <f t="shared" si="187"/>
        <v>703.4263432904304</v>
      </c>
      <c r="I576" s="72">
        <f t="shared" si="188"/>
        <v>80</v>
      </c>
      <c r="J576" s="72">
        <f t="shared" si="189"/>
        <v>22.222222222222221</v>
      </c>
      <c r="K576" s="72">
        <f t="shared" si="178"/>
        <v>22.222222222222221</v>
      </c>
      <c r="L576" s="73">
        <f t="shared" si="190"/>
        <v>0.19919444444444442</v>
      </c>
      <c r="M576" s="73">
        <f t="shared" si="191"/>
        <v>0</v>
      </c>
      <c r="N576" s="72">
        <f t="shared" si="182"/>
        <v>0</v>
      </c>
      <c r="O576" s="74">
        <f t="shared" si="179"/>
        <v>342000</v>
      </c>
      <c r="P576" s="74">
        <f t="shared" si="196"/>
        <v>15390</v>
      </c>
      <c r="Q576" s="74">
        <f t="shared" si="192"/>
        <v>0</v>
      </c>
      <c r="R576" s="74">
        <f t="shared" si="180"/>
        <v>6000</v>
      </c>
      <c r="S576" s="74">
        <f t="shared" si="193"/>
        <v>1422.2222222222222</v>
      </c>
      <c r="T576" s="74">
        <f t="shared" si="194"/>
        <v>7422.2222222222226</v>
      </c>
      <c r="U576" s="75">
        <f t="shared" si="195"/>
        <v>7967.7777777777774</v>
      </c>
      <c r="W576" s="76">
        <f>IF($I576&lt;='Forbikjøringsfelt i stigning'!$D$15-'Forbikjøringsfelt i stigning'!$D$18,IF($I575&gt;='Forbikjøringsfelt i stigning'!$D$15-'Forbikjøringsfelt i stigning'!$D$18,$G576,0),0)</f>
        <v>0</v>
      </c>
      <c r="X576" s="77">
        <f>IF($I576&gt;='Forbikjøringsfelt i stigning'!$D$15-('Forbikjøringsfelt i stigning'!$D$18-5),IF($I575&lt;='Forbikjøringsfelt i stigning'!$D$15-('Forbikjøringsfelt i stigning'!$D$18-5),$G576,0),0)</f>
        <v>0</v>
      </c>
    </row>
    <row r="577" spans="2:24" x14ac:dyDescent="0.2">
      <c r="B577" s="71">
        <v>521</v>
      </c>
      <c r="C577" s="72">
        <f t="shared" si="181"/>
        <v>173.66666666666723</v>
      </c>
      <c r="D577" s="72">
        <f t="shared" si="183"/>
        <v>0.33333333333334281</v>
      </c>
      <c r="E577" s="73">
        <f t="shared" si="184"/>
        <v>7.4074074074076179</v>
      </c>
      <c r="F577" s="73">
        <f t="shared" si="185"/>
        <v>0</v>
      </c>
      <c r="G577" s="74">
        <f t="shared" si="186"/>
        <v>3094.7753286458137</v>
      </c>
      <c r="H577" s="72">
        <f t="shared" si="187"/>
        <v>703.4263432904304</v>
      </c>
      <c r="I577" s="72">
        <f t="shared" si="188"/>
        <v>80</v>
      </c>
      <c r="J577" s="72">
        <f t="shared" si="189"/>
        <v>22.222222222222221</v>
      </c>
      <c r="K577" s="72">
        <f t="shared" si="178"/>
        <v>22.222222222222221</v>
      </c>
      <c r="L577" s="73">
        <f t="shared" si="190"/>
        <v>0.19919444444444442</v>
      </c>
      <c r="M577" s="73">
        <f t="shared" si="191"/>
        <v>0</v>
      </c>
      <c r="N577" s="72">
        <f t="shared" si="182"/>
        <v>0</v>
      </c>
      <c r="O577" s="74">
        <f t="shared" si="179"/>
        <v>342000</v>
      </c>
      <c r="P577" s="74">
        <f t="shared" si="196"/>
        <v>15390</v>
      </c>
      <c r="Q577" s="74">
        <f t="shared" si="192"/>
        <v>0</v>
      </c>
      <c r="R577" s="74">
        <f t="shared" si="180"/>
        <v>6000</v>
      </c>
      <c r="S577" s="74">
        <f t="shared" si="193"/>
        <v>1422.2222222222222</v>
      </c>
      <c r="T577" s="74">
        <f t="shared" si="194"/>
        <v>7422.2222222222226</v>
      </c>
      <c r="U577" s="75">
        <f t="shared" si="195"/>
        <v>7967.7777777777774</v>
      </c>
      <c r="W577" s="76">
        <f>IF($I577&lt;='Forbikjøringsfelt i stigning'!$D$15-'Forbikjøringsfelt i stigning'!$D$18,IF($I576&gt;='Forbikjøringsfelt i stigning'!$D$15-'Forbikjøringsfelt i stigning'!$D$18,$G577,0),0)</f>
        <v>0</v>
      </c>
      <c r="X577" s="77">
        <f>IF($I577&gt;='Forbikjøringsfelt i stigning'!$D$15-('Forbikjøringsfelt i stigning'!$D$18-5),IF($I576&lt;='Forbikjøringsfelt i stigning'!$D$15-('Forbikjøringsfelt i stigning'!$D$18-5),$G577,0),0)</f>
        <v>0</v>
      </c>
    </row>
    <row r="578" spans="2:24" x14ac:dyDescent="0.2">
      <c r="B578" s="71">
        <v>522</v>
      </c>
      <c r="C578" s="72">
        <f t="shared" si="181"/>
        <v>174.00000000000057</v>
      </c>
      <c r="D578" s="72">
        <f t="shared" si="183"/>
        <v>0.33333333333334281</v>
      </c>
      <c r="E578" s="73">
        <f t="shared" si="184"/>
        <v>7.4074074074076179</v>
      </c>
      <c r="F578" s="73">
        <f t="shared" si="185"/>
        <v>0</v>
      </c>
      <c r="G578" s="74">
        <f t="shared" si="186"/>
        <v>3102.1827360532216</v>
      </c>
      <c r="H578" s="72">
        <f t="shared" si="187"/>
        <v>703.4263432904304</v>
      </c>
      <c r="I578" s="72">
        <f t="shared" si="188"/>
        <v>80</v>
      </c>
      <c r="J578" s="72">
        <f t="shared" si="189"/>
        <v>22.222222222222221</v>
      </c>
      <c r="K578" s="72">
        <f t="shared" si="178"/>
        <v>22.222222222222221</v>
      </c>
      <c r="L578" s="73">
        <f t="shared" si="190"/>
        <v>0.19919444444444442</v>
      </c>
      <c r="M578" s="73">
        <f t="shared" si="191"/>
        <v>0</v>
      </c>
      <c r="N578" s="72">
        <f t="shared" si="182"/>
        <v>0</v>
      </c>
      <c r="O578" s="74">
        <f t="shared" si="179"/>
        <v>342000</v>
      </c>
      <c r="P578" s="74">
        <f t="shared" si="196"/>
        <v>15390</v>
      </c>
      <c r="Q578" s="74">
        <f t="shared" si="192"/>
        <v>0</v>
      </c>
      <c r="R578" s="74">
        <f t="shared" si="180"/>
        <v>6000</v>
      </c>
      <c r="S578" s="74">
        <f t="shared" si="193"/>
        <v>1422.2222222222222</v>
      </c>
      <c r="T578" s="74">
        <f t="shared" si="194"/>
        <v>7422.2222222222226</v>
      </c>
      <c r="U578" s="75">
        <f t="shared" si="195"/>
        <v>7967.7777777777774</v>
      </c>
      <c r="W578" s="76">
        <f>IF($I578&lt;='Forbikjøringsfelt i stigning'!$D$15-'Forbikjøringsfelt i stigning'!$D$18,IF($I577&gt;='Forbikjøringsfelt i stigning'!$D$15-'Forbikjøringsfelt i stigning'!$D$18,$G578,0),0)</f>
        <v>0</v>
      </c>
      <c r="X578" s="77">
        <f>IF($I578&gt;='Forbikjøringsfelt i stigning'!$D$15-('Forbikjøringsfelt i stigning'!$D$18-5),IF($I577&lt;='Forbikjøringsfelt i stigning'!$D$15-('Forbikjøringsfelt i stigning'!$D$18-5),$G578,0),0)</f>
        <v>0</v>
      </c>
    </row>
    <row r="579" spans="2:24" x14ac:dyDescent="0.2">
      <c r="B579" s="71">
        <v>523</v>
      </c>
      <c r="C579" s="72">
        <f t="shared" si="181"/>
        <v>174.33333333333391</v>
      </c>
      <c r="D579" s="72">
        <f t="shared" si="183"/>
        <v>0.33333333333334281</v>
      </c>
      <c r="E579" s="73">
        <f t="shared" si="184"/>
        <v>7.4074074074076179</v>
      </c>
      <c r="F579" s="73">
        <f t="shared" si="185"/>
        <v>0</v>
      </c>
      <c r="G579" s="74">
        <f t="shared" si="186"/>
        <v>3109.5901434606294</v>
      </c>
      <c r="H579" s="72">
        <f t="shared" si="187"/>
        <v>703.4263432904304</v>
      </c>
      <c r="I579" s="72">
        <f t="shared" si="188"/>
        <v>80</v>
      </c>
      <c r="J579" s="72">
        <f t="shared" si="189"/>
        <v>22.222222222222221</v>
      </c>
      <c r="K579" s="72">
        <f t="shared" si="178"/>
        <v>22.222222222222221</v>
      </c>
      <c r="L579" s="73">
        <f t="shared" si="190"/>
        <v>0.19919444444444442</v>
      </c>
      <c r="M579" s="73">
        <f t="shared" si="191"/>
        <v>0</v>
      </c>
      <c r="N579" s="72">
        <f t="shared" si="182"/>
        <v>0</v>
      </c>
      <c r="O579" s="74">
        <f t="shared" si="179"/>
        <v>342000</v>
      </c>
      <c r="P579" s="74">
        <f t="shared" si="196"/>
        <v>15390</v>
      </c>
      <c r="Q579" s="74">
        <f t="shared" si="192"/>
        <v>0</v>
      </c>
      <c r="R579" s="74">
        <f t="shared" si="180"/>
        <v>6000</v>
      </c>
      <c r="S579" s="74">
        <f t="shared" si="193"/>
        <v>1422.2222222222222</v>
      </c>
      <c r="T579" s="74">
        <f t="shared" si="194"/>
        <v>7422.2222222222226</v>
      </c>
      <c r="U579" s="75">
        <f t="shared" si="195"/>
        <v>7967.7777777777774</v>
      </c>
      <c r="W579" s="76">
        <f>IF($I579&lt;='Forbikjøringsfelt i stigning'!$D$15-'Forbikjøringsfelt i stigning'!$D$18,IF($I578&gt;='Forbikjøringsfelt i stigning'!$D$15-'Forbikjøringsfelt i stigning'!$D$18,$G579,0),0)</f>
        <v>0</v>
      </c>
      <c r="X579" s="77">
        <f>IF($I579&gt;='Forbikjøringsfelt i stigning'!$D$15-('Forbikjøringsfelt i stigning'!$D$18-5),IF($I578&lt;='Forbikjøringsfelt i stigning'!$D$15-('Forbikjøringsfelt i stigning'!$D$18-5),$G579,0),0)</f>
        <v>0</v>
      </c>
    </row>
    <row r="580" spans="2:24" x14ac:dyDescent="0.2">
      <c r="B580" s="71">
        <v>524</v>
      </c>
      <c r="C580" s="72">
        <f t="shared" si="181"/>
        <v>174.66666666666725</v>
      </c>
      <c r="D580" s="72">
        <f t="shared" si="183"/>
        <v>0.33333333333334281</v>
      </c>
      <c r="E580" s="73">
        <f t="shared" si="184"/>
        <v>7.4074074074076179</v>
      </c>
      <c r="F580" s="73">
        <f t="shared" si="185"/>
        <v>0</v>
      </c>
      <c r="G580" s="74">
        <f t="shared" si="186"/>
        <v>3116.9975508680373</v>
      </c>
      <c r="H580" s="72">
        <f t="shared" si="187"/>
        <v>703.4263432904304</v>
      </c>
      <c r="I580" s="72">
        <f t="shared" si="188"/>
        <v>80</v>
      </c>
      <c r="J580" s="72">
        <f t="shared" si="189"/>
        <v>22.222222222222221</v>
      </c>
      <c r="K580" s="72">
        <f t="shared" si="178"/>
        <v>22.222222222222221</v>
      </c>
      <c r="L580" s="73">
        <f t="shared" si="190"/>
        <v>0.19919444444444442</v>
      </c>
      <c r="M580" s="73">
        <f t="shared" si="191"/>
        <v>0</v>
      </c>
      <c r="N580" s="72">
        <f t="shared" si="182"/>
        <v>0</v>
      </c>
      <c r="O580" s="74">
        <f t="shared" si="179"/>
        <v>342000</v>
      </c>
      <c r="P580" s="74">
        <f t="shared" si="196"/>
        <v>15390</v>
      </c>
      <c r="Q580" s="74">
        <f t="shared" si="192"/>
        <v>0</v>
      </c>
      <c r="R580" s="74">
        <f t="shared" si="180"/>
        <v>6000</v>
      </c>
      <c r="S580" s="74">
        <f t="shared" si="193"/>
        <v>1422.2222222222222</v>
      </c>
      <c r="T580" s="74">
        <f t="shared" si="194"/>
        <v>7422.2222222222226</v>
      </c>
      <c r="U580" s="75">
        <f t="shared" si="195"/>
        <v>7967.7777777777774</v>
      </c>
      <c r="W580" s="76">
        <f>IF($I580&lt;='Forbikjøringsfelt i stigning'!$D$15-'Forbikjøringsfelt i stigning'!$D$18,IF($I579&gt;='Forbikjøringsfelt i stigning'!$D$15-'Forbikjøringsfelt i stigning'!$D$18,$G580,0),0)</f>
        <v>0</v>
      </c>
      <c r="X580" s="77">
        <f>IF($I580&gt;='Forbikjøringsfelt i stigning'!$D$15-('Forbikjøringsfelt i stigning'!$D$18-5),IF($I579&lt;='Forbikjøringsfelt i stigning'!$D$15-('Forbikjøringsfelt i stigning'!$D$18-5),$G580,0),0)</f>
        <v>0</v>
      </c>
    </row>
    <row r="581" spans="2:24" x14ac:dyDescent="0.2">
      <c r="B581" s="71">
        <v>525</v>
      </c>
      <c r="C581" s="72">
        <f t="shared" si="181"/>
        <v>175.0000000000006</v>
      </c>
      <c r="D581" s="72">
        <f t="shared" si="183"/>
        <v>0.33333333333334281</v>
      </c>
      <c r="E581" s="73">
        <f t="shared" si="184"/>
        <v>7.4074074074076179</v>
      </c>
      <c r="F581" s="73">
        <f t="shared" si="185"/>
        <v>0</v>
      </c>
      <c r="G581" s="74">
        <f t="shared" si="186"/>
        <v>3124.4049582754451</v>
      </c>
      <c r="H581" s="72">
        <f t="shared" si="187"/>
        <v>703.4263432904304</v>
      </c>
      <c r="I581" s="72">
        <f t="shared" si="188"/>
        <v>80</v>
      </c>
      <c r="J581" s="72">
        <f t="shared" si="189"/>
        <v>22.222222222222221</v>
      </c>
      <c r="K581" s="72">
        <f t="shared" si="178"/>
        <v>22.222222222222221</v>
      </c>
      <c r="L581" s="73">
        <f t="shared" si="190"/>
        <v>0.19919444444444442</v>
      </c>
      <c r="M581" s="73">
        <f t="shared" si="191"/>
        <v>0</v>
      </c>
      <c r="N581" s="72">
        <f t="shared" si="182"/>
        <v>0</v>
      </c>
      <c r="O581" s="74">
        <f t="shared" si="179"/>
        <v>342000</v>
      </c>
      <c r="P581" s="74">
        <f t="shared" si="196"/>
        <v>15390</v>
      </c>
      <c r="Q581" s="74">
        <f t="shared" si="192"/>
        <v>0</v>
      </c>
      <c r="R581" s="74">
        <f t="shared" si="180"/>
        <v>6000</v>
      </c>
      <c r="S581" s="74">
        <f t="shared" si="193"/>
        <v>1422.2222222222222</v>
      </c>
      <c r="T581" s="74">
        <f t="shared" si="194"/>
        <v>7422.2222222222226</v>
      </c>
      <c r="U581" s="75">
        <f t="shared" si="195"/>
        <v>7967.7777777777774</v>
      </c>
      <c r="W581" s="76">
        <f>IF($I581&lt;='Forbikjøringsfelt i stigning'!$D$15-'Forbikjøringsfelt i stigning'!$D$18,IF($I580&gt;='Forbikjøringsfelt i stigning'!$D$15-'Forbikjøringsfelt i stigning'!$D$18,$G581,0),0)</f>
        <v>0</v>
      </c>
      <c r="X581" s="77">
        <f>IF($I581&gt;='Forbikjøringsfelt i stigning'!$D$15-('Forbikjøringsfelt i stigning'!$D$18-5),IF($I580&lt;='Forbikjøringsfelt i stigning'!$D$15-('Forbikjøringsfelt i stigning'!$D$18-5),$G581,0),0)</f>
        <v>0</v>
      </c>
    </row>
    <row r="582" spans="2:24" x14ac:dyDescent="0.2">
      <c r="B582" s="71">
        <v>526</v>
      </c>
      <c r="C582" s="72">
        <f t="shared" si="181"/>
        <v>175.33333333333394</v>
      </c>
      <c r="D582" s="72">
        <f t="shared" si="183"/>
        <v>0.33333333333334281</v>
      </c>
      <c r="E582" s="73">
        <f t="shared" si="184"/>
        <v>7.4074074074076179</v>
      </c>
      <c r="F582" s="73">
        <f t="shared" si="185"/>
        <v>0</v>
      </c>
      <c r="G582" s="74">
        <f t="shared" si="186"/>
        <v>3131.8123656828529</v>
      </c>
      <c r="H582" s="72">
        <f t="shared" si="187"/>
        <v>703.4263432904304</v>
      </c>
      <c r="I582" s="72">
        <f t="shared" si="188"/>
        <v>80</v>
      </c>
      <c r="J582" s="72">
        <f t="shared" si="189"/>
        <v>22.222222222222221</v>
      </c>
      <c r="K582" s="72">
        <f t="shared" si="178"/>
        <v>22.222222222222221</v>
      </c>
      <c r="L582" s="73">
        <f t="shared" si="190"/>
        <v>0.19919444444444442</v>
      </c>
      <c r="M582" s="73">
        <f t="shared" si="191"/>
        <v>0</v>
      </c>
      <c r="N582" s="72">
        <f t="shared" si="182"/>
        <v>0</v>
      </c>
      <c r="O582" s="74">
        <f t="shared" si="179"/>
        <v>342000</v>
      </c>
      <c r="P582" s="74">
        <f t="shared" si="196"/>
        <v>15390</v>
      </c>
      <c r="Q582" s="74">
        <f t="shared" si="192"/>
        <v>0</v>
      </c>
      <c r="R582" s="74">
        <f t="shared" si="180"/>
        <v>6000</v>
      </c>
      <c r="S582" s="74">
        <f t="shared" si="193"/>
        <v>1422.2222222222222</v>
      </c>
      <c r="T582" s="74">
        <f t="shared" si="194"/>
        <v>7422.2222222222226</v>
      </c>
      <c r="U582" s="75">
        <f t="shared" si="195"/>
        <v>7967.7777777777774</v>
      </c>
      <c r="W582" s="76">
        <f>IF($I582&lt;='Forbikjøringsfelt i stigning'!$D$15-'Forbikjøringsfelt i stigning'!$D$18,IF($I581&gt;='Forbikjøringsfelt i stigning'!$D$15-'Forbikjøringsfelt i stigning'!$D$18,$G582,0),0)</f>
        <v>0</v>
      </c>
      <c r="X582" s="77">
        <f>IF($I582&gt;='Forbikjøringsfelt i stigning'!$D$15-('Forbikjøringsfelt i stigning'!$D$18-5),IF($I581&lt;='Forbikjøringsfelt i stigning'!$D$15-('Forbikjøringsfelt i stigning'!$D$18-5),$G582,0),0)</f>
        <v>0</v>
      </c>
    </row>
    <row r="583" spans="2:24" x14ac:dyDescent="0.2">
      <c r="B583" s="71">
        <v>527</v>
      </c>
      <c r="C583" s="72">
        <f t="shared" si="181"/>
        <v>175.66666666666728</v>
      </c>
      <c r="D583" s="72">
        <f t="shared" si="183"/>
        <v>0.33333333333334281</v>
      </c>
      <c r="E583" s="73">
        <f t="shared" si="184"/>
        <v>7.4074074074076179</v>
      </c>
      <c r="F583" s="73">
        <f t="shared" si="185"/>
        <v>0</v>
      </c>
      <c r="G583" s="74">
        <f t="shared" si="186"/>
        <v>3139.2197730902608</v>
      </c>
      <c r="H583" s="72">
        <f t="shared" si="187"/>
        <v>703.4263432904304</v>
      </c>
      <c r="I583" s="72">
        <f t="shared" si="188"/>
        <v>80</v>
      </c>
      <c r="J583" s="72">
        <f t="shared" si="189"/>
        <v>22.222222222222221</v>
      </c>
      <c r="K583" s="72">
        <f t="shared" si="178"/>
        <v>22.222222222222221</v>
      </c>
      <c r="L583" s="73">
        <f t="shared" si="190"/>
        <v>0.19919444444444442</v>
      </c>
      <c r="M583" s="73">
        <f t="shared" si="191"/>
        <v>0</v>
      </c>
      <c r="N583" s="72">
        <f t="shared" si="182"/>
        <v>0</v>
      </c>
      <c r="O583" s="74">
        <f t="shared" si="179"/>
        <v>342000</v>
      </c>
      <c r="P583" s="74">
        <f t="shared" si="196"/>
        <v>15390</v>
      </c>
      <c r="Q583" s="74">
        <f t="shared" si="192"/>
        <v>0</v>
      </c>
      <c r="R583" s="74">
        <f t="shared" si="180"/>
        <v>6000</v>
      </c>
      <c r="S583" s="74">
        <f t="shared" si="193"/>
        <v>1422.2222222222222</v>
      </c>
      <c r="T583" s="74">
        <f t="shared" si="194"/>
        <v>7422.2222222222226</v>
      </c>
      <c r="U583" s="75">
        <f t="shared" si="195"/>
        <v>7967.7777777777774</v>
      </c>
      <c r="W583" s="76">
        <f>IF($I583&lt;='Forbikjøringsfelt i stigning'!$D$15-'Forbikjøringsfelt i stigning'!$D$18,IF($I582&gt;='Forbikjøringsfelt i stigning'!$D$15-'Forbikjøringsfelt i stigning'!$D$18,$G583,0),0)</f>
        <v>0</v>
      </c>
      <c r="X583" s="77">
        <f>IF($I583&gt;='Forbikjøringsfelt i stigning'!$D$15-('Forbikjøringsfelt i stigning'!$D$18-5),IF($I582&lt;='Forbikjøringsfelt i stigning'!$D$15-('Forbikjøringsfelt i stigning'!$D$18-5),$G583,0),0)</f>
        <v>0</v>
      </c>
    </row>
    <row r="584" spans="2:24" x14ac:dyDescent="0.2">
      <c r="B584" s="71">
        <v>528</v>
      </c>
      <c r="C584" s="72">
        <f t="shared" si="181"/>
        <v>176.00000000000063</v>
      </c>
      <c r="D584" s="72">
        <f t="shared" si="183"/>
        <v>0.33333333333334281</v>
      </c>
      <c r="E584" s="73">
        <f t="shared" si="184"/>
        <v>7.4074074074076179</v>
      </c>
      <c r="F584" s="73">
        <f t="shared" si="185"/>
        <v>0</v>
      </c>
      <c r="G584" s="74">
        <f t="shared" si="186"/>
        <v>3146.6271804976686</v>
      </c>
      <c r="H584" s="72">
        <f t="shared" si="187"/>
        <v>703.4263432904304</v>
      </c>
      <c r="I584" s="72">
        <f t="shared" si="188"/>
        <v>80</v>
      </c>
      <c r="J584" s="72">
        <f t="shared" si="189"/>
        <v>22.222222222222221</v>
      </c>
      <c r="K584" s="72">
        <f t="shared" si="178"/>
        <v>22.222222222222221</v>
      </c>
      <c r="L584" s="73">
        <f t="shared" si="190"/>
        <v>0.19919444444444442</v>
      </c>
      <c r="M584" s="73">
        <f t="shared" si="191"/>
        <v>0</v>
      </c>
      <c r="N584" s="72">
        <f t="shared" si="182"/>
        <v>0</v>
      </c>
      <c r="O584" s="74">
        <f t="shared" si="179"/>
        <v>342000</v>
      </c>
      <c r="P584" s="74">
        <f t="shared" si="196"/>
        <v>15390</v>
      </c>
      <c r="Q584" s="74">
        <f t="shared" si="192"/>
        <v>0</v>
      </c>
      <c r="R584" s="74">
        <f t="shared" si="180"/>
        <v>6000</v>
      </c>
      <c r="S584" s="74">
        <f t="shared" si="193"/>
        <v>1422.2222222222222</v>
      </c>
      <c r="T584" s="74">
        <f t="shared" si="194"/>
        <v>7422.2222222222226</v>
      </c>
      <c r="U584" s="75">
        <f t="shared" si="195"/>
        <v>7967.7777777777774</v>
      </c>
      <c r="W584" s="76">
        <f>IF($I584&lt;='Forbikjøringsfelt i stigning'!$D$15-'Forbikjøringsfelt i stigning'!$D$18,IF($I583&gt;='Forbikjøringsfelt i stigning'!$D$15-'Forbikjøringsfelt i stigning'!$D$18,$G584,0),0)</f>
        <v>0</v>
      </c>
      <c r="X584" s="77">
        <f>IF($I584&gt;='Forbikjøringsfelt i stigning'!$D$15-('Forbikjøringsfelt i stigning'!$D$18-5),IF($I583&lt;='Forbikjøringsfelt i stigning'!$D$15-('Forbikjøringsfelt i stigning'!$D$18-5),$G584,0),0)</f>
        <v>0</v>
      </c>
    </row>
    <row r="585" spans="2:24" x14ac:dyDescent="0.2">
      <c r="B585" s="71">
        <v>529</v>
      </c>
      <c r="C585" s="72">
        <f t="shared" si="181"/>
        <v>176.33333333333397</v>
      </c>
      <c r="D585" s="72">
        <f t="shared" si="183"/>
        <v>0.33333333333334281</v>
      </c>
      <c r="E585" s="73">
        <f t="shared" si="184"/>
        <v>7.4074074074076179</v>
      </c>
      <c r="F585" s="73">
        <f t="shared" si="185"/>
        <v>0</v>
      </c>
      <c r="G585" s="74">
        <f t="shared" si="186"/>
        <v>3154.0345879050765</v>
      </c>
      <c r="H585" s="72">
        <f t="shared" si="187"/>
        <v>703.4263432904304</v>
      </c>
      <c r="I585" s="72">
        <f t="shared" si="188"/>
        <v>80</v>
      </c>
      <c r="J585" s="72">
        <f t="shared" si="189"/>
        <v>22.222222222222221</v>
      </c>
      <c r="K585" s="72">
        <f t="shared" si="178"/>
        <v>22.222222222222221</v>
      </c>
      <c r="L585" s="73">
        <f t="shared" si="190"/>
        <v>0.19919444444444442</v>
      </c>
      <c r="M585" s="73">
        <f t="shared" si="191"/>
        <v>0</v>
      </c>
      <c r="N585" s="72">
        <f t="shared" si="182"/>
        <v>0</v>
      </c>
      <c r="O585" s="74">
        <f t="shared" si="179"/>
        <v>342000</v>
      </c>
      <c r="P585" s="74">
        <f t="shared" si="196"/>
        <v>15390</v>
      </c>
      <c r="Q585" s="74">
        <f t="shared" si="192"/>
        <v>0</v>
      </c>
      <c r="R585" s="74">
        <f t="shared" si="180"/>
        <v>6000</v>
      </c>
      <c r="S585" s="74">
        <f t="shared" si="193"/>
        <v>1422.2222222222222</v>
      </c>
      <c r="T585" s="74">
        <f t="shared" si="194"/>
        <v>7422.2222222222226</v>
      </c>
      <c r="U585" s="75">
        <f t="shared" si="195"/>
        <v>7967.7777777777774</v>
      </c>
      <c r="W585" s="76">
        <f>IF($I585&lt;='Forbikjøringsfelt i stigning'!$D$15-'Forbikjøringsfelt i stigning'!$D$18,IF($I584&gt;='Forbikjøringsfelt i stigning'!$D$15-'Forbikjøringsfelt i stigning'!$D$18,$G585,0),0)</f>
        <v>0</v>
      </c>
      <c r="X585" s="77">
        <f>IF($I585&gt;='Forbikjøringsfelt i stigning'!$D$15-('Forbikjøringsfelt i stigning'!$D$18-5),IF($I584&lt;='Forbikjøringsfelt i stigning'!$D$15-('Forbikjøringsfelt i stigning'!$D$18-5),$G585,0),0)</f>
        <v>0</v>
      </c>
    </row>
    <row r="586" spans="2:24" x14ac:dyDescent="0.2">
      <c r="B586" s="71">
        <v>530</v>
      </c>
      <c r="C586" s="72">
        <f t="shared" si="181"/>
        <v>176.66666666666731</v>
      </c>
      <c r="D586" s="72">
        <f t="shared" si="183"/>
        <v>0.33333333333334281</v>
      </c>
      <c r="E586" s="73">
        <f t="shared" si="184"/>
        <v>7.4074074074076179</v>
      </c>
      <c r="F586" s="73">
        <f t="shared" si="185"/>
        <v>0</v>
      </c>
      <c r="G586" s="74">
        <f t="shared" si="186"/>
        <v>3161.4419953124843</v>
      </c>
      <c r="H586" s="72">
        <f t="shared" si="187"/>
        <v>703.4263432904304</v>
      </c>
      <c r="I586" s="72">
        <f t="shared" si="188"/>
        <v>80</v>
      </c>
      <c r="J586" s="72">
        <f t="shared" si="189"/>
        <v>22.222222222222221</v>
      </c>
      <c r="K586" s="72">
        <f t="shared" si="178"/>
        <v>22.222222222222221</v>
      </c>
      <c r="L586" s="73">
        <f t="shared" si="190"/>
        <v>0.19919444444444442</v>
      </c>
      <c r="M586" s="73">
        <f t="shared" si="191"/>
        <v>0</v>
      </c>
      <c r="N586" s="72">
        <f t="shared" si="182"/>
        <v>0</v>
      </c>
      <c r="O586" s="74">
        <f t="shared" si="179"/>
        <v>342000</v>
      </c>
      <c r="P586" s="74">
        <f t="shared" si="196"/>
        <v>15390</v>
      </c>
      <c r="Q586" s="74">
        <f t="shared" si="192"/>
        <v>0</v>
      </c>
      <c r="R586" s="74">
        <f t="shared" si="180"/>
        <v>6000</v>
      </c>
      <c r="S586" s="74">
        <f t="shared" si="193"/>
        <v>1422.2222222222222</v>
      </c>
      <c r="T586" s="74">
        <f t="shared" si="194"/>
        <v>7422.2222222222226</v>
      </c>
      <c r="U586" s="75">
        <f t="shared" si="195"/>
        <v>7967.7777777777774</v>
      </c>
      <c r="W586" s="76">
        <f>IF($I586&lt;='Forbikjøringsfelt i stigning'!$D$15-'Forbikjøringsfelt i stigning'!$D$18,IF($I585&gt;='Forbikjøringsfelt i stigning'!$D$15-'Forbikjøringsfelt i stigning'!$D$18,$G586,0),0)</f>
        <v>0</v>
      </c>
      <c r="X586" s="77">
        <f>IF($I586&gt;='Forbikjøringsfelt i stigning'!$D$15-('Forbikjøringsfelt i stigning'!$D$18-5),IF($I585&lt;='Forbikjøringsfelt i stigning'!$D$15-('Forbikjøringsfelt i stigning'!$D$18-5),$G586,0),0)</f>
        <v>0</v>
      </c>
    </row>
    <row r="587" spans="2:24" x14ac:dyDescent="0.2">
      <c r="B587" s="71">
        <v>531</v>
      </c>
      <c r="C587" s="72">
        <f t="shared" si="181"/>
        <v>177.00000000000065</v>
      </c>
      <c r="D587" s="72">
        <f t="shared" si="183"/>
        <v>0.33333333333334281</v>
      </c>
      <c r="E587" s="73">
        <f t="shared" si="184"/>
        <v>7.4074074074076179</v>
      </c>
      <c r="F587" s="73">
        <f t="shared" si="185"/>
        <v>0</v>
      </c>
      <c r="G587" s="74">
        <f t="shared" si="186"/>
        <v>3168.8494027198922</v>
      </c>
      <c r="H587" s="72">
        <f t="shared" si="187"/>
        <v>703.4263432904304</v>
      </c>
      <c r="I587" s="72">
        <f t="shared" si="188"/>
        <v>80</v>
      </c>
      <c r="J587" s="72">
        <f t="shared" si="189"/>
        <v>22.222222222222221</v>
      </c>
      <c r="K587" s="72">
        <f t="shared" si="178"/>
        <v>22.222222222222221</v>
      </c>
      <c r="L587" s="73">
        <f t="shared" si="190"/>
        <v>0.19919444444444442</v>
      </c>
      <c r="M587" s="73">
        <f t="shared" si="191"/>
        <v>0</v>
      </c>
      <c r="N587" s="72">
        <f t="shared" si="182"/>
        <v>0</v>
      </c>
      <c r="O587" s="74">
        <f t="shared" si="179"/>
        <v>342000</v>
      </c>
      <c r="P587" s="74">
        <f t="shared" si="196"/>
        <v>15390</v>
      </c>
      <c r="Q587" s="74">
        <f t="shared" si="192"/>
        <v>0</v>
      </c>
      <c r="R587" s="74">
        <f t="shared" si="180"/>
        <v>6000</v>
      </c>
      <c r="S587" s="74">
        <f t="shared" si="193"/>
        <v>1422.2222222222222</v>
      </c>
      <c r="T587" s="74">
        <f t="shared" si="194"/>
        <v>7422.2222222222226</v>
      </c>
      <c r="U587" s="75">
        <f t="shared" si="195"/>
        <v>7967.7777777777774</v>
      </c>
      <c r="W587" s="76">
        <f>IF($I587&lt;='Forbikjøringsfelt i stigning'!$D$15-'Forbikjøringsfelt i stigning'!$D$18,IF($I586&gt;='Forbikjøringsfelt i stigning'!$D$15-'Forbikjøringsfelt i stigning'!$D$18,$G587,0),0)</f>
        <v>0</v>
      </c>
      <c r="X587" s="77">
        <f>IF($I587&gt;='Forbikjøringsfelt i stigning'!$D$15-('Forbikjøringsfelt i stigning'!$D$18-5),IF($I586&lt;='Forbikjøringsfelt i stigning'!$D$15-('Forbikjøringsfelt i stigning'!$D$18-5),$G587,0),0)</f>
        <v>0</v>
      </c>
    </row>
    <row r="588" spans="2:24" x14ac:dyDescent="0.2">
      <c r="B588" s="71">
        <v>532</v>
      </c>
      <c r="C588" s="72">
        <f t="shared" si="181"/>
        <v>177.333333333334</v>
      </c>
      <c r="D588" s="72">
        <f t="shared" si="183"/>
        <v>0.33333333333334281</v>
      </c>
      <c r="E588" s="73">
        <f t="shared" si="184"/>
        <v>7.4074074074076179</v>
      </c>
      <c r="F588" s="73">
        <f t="shared" si="185"/>
        <v>0</v>
      </c>
      <c r="G588" s="74">
        <f t="shared" si="186"/>
        <v>3176.2568101273</v>
      </c>
      <c r="H588" s="72">
        <f t="shared" si="187"/>
        <v>703.4263432904304</v>
      </c>
      <c r="I588" s="72">
        <f t="shared" si="188"/>
        <v>80</v>
      </c>
      <c r="J588" s="72">
        <f t="shared" si="189"/>
        <v>22.222222222222221</v>
      </c>
      <c r="K588" s="72">
        <f t="shared" si="178"/>
        <v>22.222222222222221</v>
      </c>
      <c r="L588" s="73">
        <f t="shared" si="190"/>
        <v>0.19919444444444442</v>
      </c>
      <c r="M588" s="73">
        <f t="shared" si="191"/>
        <v>0</v>
      </c>
      <c r="N588" s="72">
        <f t="shared" si="182"/>
        <v>0</v>
      </c>
      <c r="O588" s="74">
        <f t="shared" si="179"/>
        <v>342000</v>
      </c>
      <c r="P588" s="74">
        <f t="shared" si="196"/>
        <v>15390</v>
      </c>
      <c r="Q588" s="74">
        <f t="shared" si="192"/>
        <v>0</v>
      </c>
      <c r="R588" s="74">
        <f t="shared" si="180"/>
        <v>6000</v>
      </c>
      <c r="S588" s="74">
        <f t="shared" si="193"/>
        <v>1422.2222222222222</v>
      </c>
      <c r="T588" s="74">
        <f t="shared" si="194"/>
        <v>7422.2222222222226</v>
      </c>
      <c r="U588" s="75">
        <f t="shared" si="195"/>
        <v>7967.7777777777774</v>
      </c>
      <c r="W588" s="76">
        <f>IF($I588&lt;='Forbikjøringsfelt i stigning'!$D$15-'Forbikjøringsfelt i stigning'!$D$18,IF($I587&gt;='Forbikjøringsfelt i stigning'!$D$15-'Forbikjøringsfelt i stigning'!$D$18,$G588,0),0)</f>
        <v>0</v>
      </c>
      <c r="X588" s="77">
        <f>IF($I588&gt;='Forbikjøringsfelt i stigning'!$D$15-('Forbikjøringsfelt i stigning'!$D$18-5),IF($I587&lt;='Forbikjøringsfelt i stigning'!$D$15-('Forbikjøringsfelt i stigning'!$D$18-5),$G588,0),0)</f>
        <v>0</v>
      </c>
    </row>
    <row r="589" spans="2:24" x14ac:dyDescent="0.2">
      <c r="B589" s="71">
        <v>533</v>
      </c>
      <c r="C589" s="72">
        <f t="shared" si="181"/>
        <v>177.66666666666734</v>
      </c>
      <c r="D589" s="72">
        <f t="shared" si="183"/>
        <v>0.33333333333334281</v>
      </c>
      <c r="E589" s="73">
        <f t="shared" si="184"/>
        <v>7.4074074074076179</v>
      </c>
      <c r="F589" s="73">
        <f t="shared" si="185"/>
        <v>0</v>
      </c>
      <c r="G589" s="74">
        <f t="shared" si="186"/>
        <v>3183.6642175347079</v>
      </c>
      <c r="H589" s="72">
        <f t="shared" si="187"/>
        <v>703.4263432904304</v>
      </c>
      <c r="I589" s="72">
        <f t="shared" si="188"/>
        <v>80</v>
      </c>
      <c r="J589" s="72">
        <f t="shared" si="189"/>
        <v>22.222222222222221</v>
      </c>
      <c r="K589" s="72">
        <f t="shared" si="178"/>
        <v>22.222222222222221</v>
      </c>
      <c r="L589" s="73">
        <f t="shared" si="190"/>
        <v>0.19919444444444442</v>
      </c>
      <c r="M589" s="73">
        <f t="shared" si="191"/>
        <v>0</v>
      </c>
      <c r="N589" s="72">
        <f t="shared" si="182"/>
        <v>0</v>
      </c>
      <c r="O589" s="74">
        <f t="shared" si="179"/>
        <v>342000</v>
      </c>
      <c r="P589" s="74">
        <f t="shared" si="196"/>
        <v>15390</v>
      </c>
      <c r="Q589" s="74">
        <f t="shared" si="192"/>
        <v>0</v>
      </c>
      <c r="R589" s="74">
        <f t="shared" si="180"/>
        <v>6000</v>
      </c>
      <c r="S589" s="74">
        <f t="shared" si="193"/>
        <v>1422.2222222222222</v>
      </c>
      <c r="T589" s="74">
        <f t="shared" si="194"/>
        <v>7422.2222222222226</v>
      </c>
      <c r="U589" s="75">
        <f t="shared" si="195"/>
        <v>7967.7777777777774</v>
      </c>
      <c r="W589" s="76">
        <f>IF($I589&lt;='Forbikjøringsfelt i stigning'!$D$15-'Forbikjøringsfelt i stigning'!$D$18,IF($I588&gt;='Forbikjøringsfelt i stigning'!$D$15-'Forbikjøringsfelt i stigning'!$D$18,$G589,0),0)</f>
        <v>0</v>
      </c>
      <c r="X589" s="77">
        <f>IF($I589&gt;='Forbikjøringsfelt i stigning'!$D$15-('Forbikjøringsfelt i stigning'!$D$18-5),IF($I588&lt;='Forbikjøringsfelt i stigning'!$D$15-('Forbikjøringsfelt i stigning'!$D$18-5),$G589,0),0)</f>
        <v>0</v>
      </c>
    </row>
    <row r="590" spans="2:24" x14ac:dyDescent="0.2">
      <c r="B590" s="71">
        <v>534</v>
      </c>
      <c r="C590" s="72">
        <f t="shared" si="181"/>
        <v>178.00000000000068</v>
      </c>
      <c r="D590" s="72">
        <f t="shared" si="183"/>
        <v>0.33333333333334281</v>
      </c>
      <c r="E590" s="73">
        <f t="shared" si="184"/>
        <v>7.4074074074076179</v>
      </c>
      <c r="F590" s="73">
        <f t="shared" si="185"/>
        <v>0</v>
      </c>
      <c r="G590" s="74">
        <f t="shared" si="186"/>
        <v>3191.0716249421157</v>
      </c>
      <c r="H590" s="72">
        <f t="shared" si="187"/>
        <v>703.4263432904304</v>
      </c>
      <c r="I590" s="72">
        <f t="shared" si="188"/>
        <v>80</v>
      </c>
      <c r="J590" s="72">
        <f t="shared" si="189"/>
        <v>22.222222222222221</v>
      </c>
      <c r="K590" s="72">
        <f t="shared" si="178"/>
        <v>22.222222222222221</v>
      </c>
      <c r="L590" s="73">
        <f t="shared" si="190"/>
        <v>0.19919444444444442</v>
      </c>
      <c r="M590" s="73">
        <f t="shared" si="191"/>
        <v>0</v>
      </c>
      <c r="N590" s="72">
        <f t="shared" si="182"/>
        <v>0</v>
      </c>
      <c r="O590" s="74">
        <f t="shared" si="179"/>
        <v>342000</v>
      </c>
      <c r="P590" s="74">
        <f t="shared" si="196"/>
        <v>15390</v>
      </c>
      <c r="Q590" s="74">
        <f t="shared" si="192"/>
        <v>0</v>
      </c>
      <c r="R590" s="74">
        <f t="shared" si="180"/>
        <v>6000</v>
      </c>
      <c r="S590" s="74">
        <f t="shared" si="193"/>
        <v>1422.2222222222222</v>
      </c>
      <c r="T590" s="74">
        <f t="shared" si="194"/>
        <v>7422.2222222222226</v>
      </c>
      <c r="U590" s="75">
        <f t="shared" si="195"/>
        <v>7967.7777777777774</v>
      </c>
      <c r="W590" s="76">
        <f>IF($I590&lt;='Forbikjøringsfelt i stigning'!$D$15-'Forbikjøringsfelt i stigning'!$D$18,IF($I589&gt;='Forbikjøringsfelt i stigning'!$D$15-'Forbikjøringsfelt i stigning'!$D$18,$G590,0),0)</f>
        <v>0</v>
      </c>
      <c r="X590" s="77">
        <f>IF($I590&gt;='Forbikjøringsfelt i stigning'!$D$15-('Forbikjøringsfelt i stigning'!$D$18-5),IF($I589&lt;='Forbikjøringsfelt i stigning'!$D$15-('Forbikjøringsfelt i stigning'!$D$18-5),$G590,0),0)</f>
        <v>0</v>
      </c>
    </row>
    <row r="591" spans="2:24" x14ac:dyDescent="0.2">
      <c r="B591" s="71">
        <v>535</v>
      </c>
      <c r="C591" s="72">
        <f t="shared" si="181"/>
        <v>178.33333333333402</v>
      </c>
      <c r="D591" s="72">
        <f t="shared" si="183"/>
        <v>0.33333333333334281</v>
      </c>
      <c r="E591" s="73">
        <f t="shared" si="184"/>
        <v>7.4074074074076179</v>
      </c>
      <c r="F591" s="73">
        <f t="shared" si="185"/>
        <v>0</v>
      </c>
      <c r="G591" s="74">
        <f t="shared" si="186"/>
        <v>3198.4790323495235</v>
      </c>
      <c r="H591" s="72">
        <f t="shared" si="187"/>
        <v>703.4263432904304</v>
      </c>
      <c r="I591" s="72">
        <f t="shared" si="188"/>
        <v>80</v>
      </c>
      <c r="J591" s="72">
        <f t="shared" si="189"/>
        <v>22.222222222222221</v>
      </c>
      <c r="K591" s="72">
        <f t="shared" si="178"/>
        <v>22.222222222222221</v>
      </c>
      <c r="L591" s="73">
        <f t="shared" si="190"/>
        <v>0.19919444444444442</v>
      </c>
      <c r="M591" s="73">
        <f t="shared" si="191"/>
        <v>0</v>
      </c>
      <c r="N591" s="72">
        <f t="shared" si="182"/>
        <v>0</v>
      </c>
      <c r="O591" s="74">
        <f t="shared" si="179"/>
        <v>342000</v>
      </c>
      <c r="P591" s="74">
        <f t="shared" si="196"/>
        <v>15390</v>
      </c>
      <c r="Q591" s="74">
        <f t="shared" si="192"/>
        <v>0</v>
      </c>
      <c r="R591" s="74">
        <f t="shared" si="180"/>
        <v>6000</v>
      </c>
      <c r="S591" s="74">
        <f t="shared" si="193"/>
        <v>1422.2222222222222</v>
      </c>
      <c r="T591" s="74">
        <f t="shared" si="194"/>
        <v>7422.2222222222226</v>
      </c>
      <c r="U591" s="75">
        <f t="shared" si="195"/>
        <v>7967.7777777777774</v>
      </c>
      <c r="W591" s="76">
        <f>IF($I591&lt;='Forbikjøringsfelt i stigning'!$D$15-'Forbikjøringsfelt i stigning'!$D$18,IF($I590&gt;='Forbikjøringsfelt i stigning'!$D$15-'Forbikjøringsfelt i stigning'!$D$18,$G591,0),0)</f>
        <v>0</v>
      </c>
      <c r="X591" s="77">
        <f>IF($I591&gt;='Forbikjøringsfelt i stigning'!$D$15-('Forbikjøringsfelt i stigning'!$D$18-5),IF($I590&lt;='Forbikjøringsfelt i stigning'!$D$15-('Forbikjøringsfelt i stigning'!$D$18-5),$G591,0),0)</f>
        <v>0</v>
      </c>
    </row>
    <row r="592" spans="2:24" x14ac:dyDescent="0.2">
      <c r="B592" s="71">
        <v>536</v>
      </c>
      <c r="C592" s="72">
        <f t="shared" si="181"/>
        <v>178.66666666666737</v>
      </c>
      <c r="D592" s="72">
        <f t="shared" si="183"/>
        <v>0.33333333333334281</v>
      </c>
      <c r="E592" s="73">
        <f t="shared" si="184"/>
        <v>7.4074074074076179</v>
      </c>
      <c r="F592" s="73">
        <f t="shared" si="185"/>
        <v>0</v>
      </c>
      <c r="G592" s="74">
        <f t="shared" si="186"/>
        <v>3205.8864397569314</v>
      </c>
      <c r="H592" s="72">
        <f t="shared" si="187"/>
        <v>703.4263432904304</v>
      </c>
      <c r="I592" s="72">
        <f t="shared" si="188"/>
        <v>80</v>
      </c>
      <c r="J592" s="72">
        <f t="shared" si="189"/>
        <v>22.222222222222221</v>
      </c>
      <c r="K592" s="72">
        <f t="shared" si="178"/>
        <v>22.222222222222221</v>
      </c>
      <c r="L592" s="73">
        <f t="shared" si="190"/>
        <v>0.19919444444444442</v>
      </c>
      <c r="M592" s="73">
        <f t="shared" si="191"/>
        <v>0</v>
      </c>
      <c r="N592" s="72">
        <f t="shared" si="182"/>
        <v>0</v>
      </c>
      <c r="O592" s="74">
        <f t="shared" si="179"/>
        <v>342000</v>
      </c>
      <c r="P592" s="74">
        <f t="shared" si="196"/>
        <v>15390</v>
      </c>
      <c r="Q592" s="74">
        <f t="shared" si="192"/>
        <v>0</v>
      </c>
      <c r="R592" s="74">
        <f t="shared" si="180"/>
        <v>6000</v>
      </c>
      <c r="S592" s="74">
        <f t="shared" si="193"/>
        <v>1422.2222222222222</v>
      </c>
      <c r="T592" s="74">
        <f t="shared" si="194"/>
        <v>7422.2222222222226</v>
      </c>
      <c r="U592" s="75">
        <f t="shared" si="195"/>
        <v>7967.7777777777774</v>
      </c>
      <c r="W592" s="76">
        <f>IF($I592&lt;='Forbikjøringsfelt i stigning'!$D$15-'Forbikjøringsfelt i stigning'!$D$18,IF($I591&gt;='Forbikjøringsfelt i stigning'!$D$15-'Forbikjøringsfelt i stigning'!$D$18,$G592,0),0)</f>
        <v>0</v>
      </c>
      <c r="X592" s="77">
        <f>IF($I592&gt;='Forbikjøringsfelt i stigning'!$D$15-('Forbikjøringsfelt i stigning'!$D$18-5),IF($I591&lt;='Forbikjøringsfelt i stigning'!$D$15-('Forbikjøringsfelt i stigning'!$D$18-5),$G592,0),0)</f>
        <v>0</v>
      </c>
    </row>
    <row r="593" spans="2:24" x14ac:dyDescent="0.2">
      <c r="B593" s="71">
        <v>537</v>
      </c>
      <c r="C593" s="72">
        <f t="shared" si="181"/>
        <v>179.00000000000071</v>
      </c>
      <c r="D593" s="72">
        <f t="shared" si="183"/>
        <v>0.33333333333334281</v>
      </c>
      <c r="E593" s="73">
        <f t="shared" si="184"/>
        <v>7.4074074074076179</v>
      </c>
      <c r="F593" s="73">
        <f t="shared" si="185"/>
        <v>0</v>
      </c>
      <c r="G593" s="74">
        <f t="shared" si="186"/>
        <v>3213.2938471643392</v>
      </c>
      <c r="H593" s="72">
        <f t="shared" si="187"/>
        <v>703.4263432904304</v>
      </c>
      <c r="I593" s="72">
        <f t="shared" si="188"/>
        <v>80</v>
      </c>
      <c r="J593" s="72">
        <f t="shared" si="189"/>
        <v>22.222222222222221</v>
      </c>
      <c r="K593" s="72">
        <f t="shared" si="178"/>
        <v>22.222222222222221</v>
      </c>
      <c r="L593" s="73">
        <f t="shared" si="190"/>
        <v>0.19919444444444442</v>
      </c>
      <c r="M593" s="73">
        <f t="shared" si="191"/>
        <v>0</v>
      </c>
      <c r="N593" s="72">
        <f t="shared" si="182"/>
        <v>0</v>
      </c>
      <c r="O593" s="74">
        <f t="shared" si="179"/>
        <v>342000</v>
      </c>
      <c r="P593" s="74">
        <f t="shared" si="196"/>
        <v>15390</v>
      </c>
      <c r="Q593" s="74">
        <f t="shared" si="192"/>
        <v>0</v>
      </c>
      <c r="R593" s="74">
        <f t="shared" si="180"/>
        <v>6000</v>
      </c>
      <c r="S593" s="74">
        <f t="shared" si="193"/>
        <v>1422.2222222222222</v>
      </c>
      <c r="T593" s="74">
        <f t="shared" si="194"/>
        <v>7422.2222222222226</v>
      </c>
      <c r="U593" s="75">
        <f t="shared" si="195"/>
        <v>7967.7777777777774</v>
      </c>
      <c r="W593" s="76">
        <f>IF($I593&lt;='Forbikjøringsfelt i stigning'!$D$15-'Forbikjøringsfelt i stigning'!$D$18,IF($I592&gt;='Forbikjøringsfelt i stigning'!$D$15-'Forbikjøringsfelt i stigning'!$D$18,$G593,0),0)</f>
        <v>0</v>
      </c>
      <c r="X593" s="77">
        <f>IF($I593&gt;='Forbikjøringsfelt i stigning'!$D$15-('Forbikjøringsfelt i stigning'!$D$18-5),IF($I592&lt;='Forbikjøringsfelt i stigning'!$D$15-('Forbikjøringsfelt i stigning'!$D$18-5),$G593,0),0)</f>
        <v>0</v>
      </c>
    </row>
    <row r="594" spans="2:24" x14ac:dyDescent="0.2">
      <c r="B594" s="71">
        <v>538</v>
      </c>
      <c r="C594" s="72">
        <f t="shared" si="181"/>
        <v>179.33333333333405</v>
      </c>
      <c r="D594" s="72">
        <f t="shared" si="183"/>
        <v>0.33333333333334281</v>
      </c>
      <c r="E594" s="73">
        <f t="shared" si="184"/>
        <v>7.4074074074076179</v>
      </c>
      <c r="F594" s="73">
        <f t="shared" si="185"/>
        <v>0</v>
      </c>
      <c r="G594" s="74">
        <f t="shared" si="186"/>
        <v>3220.7012545717471</v>
      </c>
      <c r="H594" s="72">
        <f t="shared" si="187"/>
        <v>703.4263432904304</v>
      </c>
      <c r="I594" s="72">
        <f t="shared" si="188"/>
        <v>80</v>
      </c>
      <c r="J594" s="72">
        <f t="shared" si="189"/>
        <v>22.222222222222221</v>
      </c>
      <c r="K594" s="72">
        <f t="shared" si="178"/>
        <v>22.222222222222221</v>
      </c>
      <c r="L594" s="73">
        <f t="shared" si="190"/>
        <v>0.19919444444444442</v>
      </c>
      <c r="M594" s="73">
        <f t="shared" si="191"/>
        <v>0</v>
      </c>
      <c r="N594" s="72">
        <f t="shared" si="182"/>
        <v>0</v>
      </c>
      <c r="O594" s="74">
        <f t="shared" si="179"/>
        <v>342000</v>
      </c>
      <c r="P594" s="74">
        <f t="shared" si="196"/>
        <v>15390</v>
      </c>
      <c r="Q594" s="74">
        <f t="shared" si="192"/>
        <v>0</v>
      </c>
      <c r="R594" s="74">
        <f t="shared" si="180"/>
        <v>6000</v>
      </c>
      <c r="S594" s="74">
        <f t="shared" si="193"/>
        <v>1422.2222222222222</v>
      </c>
      <c r="T594" s="74">
        <f t="shared" si="194"/>
        <v>7422.2222222222226</v>
      </c>
      <c r="U594" s="75">
        <f t="shared" si="195"/>
        <v>7967.7777777777774</v>
      </c>
      <c r="W594" s="76">
        <f>IF($I594&lt;='Forbikjøringsfelt i stigning'!$D$15-'Forbikjøringsfelt i stigning'!$D$18,IF($I593&gt;='Forbikjøringsfelt i stigning'!$D$15-'Forbikjøringsfelt i stigning'!$D$18,$G594,0),0)</f>
        <v>0</v>
      </c>
      <c r="X594" s="77">
        <f>IF($I594&gt;='Forbikjøringsfelt i stigning'!$D$15-('Forbikjøringsfelt i stigning'!$D$18-5),IF($I593&lt;='Forbikjøringsfelt i stigning'!$D$15-('Forbikjøringsfelt i stigning'!$D$18-5),$G594,0),0)</f>
        <v>0</v>
      </c>
    </row>
    <row r="595" spans="2:24" x14ac:dyDescent="0.2">
      <c r="B595" s="71">
        <v>539</v>
      </c>
      <c r="C595" s="72">
        <f t="shared" si="181"/>
        <v>179.6666666666674</v>
      </c>
      <c r="D595" s="72">
        <f t="shared" si="183"/>
        <v>0.33333333333334281</v>
      </c>
      <c r="E595" s="73">
        <f t="shared" si="184"/>
        <v>7.4074074074076179</v>
      </c>
      <c r="F595" s="73">
        <f t="shared" si="185"/>
        <v>0</v>
      </c>
      <c r="G595" s="74">
        <f t="shared" si="186"/>
        <v>3228.1086619791549</v>
      </c>
      <c r="H595" s="72">
        <f t="shared" si="187"/>
        <v>703.4263432904304</v>
      </c>
      <c r="I595" s="72">
        <f t="shared" si="188"/>
        <v>80</v>
      </c>
      <c r="J595" s="72">
        <f t="shared" si="189"/>
        <v>22.222222222222221</v>
      </c>
      <c r="K595" s="72">
        <f t="shared" si="178"/>
        <v>22.222222222222221</v>
      </c>
      <c r="L595" s="73">
        <f t="shared" si="190"/>
        <v>0.19919444444444442</v>
      </c>
      <c r="M595" s="73">
        <f t="shared" si="191"/>
        <v>0</v>
      </c>
      <c r="N595" s="72">
        <f t="shared" si="182"/>
        <v>0</v>
      </c>
      <c r="O595" s="74">
        <f t="shared" si="179"/>
        <v>342000</v>
      </c>
      <c r="P595" s="74">
        <f t="shared" si="196"/>
        <v>15390</v>
      </c>
      <c r="Q595" s="74">
        <f t="shared" si="192"/>
        <v>0</v>
      </c>
      <c r="R595" s="74">
        <f t="shared" si="180"/>
        <v>6000</v>
      </c>
      <c r="S595" s="74">
        <f t="shared" si="193"/>
        <v>1422.2222222222222</v>
      </c>
      <c r="T595" s="74">
        <f t="shared" si="194"/>
        <v>7422.2222222222226</v>
      </c>
      <c r="U595" s="75">
        <f t="shared" si="195"/>
        <v>7967.7777777777774</v>
      </c>
      <c r="W595" s="76">
        <f>IF($I595&lt;='Forbikjøringsfelt i stigning'!$D$15-'Forbikjøringsfelt i stigning'!$D$18,IF($I594&gt;='Forbikjøringsfelt i stigning'!$D$15-'Forbikjøringsfelt i stigning'!$D$18,$G595,0),0)</f>
        <v>0</v>
      </c>
      <c r="X595" s="77">
        <f>IF($I595&gt;='Forbikjøringsfelt i stigning'!$D$15-('Forbikjøringsfelt i stigning'!$D$18-5),IF($I594&lt;='Forbikjøringsfelt i stigning'!$D$15-('Forbikjøringsfelt i stigning'!$D$18-5),$G595,0),0)</f>
        <v>0</v>
      </c>
    </row>
    <row r="596" spans="2:24" x14ac:dyDescent="0.2">
      <c r="B596" s="71">
        <v>540</v>
      </c>
      <c r="C596" s="72">
        <f t="shared" si="181"/>
        <v>180.00000000000074</v>
      </c>
      <c r="D596" s="72">
        <f t="shared" si="183"/>
        <v>0.33333333333334281</v>
      </c>
      <c r="E596" s="73">
        <f t="shared" si="184"/>
        <v>7.4074074074076179</v>
      </c>
      <c r="F596" s="73">
        <f t="shared" si="185"/>
        <v>0</v>
      </c>
      <c r="G596" s="74">
        <f t="shared" si="186"/>
        <v>3235.5160693865628</v>
      </c>
      <c r="H596" s="72">
        <f t="shared" si="187"/>
        <v>703.4263432904304</v>
      </c>
      <c r="I596" s="72">
        <f t="shared" si="188"/>
        <v>80</v>
      </c>
      <c r="J596" s="72">
        <f t="shared" si="189"/>
        <v>22.222222222222221</v>
      </c>
      <c r="K596" s="72">
        <f t="shared" si="178"/>
        <v>22.222222222222221</v>
      </c>
      <c r="L596" s="73">
        <f t="shared" si="190"/>
        <v>0.19919444444444442</v>
      </c>
      <c r="M596" s="73">
        <f t="shared" si="191"/>
        <v>0</v>
      </c>
      <c r="N596" s="72">
        <f t="shared" si="182"/>
        <v>0</v>
      </c>
      <c r="O596" s="74">
        <f t="shared" si="179"/>
        <v>342000</v>
      </c>
      <c r="P596" s="74">
        <f t="shared" si="196"/>
        <v>15390</v>
      </c>
      <c r="Q596" s="74">
        <f t="shared" si="192"/>
        <v>0</v>
      </c>
      <c r="R596" s="74">
        <f t="shared" si="180"/>
        <v>6000</v>
      </c>
      <c r="S596" s="74">
        <f t="shared" si="193"/>
        <v>1422.2222222222222</v>
      </c>
      <c r="T596" s="74">
        <f t="shared" si="194"/>
        <v>7422.2222222222226</v>
      </c>
      <c r="U596" s="75">
        <f t="shared" si="195"/>
        <v>7967.7777777777774</v>
      </c>
      <c r="W596" s="76">
        <f>IF($I596&lt;='Forbikjøringsfelt i stigning'!$D$15-'Forbikjøringsfelt i stigning'!$D$18,IF($I595&gt;='Forbikjøringsfelt i stigning'!$D$15-'Forbikjøringsfelt i stigning'!$D$18,$G596,0),0)</f>
        <v>0</v>
      </c>
      <c r="X596" s="77">
        <f>IF($I596&gt;='Forbikjøringsfelt i stigning'!$D$15-('Forbikjøringsfelt i stigning'!$D$18-5),IF($I595&lt;='Forbikjøringsfelt i stigning'!$D$15-('Forbikjøringsfelt i stigning'!$D$18-5),$G596,0),0)</f>
        <v>0</v>
      </c>
    </row>
    <row r="597" spans="2:24" x14ac:dyDescent="0.2">
      <c r="B597" s="71">
        <v>541</v>
      </c>
      <c r="C597" s="72">
        <f t="shared" si="181"/>
        <v>180.33333333333408</v>
      </c>
      <c r="D597" s="72">
        <f t="shared" si="183"/>
        <v>0.33333333333334281</v>
      </c>
      <c r="E597" s="73">
        <f t="shared" si="184"/>
        <v>7.4074074074076179</v>
      </c>
      <c r="F597" s="73">
        <f t="shared" si="185"/>
        <v>0</v>
      </c>
      <c r="G597" s="74">
        <f t="shared" si="186"/>
        <v>3242.9234767939706</v>
      </c>
      <c r="H597" s="72">
        <f t="shared" si="187"/>
        <v>703.4263432904304</v>
      </c>
      <c r="I597" s="72">
        <f t="shared" si="188"/>
        <v>80</v>
      </c>
      <c r="J597" s="72">
        <f t="shared" si="189"/>
        <v>22.222222222222221</v>
      </c>
      <c r="K597" s="72">
        <f t="shared" si="178"/>
        <v>22.222222222222221</v>
      </c>
      <c r="L597" s="73">
        <f t="shared" si="190"/>
        <v>0.19919444444444442</v>
      </c>
      <c r="M597" s="73">
        <f t="shared" si="191"/>
        <v>0</v>
      </c>
      <c r="N597" s="72">
        <f t="shared" si="182"/>
        <v>0</v>
      </c>
      <c r="O597" s="74">
        <f t="shared" si="179"/>
        <v>342000</v>
      </c>
      <c r="P597" s="74">
        <f t="shared" si="196"/>
        <v>15390</v>
      </c>
      <c r="Q597" s="74">
        <f t="shared" si="192"/>
        <v>0</v>
      </c>
      <c r="R597" s="74">
        <f t="shared" si="180"/>
        <v>6000</v>
      </c>
      <c r="S597" s="74">
        <f t="shared" si="193"/>
        <v>1422.2222222222222</v>
      </c>
      <c r="T597" s="74">
        <f t="shared" si="194"/>
        <v>7422.2222222222226</v>
      </c>
      <c r="U597" s="75">
        <f t="shared" si="195"/>
        <v>7967.7777777777774</v>
      </c>
      <c r="W597" s="76">
        <f>IF($I597&lt;='Forbikjøringsfelt i stigning'!$D$15-'Forbikjøringsfelt i stigning'!$D$18,IF($I596&gt;='Forbikjøringsfelt i stigning'!$D$15-'Forbikjøringsfelt i stigning'!$D$18,$G597,0),0)</f>
        <v>0</v>
      </c>
      <c r="X597" s="77">
        <f>IF($I597&gt;='Forbikjøringsfelt i stigning'!$D$15-('Forbikjøringsfelt i stigning'!$D$18-5),IF($I596&lt;='Forbikjøringsfelt i stigning'!$D$15-('Forbikjøringsfelt i stigning'!$D$18-5),$G597,0),0)</f>
        <v>0</v>
      </c>
    </row>
    <row r="598" spans="2:24" x14ac:dyDescent="0.2">
      <c r="B598" s="71">
        <v>542</v>
      </c>
      <c r="C598" s="72">
        <f t="shared" si="181"/>
        <v>180.66666666666742</v>
      </c>
      <c r="D598" s="72">
        <f t="shared" si="183"/>
        <v>0.33333333333334281</v>
      </c>
      <c r="E598" s="73">
        <f t="shared" si="184"/>
        <v>7.4074074074076179</v>
      </c>
      <c r="F598" s="73">
        <f t="shared" si="185"/>
        <v>0</v>
      </c>
      <c r="G598" s="74">
        <f t="shared" si="186"/>
        <v>3250.3308842013785</v>
      </c>
      <c r="H598" s="72">
        <f t="shared" si="187"/>
        <v>703.4263432904304</v>
      </c>
      <c r="I598" s="72">
        <f t="shared" si="188"/>
        <v>80</v>
      </c>
      <c r="J598" s="72">
        <f t="shared" si="189"/>
        <v>22.222222222222221</v>
      </c>
      <c r="K598" s="72">
        <f t="shared" si="178"/>
        <v>22.222222222222221</v>
      </c>
      <c r="L598" s="73">
        <f t="shared" si="190"/>
        <v>0.19919444444444442</v>
      </c>
      <c r="M598" s="73">
        <f t="shared" si="191"/>
        <v>0</v>
      </c>
      <c r="N598" s="72">
        <f t="shared" si="182"/>
        <v>0</v>
      </c>
      <c r="O598" s="74">
        <f t="shared" si="179"/>
        <v>342000</v>
      </c>
      <c r="P598" s="74">
        <f t="shared" si="196"/>
        <v>15390</v>
      </c>
      <c r="Q598" s="74">
        <f t="shared" si="192"/>
        <v>0</v>
      </c>
      <c r="R598" s="74">
        <f t="shared" si="180"/>
        <v>6000</v>
      </c>
      <c r="S598" s="74">
        <f t="shared" si="193"/>
        <v>1422.2222222222222</v>
      </c>
      <c r="T598" s="74">
        <f t="shared" si="194"/>
        <v>7422.2222222222226</v>
      </c>
      <c r="U598" s="75">
        <f t="shared" si="195"/>
        <v>7967.7777777777774</v>
      </c>
      <c r="W598" s="76">
        <f>IF($I598&lt;='Forbikjøringsfelt i stigning'!$D$15-'Forbikjøringsfelt i stigning'!$D$18,IF($I597&gt;='Forbikjøringsfelt i stigning'!$D$15-'Forbikjøringsfelt i stigning'!$D$18,$G598,0),0)</f>
        <v>0</v>
      </c>
      <c r="X598" s="77">
        <f>IF($I598&gt;='Forbikjøringsfelt i stigning'!$D$15-('Forbikjøringsfelt i stigning'!$D$18-5),IF($I597&lt;='Forbikjøringsfelt i stigning'!$D$15-('Forbikjøringsfelt i stigning'!$D$18-5),$G598,0),0)</f>
        <v>0</v>
      </c>
    </row>
    <row r="599" spans="2:24" x14ac:dyDescent="0.2">
      <c r="B599" s="71">
        <v>543</v>
      </c>
      <c r="C599" s="72">
        <f t="shared" si="181"/>
        <v>181.00000000000077</v>
      </c>
      <c r="D599" s="72">
        <f t="shared" si="183"/>
        <v>0.33333333333334281</v>
      </c>
      <c r="E599" s="73">
        <f t="shared" si="184"/>
        <v>7.4074074074076179</v>
      </c>
      <c r="F599" s="73">
        <f t="shared" si="185"/>
        <v>0</v>
      </c>
      <c r="G599" s="74">
        <f t="shared" si="186"/>
        <v>3257.7382916087863</v>
      </c>
      <c r="H599" s="72">
        <f t="shared" si="187"/>
        <v>703.4263432904304</v>
      </c>
      <c r="I599" s="72">
        <f t="shared" si="188"/>
        <v>80</v>
      </c>
      <c r="J599" s="72">
        <f t="shared" si="189"/>
        <v>22.222222222222221</v>
      </c>
      <c r="K599" s="72">
        <f t="shared" si="178"/>
        <v>22.222222222222221</v>
      </c>
      <c r="L599" s="73">
        <f t="shared" si="190"/>
        <v>0.19919444444444442</v>
      </c>
      <c r="M599" s="73">
        <f t="shared" si="191"/>
        <v>0</v>
      </c>
      <c r="N599" s="72">
        <f t="shared" si="182"/>
        <v>0</v>
      </c>
      <c r="O599" s="74">
        <f t="shared" si="179"/>
        <v>342000</v>
      </c>
      <c r="P599" s="74">
        <f t="shared" si="196"/>
        <v>15390</v>
      </c>
      <c r="Q599" s="74">
        <f t="shared" si="192"/>
        <v>0</v>
      </c>
      <c r="R599" s="74">
        <f t="shared" si="180"/>
        <v>6000</v>
      </c>
      <c r="S599" s="74">
        <f t="shared" si="193"/>
        <v>1422.2222222222222</v>
      </c>
      <c r="T599" s="74">
        <f t="shared" si="194"/>
        <v>7422.2222222222226</v>
      </c>
      <c r="U599" s="75">
        <f t="shared" si="195"/>
        <v>7967.7777777777774</v>
      </c>
      <c r="W599" s="76">
        <f>IF($I599&lt;='Forbikjøringsfelt i stigning'!$D$15-'Forbikjøringsfelt i stigning'!$D$18,IF($I598&gt;='Forbikjøringsfelt i stigning'!$D$15-'Forbikjøringsfelt i stigning'!$D$18,$G599,0),0)</f>
        <v>0</v>
      </c>
      <c r="X599" s="77">
        <f>IF($I599&gt;='Forbikjøringsfelt i stigning'!$D$15-('Forbikjøringsfelt i stigning'!$D$18-5),IF($I598&lt;='Forbikjøringsfelt i stigning'!$D$15-('Forbikjøringsfelt i stigning'!$D$18-5),$G599,0),0)</f>
        <v>0</v>
      </c>
    </row>
    <row r="600" spans="2:24" x14ac:dyDescent="0.2">
      <c r="B600" s="71">
        <v>544</v>
      </c>
      <c r="C600" s="72">
        <f t="shared" si="181"/>
        <v>181.33333333333411</v>
      </c>
      <c r="D600" s="72">
        <f t="shared" si="183"/>
        <v>0.33333333333334281</v>
      </c>
      <c r="E600" s="73">
        <f t="shared" si="184"/>
        <v>7.4074074074076179</v>
      </c>
      <c r="F600" s="73">
        <f t="shared" si="185"/>
        <v>0</v>
      </c>
      <c r="G600" s="74">
        <f t="shared" si="186"/>
        <v>3265.1456990161942</v>
      </c>
      <c r="H600" s="72">
        <f t="shared" si="187"/>
        <v>703.4263432904304</v>
      </c>
      <c r="I600" s="72">
        <f t="shared" si="188"/>
        <v>80</v>
      </c>
      <c r="J600" s="72">
        <f t="shared" si="189"/>
        <v>22.222222222222221</v>
      </c>
      <c r="K600" s="72">
        <f t="shared" ref="K600:K656" si="197">+$E$19/3.6</f>
        <v>22.222222222222221</v>
      </c>
      <c r="L600" s="73">
        <f t="shared" si="190"/>
        <v>0.19919444444444442</v>
      </c>
      <c r="M600" s="73">
        <f t="shared" si="191"/>
        <v>0</v>
      </c>
      <c r="N600" s="72">
        <f t="shared" si="182"/>
        <v>0</v>
      </c>
      <c r="O600" s="74">
        <f t="shared" ref="O600:O656" si="198">IF($G600&gt;=$F$44,$J$44,IF($G600&gt;=$F$43,$J$43,IF($G600&gt;=$F$42,$J$42,IF($G600&gt;=$F$41,$J$41,$J$40))))</f>
        <v>342000</v>
      </c>
      <c r="P600" s="74">
        <f t="shared" si="196"/>
        <v>15390</v>
      </c>
      <c r="Q600" s="74">
        <f t="shared" si="192"/>
        <v>0</v>
      </c>
      <c r="R600" s="74">
        <f t="shared" ref="R600:R656" si="199">10*$E$22*$E$12</f>
        <v>6000</v>
      </c>
      <c r="S600" s="74">
        <f t="shared" si="193"/>
        <v>1422.2222222222222</v>
      </c>
      <c r="T600" s="74">
        <f t="shared" si="194"/>
        <v>7422.2222222222226</v>
      </c>
      <c r="U600" s="75">
        <f t="shared" si="195"/>
        <v>7967.7777777777774</v>
      </c>
      <c r="W600" s="76">
        <f>IF($I600&lt;='Forbikjøringsfelt i stigning'!$D$15-'Forbikjøringsfelt i stigning'!$D$18,IF($I599&gt;='Forbikjøringsfelt i stigning'!$D$15-'Forbikjøringsfelt i stigning'!$D$18,$G600,0),0)</f>
        <v>0</v>
      </c>
      <c r="X600" s="77">
        <f>IF($I600&gt;='Forbikjøringsfelt i stigning'!$D$15-('Forbikjøringsfelt i stigning'!$D$18-5),IF($I599&lt;='Forbikjøringsfelt i stigning'!$D$15-('Forbikjøringsfelt i stigning'!$D$18-5),$G600,0),0)</f>
        <v>0</v>
      </c>
    </row>
    <row r="601" spans="2:24" x14ac:dyDescent="0.2">
      <c r="B601" s="71">
        <v>545</v>
      </c>
      <c r="C601" s="72">
        <f t="shared" ref="C601:C656" si="200">+C600+$E$7</f>
        <v>181.66666666666745</v>
      </c>
      <c r="D601" s="72">
        <f t="shared" si="183"/>
        <v>0.33333333333334281</v>
      </c>
      <c r="E601" s="73">
        <f t="shared" si="184"/>
        <v>7.4074074074076179</v>
      </c>
      <c r="F601" s="73">
        <f t="shared" si="185"/>
        <v>0</v>
      </c>
      <c r="G601" s="74">
        <f t="shared" si="186"/>
        <v>3272.553106423602</v>
      </c>
      <c r="H601" s="72">
        <f t="shared" si="187"/>
        <v>703.4263432904304</v>
      </c>
      <c r="I601" s="72">
        <f t="shared" si="188"/>
        <v>80</v>
      </c>
      <c r="J601" s="72">
        <f t="shared" si="189"/>
        <v>22.222222222222221</v>
      </c>
      <c r="K601" s="72">
        <f t="shared" si="197"/>
        <v>22.222222222222221</v>
      </c>
      <c r="L601" s="73">
        <f t="shared" si="190"/>
        <v>0.19919444444444442</v>
      </c>
      <c r="M601" s="73">
        <f t="shared" si="191"/>
        <v>0</v>
      </c>
      <c r="N601" s="72">
        <f t="shared" si="182"/>
        <v>0</v>
      </c>
      <c r="O601" s="74">
        <f t="shared" si="198"/>
        <v>342000</v>
      </c>
      <c r="P601" s="74">
        <f t="shared" si="196"/>
        <v>15390</v>
      </c>
      <c r="Q601" s="74">
        <f t="shared" si="192"/>
        <v>0</v>
      </c>
      <c r="R601" s="74">
        <f t="shared" si="199"/>
        <v>6000</v>
      </c>
      <c r="S601" s="74">
        <f t="shared" si="193"/>
        <v>1422.2222222222222</v>
      </c>
      <c r="T601" s="74">
        <f t="shared" si="194"/>
        <v>7422.2222222222226</v>
      </c>
      <c r="U601" s="75">
        <f t="shared" si="195"/>
        <v>7967.7777777777774</v>
      </c>
      <c r="W601" s="76">
        <f>IF($I601&lt;='Forbikjøringsfelt i stigning'!$D$15-'Forbikjøringsfelt i stigning'!$D$18,IF($I600&gt;='Forbikjøringsfelt i stigning'!$D$15-'Forbikjøringsfelt i stigning'!$D$18,$G601,0),0)</f>
        <v>0</v>
      </c>
      <c r="X601" s="77">
        <f>IF($I601&gt;='Forbikjøringsfelt i stigning'!$D$15-('Forbikjøringsfelt i stigning'!$D$18-5),IF($I600&lt;='Forbikjøringsfelt i stigning'!$D$15-('Forbikjøringsfelt i stigning'!$D$18-5),$G601,0),0)</f>
        <v>0</v>
      </c>
    </row>
    <row r="602" spans="2:24" x14ac:dyDescent="0.2">
      <c r="B602" s="71">
        <v>546</v>
      </c>
      <c r="C602" s="72">
        <f t="shared" si="200"/>
        <v>182.0000000000008</v>
      </c>
      <c r="D602" s="72">
        <f t="shared" si="183"/>
        <v>0.33333333333334281</v>
      </c>
      <c r="E602" s="73">
        <f t="shared" si="184"/>
        <v>7.4074074074076179</v>
      </c>
      <c r="F602" s="73">
        <f t="shared" si="185"/>
        <v>0</v>
      </c>
      <c r="G602" s="74">
        <f t="shared" si="186"/>
        <v>3279.9605138310098</v>
      </c>
      <c r="H602" s="72">
        <f t="shared" si="187"/>
        <v>703.4263432904304</v>
      </c>
      <c r="I602" s="72">
        <f t="shared" si="188"/>
        <v>80</v>
      </c>
      <c r="J602" s="72">
        <f t="shared" si="189"/>
        <v>22.222222222222221</v>
      </c>
      <c r="K602" s="72">
        <f t="shared" si="197"/>
        <v>22.222222222222221</v>
      </c>
      <c r="L602" s="73">
        <f t="shared" si="190"/>
        <v>0.19919444444444442</v>
      </c>
      <c r="M602" s="73">
        <f t="shared" si="191"/>
        <v>0</v>
      </c>
      <c r="N602" s="72">
        <f t="shared" si="182"/>
        <v>0</v>
      </c>
      <c r="O602" s="74">
        <f t="shared" si="198"/>
        <v>342000</v>
      </c>
      <c r="P602" s="74">
        <f t="shared" si="196"/>
        <v>15390</v>
      </c>
      <c r="Q602" s="74">
        <f t="shared" si="192"/>
        <v>0</v>
      </c>
      <c r="R602" s="74">
        <f t="shared" si="199"/>
        <v>6000</v>
      </c>
      <c r="S602" s="74">
        <f t="shared" si="193"/>
        <v>1422.2222222222222</v>
      </c>
      <c r="T602" s="74">
        <f t="shared" si="194"/>
        <v>7422.2222222222226</v>
      </c>
      <c r="U602" s="75">
        <f t="shared" si="195"/>
        <v>7967.7777777777774</v>
      </c>
      <c r="W602" s="76">
        <f>IF($I602&lt;='Forbikjøringsfelt i stigning'!$D$15-'Forbikjøringsfelt i stigning'!$D$18,IF($I601&gt;='Forbikjøringsfelt i stigning'!$D$15-'Forbikjøringsfelt i stigning'!$D$18,$G602,0),0)</f>
        <v>0</v>
      </c>
      <c r="X602" s="77">
        <f>IF($I602&gt;='Forbikjøringsfelt i stigning'!$D$15-('Forbikjøringsfelt i stigning'!$D$18-5),IF($I601&lt;='Forbikjøringsfelt i stigning'!$D$15-('Forbikjøringsfelt i stigning'!$D$18-5),$G602,0),0)</f>
        <v>0</v>
      </c>
    </row>
    <row r="603" spans="2:24" x14ac:dyDescent="0.2">
      <c r="B603" s="71">
        <v>547</v>
      </c>
      <c r="C603" s="72">
        <f t="shared" si="200"/>
        <v>182.33333333333414</v>
      </c>
      <c r="D603" s="72">
        <f t="shared" si="183"/>
        <v>0.33333333333334281</v>
      </c>
      <c r="E603" s="73">
        <f t="shared" si="184"/>
        <v>7.4074074074076179</v>
      </c>
      <c r="F603" s="73">
        <f t="shared" si="185"/>
        <v>0</v>
      </c>
      <c r="G603" s="74">
        <f t="shared" si="186"/>
        <v>3287.3679212384177</v>
      </c>
      <c r="H603" s="72">
        <f t="shared" si="187"/>
        <v>703.4263432904304</v>
      </c>
      <c r="I603" s="72">
        <f t="shared" si="188"/>
        <v>80</v>
      </c>
      <c r="J603" s="72">
        <f t="shared" si="189"/>
        <v>22.222222222222221</v>
      </c>
      <c r="K603" s="72">
        <f t="shared" si="197"/>
        <v>22.222222222222221</v>
      </c>
      <c r="L603" s="73">
        <f t="shared" si="190"/>
        <v>0.19919444444444442</v>
      </c>
      <c r="M603" s="73">
        <f t="shared" si="191"/>
        <v>0</v>
      </c>
      <c r="N603" s="72">
        <f t="shared" si="182"/>
        <v>0</v>
      </c>
      <c r="O603" s="74">
        <f t="shared" si="198"/>
        <v>342000</v>
      </c>
      <c r="P603" s="74">
        <f t="shared" si="196"/>
        <v>15390</v>
      </c>
      <c r="Q603" s="74">
        <f t="shared" si="192"/>
        <v>0</v>
      </c>
      <c r="R603" s="74">
        <f t="shared" si="199"/>
        <v>6000</v>
      </c>
      <c r="S603" s="74">
        <f t="shared" si="193"/>
        <v>1422.2222222222222</v>
      </c>
      <c r="T603" s="74">
        <f t="shared" si="194"/>
        <v>7422.2222222222226</v>
      </c>
      <c r="U603" s="75">
        <f t="shared" si="195"/>
        <v>7967.7777777777774</v>
      </c>
      <c r="W603" s="76">
        <f>IF($I603&lt;='Forbikjøringsfelt i stigning'!$D$15-'Forbikjøringsfelt i stigning'!$D$18,IF($I602&gt;='Forbikjøringsfelt i stigning'!$D$15-'Forbikjøringsfelt i stigning'!$D$18,$G603,0),0)</f>
        <v>0</v>
      </c>
      <c r="X603" s="77">
        <f>IF($I603&gt;='Forbikjøringsfelt i stigning'!$D$15-('Forbikjøringsfelt i stigning'!$D$18-5),IF($I602&lt;='Forbikjøringsfelt i stigning'!$D$15-('Forbikjøringsfelt i stigning'!$D$18-5),$G603,0),0)</f>
        <v>0</v>
      </c>
    </row>
    <row r="604" spans="2:24" x14ac:dyDescent="0.2">
      <c r="B604" s="71">
        <v>548</v>
      </c>
      <c r="C604" s="72">
        <f t="shared" si="200"/>
        <v>182.66666666666748</v>
      </c>
      <c r="D604" s="72">
        <f t="shared" si="183"/>
        <v>0.33333333333334281</v>
      </c>
      <c r="E604" s="73">
        <f t="shared" si="184"/>
        <v>7.4074074074076179</v>
      </c>
      <c r="F604" s="73">
        <f t="shared" si="185"/>
        <v>0</v>
      </c>
      <c r="G604" s="74">
        <f t="shared" si="186"/>
        <v>3294.7753286458255</v>
      </c>
      <c r="H604" s="72">
        <f t="shared" si="187"/>
        <v>703.4263432904304</v>
      </c>
      <c r="I604" s="72">
        <f t="shared" si="188"/>
        <v>80</v>
      </c>
      <c r="J604" s="72">
        <f t="shared" si="189"/>
        <v>22.222222222222221</v>
      </c>
      <c r="K604" s="72">
        <f t="shared" si="197"/>
        <v>22.222222222222221</v>
      </c>
      <c r="L604" s="73">
        <f t="shared" si="190"/>
        <v>0.19919444444444442</v>
      </c>
      <c r="M604" s="73">
        <f t="shared" si="191"/>
        <v>0</v>
      </c>
      <c r="N604" s="72">
        <f t="shared" si="182"/>
        <v>0</v>
      </c>
      <c r="O604" s="74">
        <f t="shared" si="198"/>
        <v>342000</v>
      </c>
      <c r="P604" s="74">
        <f t="shared" si="196"/>
        <v>15390</v>
      </c>
      <c r="Q604" s="74">
        <f t="shared" si="192"/>
        <v>0</v>
      </c>
      <c r="R604" s="74">
        <f t="shared" si="199"/>
        <v>6000</v>
      </c>
      <c r="S604" s="74">
        <f t="shared" si="193"/>
        <v>1422.2222222222222</v>
      </c>
      <c r="T604" s="74">
        <f t="shared" si="194"/>
        <v>7422.2222222222226</v>
      </c>
      <c r="U604" s="75">
        <f t="shared" si="195"/>
        <v>7967.7777777777774</v>
      </c>
      <c r="W604" s="76">
        <f>IF($I604&lt;='Forbikjøringsfelt i stigning'!$D$15-'Forbikjøringsfelt i stigning'!$D$18,IF($I603&gt;='Forbikjøringsfelt i stigning'!$D$15-'Forbikjøringsfelt i stigning'!$D$18,$G604,0),0)</f>
        <v>0</v>
      </c>
      <c r="X604" s="77">
        <f>IF($I604&gt;='Forbikjøringsfelt i stigning'!$D$15-('Forbikjøringsfelt i stigning'!$D$18-5),IF($I603&lt;='Forbikjøringsfelt i stigning'!$D$15-('Forbikjøringsfelt i stigning'!$D$18-5),$G604,0),0)</f>
        <v>0</v>
      </c>
    </row>
    <row r="605" spans="2:24" x14ac:dyDescent="0.2">
      <c r="B605" s="71">
        <v>549</v>
      </c>
      <c r="C605" s="72">
        <f t="shared" si="200"/>
        <v>183.00000000000082</v>
      </c>
      <c r="D605" s="72">
        <f t="shared" si="183"/>
        <v>0.33333333333334281</v>
      </c>
      <c r="E605" s="73">
        <f t="shared" si="184"/>
        <v>7.4074074074076179</v>
      </c>
      <c r="F605" s="73">
        <f t="shared" si="185"/>
        <v>0</v>
      </c>
      <c r="G605" s="74">
        <f t="shared" si="186"/>
        <v>3302.1827360532334</v>
      </c>
      <c r="H605" s="72">
        <f t="shared" si="187"/>
        <v>703.4263432904304</v>
      </c>
      <c r="I605" s="72">
        <f t="shared" si="188"/>
        <v>80</v>
      </c>
      <c r="J605" s="72">
        <f t="shared" si="189"/>
        <v>22.222222222222221</v>
      </c>
      <c r="K605" s="72">
        <f t="shared" si="197"/>
        <v>22.222222222222221</v>
      </c>
      <c r="L605" s="73">
        <f t="shared" si="190"/>
        <v>0.19919444444444442</v>
      </c>
      <c r="M605" s="73">
        <f t="shared" si="191"/>
        <v>0</v>
      </c>
      <c r="N605" s="72">
        <f t="shared" si="182"/>
        <v>0</v>
      </c>
      <c r="O605" s="74">
        <f t="shared" si="198"/>
        <v>342000</v>
      </c>
      <c r="P605" s="74">
        <f t="shared" si="196"/>
        <v>15390</v>
      </c>
      <c r="Q605" s="74">
        <f t="shared" si="192"/>
        <v>0</v>
      </c>
      <c r="R605" s="74">
        <f t="shared" si="199"/>
        <v>6000</v>
      </c>
      <c r="S605" s="74">
        <f t="shared" si="193"/>
        <v>1422.2222222222222</v>
      </c>
      <c r="T605" s="74">
        <f t="shared" si="194"/>
        <v>7422.2222222222226</v>
      </c>
      <c r="U605" s="75">
        <f t="shared" si="195"/>
        <v>7967.7777777777774</v>
      </c>
      <c r="W605" s="76">
        <f>IF($I605&lt;='Forbikjøringsfelt i stigning'!$D$15-'Forbikjøringsfelt i stigning'!$D$18,IF($I604&gt;='Forbikjøringsfelt i stigning'!$D$15-'Forbikjøringsfelt i stigning'!$D$18,$G605,0),0)</f>
        <v>0</v>
      </c>
      <c r="X605" s="77">
        <f>IF($I605&gt;='Forbikjøringsfelt i stigning'!$D$15-('Forbikjøringsfelt i stigning'!$D$18-5),IF($I604&lt;='Forbikjøringsfelt i stigning'!$D$15-('Forbikjøringsfelt i stigning'!$D$18-5),$G605,0),0)</f>
        <v>0</v>
      </c>
    </row>
    <row r="606" spans="2:24" x14ac:dyDescent="0.2">
      <c r="B606" s="71">
        <v>550</v>
      </c>
      <c r="C606" s="72">
        <f t="shared" si="200"/>
        <v>183.33333333333417</v>
      </c>
      <c r="D606" s="72">
        <f t="shared" si="183"/>
        <v>0.33333333333334281</v>
      </c>
      <c r="E606" s="73">
        <f t="shared" si="184"/>
        <v>7.4074074074076179</v>
      </c>
      <c r="F606" s="73">
        <f t="shared" si="185"/>
        <v>0</v>
      </c>
      <c r="G606" s="74">
        <f t="shared" si="186"/>
        <v>3309.5901434606412</v>
      </c>
      <c r="H606" s="72">
        <f t="shared" si="187"/>
        <v>703.4263432904304</v>
      </c>
      <c r="I606" s="72">
        <f t="shared" si="188"/>
        <v>80</v>
      </c>
      <c r="J606" s="72">
        <f t="shared" si="189"/>
        <v>22.222222222222221</v>
      </c>
      <c r="K606" s="72">
        <f t="shared" si="197"/>
        <v>22.222222222222221</v>
      </c>
      <c r="L606" s="73">
        <f t="shared" si="190"/>
        <v>0.19919444444444442</v>
      </c>
      <c r="M606" s="73">
        <f t="shared" si="191"/>
        <v>0</v>
      </c>
      <c r="N606" s="72">
        <f t="shared" si="182"/>
        <v>0</v>
      </c>
      <c r="O606" s="74">
        <f t="shared" si="198"/>
        <v>342000</v>
      </c>
      <c r="P606" s="74">
        <f t="shared" si="196"/>
        <v>15390</v>
      </c>
      <c r="Q606" s="74">
        <f t="shared" si="192"/>
        <v>0</v>
      </c>
      <c r="R606" s="74">
        <f t="shared" si="199"/>
        <v>6000</v>
      </c>
      <c r="S606" s="74">
        <f t="shared" si="193"/>
        <v>1422.2222222222222</v>
      </c>
      <c r="T606" s="74">
        <f t="shared" si="194"/>
        <v>7422.2222222222226</v>
      </c>
      <c r="U606" s="75">
        <f t="shared" si="195"/>
        <v>7967.7777777777774</v>
      </c>
      <c r="W606" s="76">
        <f>IF($I606&lt;='Forbikjøringsfelt i stigning'!$D$15-'Forbikjøringsfelt i stigning'!$D$18,IF($I605&gt;='Forbikjøringsfelt i stigning'!$D$15-'Forbikjøringsfelt i stigning'!$D$18,$G606,0),0)</f>
        <v>0</v>
      </c>
      <c r="X606" s="77">
        <f>IF($I606&gt;='Forbikjøringsfelt i stigning'!$D$15-('Forbikjøringsfelt i stigning'!$D$18-5),IF($I605&lt;='Forbikjøringsfelt i stigning'!$D$15-('Forbikjøringsfelt i stigning'!$D$18-5),$G606,0),0)</f>
        <v>0</v>
      </c>
    </row>
    <row r="607" spans="2:24" x14ac:dyDescent="0.2">
      <c r="B607" s="71">
        <v>551</v>
      </c>
      <c r="C607" s="72">
        <f t="shared" si="200"/>
        <v>183.66666666666751</v>
      </c>
      <c r="D607" s="72">
        <f t="shared" si="183"/>
        <v>0.33333333333334281</v>
      </c>
      <c r="E607" s="73">
        <f t="shared" si="184"/>
        <v>7.4074074074076179</v>
      </c>
      <c r="F607" s="73">
        <f t="shared" si="185"/>
        <v>0</v>
      </c>
      <c r="G607" s="74">
        <f t="shared" si="186"/>
        <v>3316.9975508680491</v>
      </c>
      <c r="H607" s="72">
        <f t="shared" si="187"/>
        <v>703.4263432904304</v>
      </c>
      <c r="I607" s="72">
        <f t="shared" si="188"/>
        <v>80</v>
      </c>
      <c r="J607" s="72">
        <f t="shared" si="189"/>
        <v>22.222222222222221</v>
      </c>
      <c r="K607" s="72">
        <f t="shared" si="197"/>
        <v>22.222222222222221</v>
      </c>
      <c r="L607" s="73">
        <f t="shared" si="190"/>
        <v>0.19919444444444442</v>
      </c>
      <c r="M607" s="73">
        <f t="shared" si="191"/>
        <v>0</v>
      </c>
      <c r="N607" s="72">
        <f t="shared" si="182"/>
        <v>0</v>
      </c>
      <c r="O607" s="74">
        <f t="shared" si="198"/>
        <v>342000</v>
      </c>
      <c r="P607" s="74">
        <f t="shared" si="196"/>
        <v>15390</v>
      </c>
      <c r="Q607" s="74">
        <f t="shared" si="192"/>
        <v>0</v>
      </c>
      <c r="R607" s="74">
        <f t="shared" si="199"/>
        <v>6000</v>
      </c>
      <c r="S607" s="74">
        <f t="shared" si="193"/>
        <v>1422.2222222222222</v>
      </c>
      <c r="T607" s="74">
        <f t="shared" si="194"/>
        <v>7422.2222222222226</v>
      </c>
      <c r="U607" s="75">
        <f t="shared" si="195"/>
        <v>7967.7777777777774</v>
      </c>
      <c r="W607" s="76">
        <f>IF($I607&lt;='Forbikjøringsfelt i stigning'!$D$15-'Forbikjøringsfelt i stigning'!$D$18,IF($I606&gt;='Forbikjøringsfelt i stigning'!$D$15-'Forbikjøringsfelt i stigning'!$D$18,$G607,0),0)</f>
        <v>0</v>
      </c>
      <c r="X607" s="77">
        <f>IF($I607&gt;='Forbikjøringsfelt i stigning'!$D$15-('Forbikjøringsfelt i stigning'!$D$18-5),IF($I606&lt;='Forbikjøringsfelt i stigning'!$D$15-('Forbikjøringsfelt i stigning'!$D$18-5),$G607,0),0)</f>
        <v>0</v>
      </c>
    </row>
    <row r="608" spans="2:24" x14ac:dyDescent="0.2">
      <c r="B608" s="71">
        <v>552</v>
      </c>
      <c r="C608" s="72">
        <f t="shared" si="200"/>
        <v>184.00000000000085</v>
      </c>
      <c r="D608" s="72">
        <f t="shared" si="183"/>
        <v>0.33333333333334281</v>
      </c>
      <c r="E608" s="73">
        <f t="shared" si="184"/>
        <v>7.4074074074076179</v>
      </c>
      <c r="F608" s="73">
        <f t="shared" si="185"/>
        <v>0</v>
      </c>
      <c r="G608" s="74">
        <f t="shared" si="186"/>
        <v>3324.4049582754569</v>
      </c>
      <c r="H608" s="72">
        <f t="shared" si="187"/>
        <v>703.4263432904304</v>
      </c>
      <c r="I608" s="72">
        <f t="shared" si="188"/>
        <v>80</v>
      </c>
      <c r="J608" s="72">
        <f t="shared" si="189"/>
        <v>22.222222222222221</v>
      </c>
      <c r="K608" s="72">
        <f t="shared" si="197"/>
        <v>22.222222222222221</v>
      </c>
      <c r="L608" s="73">
        <f t="shared" si="190"/>
        <v>0.19919444444444442</v>
      </c>
      <c r="M608" s="73">
        <f t="shared" si="191"/>
        <v>0</v>
      </c>
      <c r="N608" s="72">
        <f t="shared" si="182"/>
        <v>0</v>
      </c>
      <c r="O608" s="74">
        <f t="shared" si="198"/>
        <v>342000</v>
      </c>
      <c r="P608" s="74">
        <f t="shared" si="196"/>
        <v>15390</v>
      </c>
      <c r="Q608" s="74">
        <f t="shared" si="192"/>
        <v>0</v>
      </c>
      <c r="R608" s="74">
        <f t="shared" si="199"/>
        <v>6000</v>
      </c>
      <c r="S608" s="74">
        <f t="shared" si="193"/>
        <v>1422.2222222222222</v>
      </c>
      <c r="T608" s="74">
        <f t="shared" si="194"/>
        <v>7422.2222222222226</v>
      </c>
      <c r="U608" s="75">
        <f t="shared" si="195"/>
        <v>7967.7777777777774</v>
      </c>
      <c r="W608" s="76">
        <f>IF($I608&lt;='Forbikjøringsfelt i stigning'!$D$15-'Forbikjøringsfelt i stigning'!$D$18,IF($I607&gt;='Forbikjøringsfelt i stigning'!$D$15-'Forbikjøringsfelt i stigning'!$D$18,$G608,0),0)</f>
        <v>0</v>
      </c>
      <c r="X608" s="77">
        <f>IF($I608&gt;='Forbikjøringsfelt i stigning'!$D$15-('Forbikjøringsfelt i stigning'!$D$18-5),IF($I607&lt;='Forbikjøringsfelt i stigning'!$D$15-('Forbikjøringsfelt i stigning'!$D$18-5),$G608,0),0)</f>
        <v>0</v>
      </c>
    </row>
    <row r="609" spans="2:24" x14ac:dyDescent="0.2">
      <c r="B609" s="71">
        <v>553</v>
      </c>
      <c r="C609" s="72">
        <f t="shared" si="200"/>
        <v>184.3333333333342</v>
      </c>
      <c r="D609" s="72">
        <f t="shared" si="183"/>
        <v>0.33333333333334281</v>
      </c>
      <c r="E609" s="73">
        <f t="shared" si="184"/>
        <v>7.4074074074076179</v>
      </c>
      <c r="F609" s="73">
        <f t="shared" si="185"/>
        <v>0</v>
      </c>
      <c r="G609" s="74">
        <f t="shared" si="186"/>
        <v>3331.8123656828648</v>
      </c>
      <c r="H609" s="72">
        <f t="shared" si="187"/>
        <v>703.4263432904304</v>
      </c>
      <c r="I609" s="72">
        <f t="shared" si="188"/>
        <v>80</v>
      </c>
      <c r="J609" s="72">
        <f t="shared" si="189"/>
        <v>22.222222222222221</v>
      </c>
      <c r="K609" s="72">
        <f t="shared" si="197"/>
        <v>22.222222222222221</v>
      </c>
      <c r="L609" s="73">
        <f t="shared" si="190"/>
        <v>0.19919444444444442</v>
      </c>
      <c r="M609" s="73">
        <f t="shared" si="191"/>
        <v>0</v>
      </c>
      <c r="N609" s="72">
        <f t="shared" si="182"/>
        <v>0</v>
      </c>
      <c r="O609" s="74">
        <f t="shared" si="198"/>
        <v>342000</v>
      </c>
      <c r="P609" s="74">
        <f t="shared" si="196"/>
        <v>15390</v>
      </c>
      <c r="Q609" s="74">
        <f t="shared" si="192"/>
        <v>0</v>
      </c>
      <c r="R609" s="74">
        <f t="shared" si="199"/>
        <v>6000</v>
      </c>
      <c r="S609" s="74">
        <f t="shared" si="193"/>
        <v>1422.2222222222222</v>
      </c>
      <c r="T609" s="74">
        <f t="shared" si="194"/>
        <v>7422.2222222222226</v>
      </c>
      <c r="U609" s="75">
        <f t="shared" si="195"/>
        <v>7967.7777777777774</v>
      </c>
      <c r="W609" s="76">
        <f>IF($I609&lt;='Forbikjøringsfelt i stigning'!$D$15-'Forbikjøringsfelt i stigning'!$D$18,IF($I608&gt;='Forbikjøringsfelt i stigning'!$D$15-'Forbikjøringsfelt i stigning'!$D$18,$G609,0),0)</f>
        <v>0</v>
      </c>
      <c r="X609" s="77">
        <f>IF($I609&gt;='Forbikjøringsfelt i stigning'!$D$15-('Forbikjøringsfelt i stigning'!$D$18-5),IF($I608&lt;='Forbikjøringsfelt i stigning'!$D$15-('Forbikjøringsfelt i stigning'!$D$18-5),$G609,0),0)</f>
        <v>0</v>
      </c>
    </row>
    <row r="610" spans="2:24" x14ac:dyDescent="0.2">
      <c r="B610" s="71">
        <v>554</v>
      </c>
      <c r="C610" s="72">
        <f t="shared" si="200"/>
        <v>184.66666666666754</v>
      </c>
      <c r="D610" s="72">
        <f t="shared" si="183"/>
        <v>0.33333333333334281</v>
      </c>
      <c r="E610" s="73">
        <f t="shared" si="184"/>
        <v>7.4074074074076179</v>
      </c>
      <c r="F610" s="73">
        <f t="shared" si="185"/>
        <v>0</v>
      </c>
      <c r="G610" s="74">
        <f t="shared" si="186"/>
        <v>3339.2197730902726</v>
      </c>
      <c r="H610" s="72">
        <f t="shared" si="187"/>
        <v>703.4263432904304</v>
      </c>
      <c r="I610" s="72">
        <f t="shared" si="188"/>
        <v>80</v>
      </c>
      <c r="J610" s="72">
        <f t="shared" si="189"/>
        <v>22.222222222222221</v>
      </c>
      <c r="K610" s="72">
        <f t="shared" si="197"/>
        <v>22.222222222222221</v>
      </c>
      <c r="L610" s="73">
        <f t="shared" si="190"/>
        <v>0.19919444444444442</v>
      </c>
      <c r="M610" s="73">
        <f t="shared" si="191"/>
        <v>0</v>
      </c>
      <c r="N610" s="72">
        <f t="shared" si="182"/>
        <v>0</v>
      </c>
      <c r="O610" s="74">
        <f t="shared" si="198"/>
        <v>342000</v>
      </c>
      <c r="P610" s="74">
        <f t="shared" si="196"/>
        <v>15390</v>
      </c>
      <c r="Q610" s="74">
        <f t="shared" si="192"/>
        <v>0</v>
      </c>
      <c r="R610" s="74">
        <f t="shared" si="199"/>
        <v>6000</v>
      </c>
      <c r="S610" s="74">
        <f t="shared" si="193"/>
        <v>1422.2222222222222</v>
      </c>
      <c r="T610" s="74">
        <f t="shared" si="194"/>
        <v>7422.2222222222226</v>
      </c>
      <c r="U610" s="75">
        <f t="shared" si="195"/>
        <v>7967.7777777777774</v>
      </c>
      <c r="W610" s="76">
        <f>IF($I610&lt;='Forbikjøringsfelt i stigning'!$D$15-'Forbikjøringsfelt i stigning'!$D$18,IF($I609&gt;='Forbikjøringsfelt i stigning'!$D$15-'Forbikjøringsfelt i stigning'!$D$18,$G610,0),0)</f>
        <v>0</v>
      </c>
      <c r="X610" s="77">
        <f>IF($I610&gt;='Forbikjøringsfelt i stigning'!$D$15-('Forbikjøringsfelt i stigning'!$D$18-5),IF($I609&lt;='Forbikjøringsfelt i stigning'!$D$15-('Forbikjøringsfelt i stigning'!$D$18-5),$G610,0),0)</f>
        <v>0</v>
      </c>
    </row>
    <row r="611" spans="2:24" x14ac:dyDescent="0.2">
      <c r="B611" s="71">
        <v>555</v>
      </c>
      <c r="C611" s="72">
        <f t="shared" si="200"/>
        <v>185.00000000000088</v>
      </c>
      <c r="D611" s="72">
        <f t="shared" si="183"/>
        <v>0.33333333333334281</v>
      </c>
      <c r="E611" s="73">
        <f t="shared" si="184"/>
        <v>7.4074074074076179</v>
      </c>
      <c r="F611" s="73">
        <f t="shared" si="185"/>
        <v>0</v>
      </c>
      <c r="G611" s="74">
        <f t="shared" si="186"/>
        <v>3346.6271804976805</v>
      </c>
      <c r="H611" s="72">
        <f t="shared" si="187"/>
        <v>703.4263432904304</v>
      </c>
      <c r="I611" s="72">
        <f t="shared" si="188"/>
        <v>80</v>
      </c>
      <c r="J611" s="72">
        <f t="shared" si="189"/>
        <v>22.222222222222221</v>
      </c>
      <c r="K611" s="72">
        <f t="shared" si="197"/>
        <v>22.222222222222221</v>
      </c>
      <c r="L611" s="73">
        <f t="shared" si="190"/>
        <v>0.19919444444444442</v>
      </c>
      <c r="M611" s="73">
        <f t="shared" si="191"/>
        <v>0</v>
      </c>
      <c r="N611" s="72">
        <f t="shared" si="182"/>
        <v>0</v>
      </c>
      <c r="O611" s="74">
        <f t="shared" si="198"/>
        <v>342000</v>
      </c>
      <c r="P611" s="74">
        <f t="shared" si="196"/>
        <v>15390</v>
      </c>
      <c r="Q611" s="74">
        <f t="shared" si="192"/>
        <v>0</v>
      </c>
      <c r="R611" s="74">
        <f t="shared" si="199"/>
        <v>6000</v>
      </c>
      <c r="S611" s="74">
        <f t="shared" si="193"/>
        <v>1422.2222222222222</v>
      </c>
      <c r="T611" s="74">
        <f t="shared" si="194"/>
        <v>7422.2222222222226</v>
      </c>
      <c r="U611" s="75">
        <f t="shared" si="195"/>
        <v>7967.7777777777774</v>
      </c>
      <c r="W611" s="76">
        <f>IF($I611&lt;='Forbikjøringsfelt i stigning'!$D$15-'Forbikjøringsfelt i stigning'!$D$18,IF($I610&gt;='Forbikjøringsfelt i stigning'!$D$15-'Forbikjøringsfelt i stigning'!$D$18,$G611,0),0)</f>
        <v>0</v>
      </c>
      <c r="X611" s="77">
        <f>IF($I611&gt;='Forbikjøringsfelt i stigning'!$D$15-('Forbikjøringsfelt i stigning'!$D$18-5),IF($I610&lt;='Forbikjøringsfelt i stigning'!$D$15-('Forbikjøringsfelt i stigning'!$D$18-5),$G611,0),0)</f>
        <v>0</v>
      </c>
    </row>
    <row r="612" spans="2:24" x14ac:dyDescent="0.2">
      <c r="B612" s="71">
        <v>556</v>
      </c>
      <c r="C612" s="72">
        <f t="shared" si="200"/>
        <v>185.33333333333422</v>
      </c>
      <c r="D612" s="72">
        <f t="shared" si="183"/>
        <v>0.33333333333334281</v>
      </c>
      <c r="E612" s="73">
        <f t="shared" si="184"/>
        <v>7.4074074074076179</v>
      </c>
      <c r="F612" s="73">
        <f t="shared" si="185"/>
        <v>0</v>
      </c>
      <c r="G612" s="74">
        <f t="shared" si="186"/>
        <v>3354.0345879050883</v>
      </c>
      <c r="H612" s="72">
        <f t="shared" si="187"/>
        <v>703.4263432904304</v>
      </c>
      <c r="I612" s="72">
        <f t="shared" si="188"/>
        <v>80</v>
      </c>
      <c r="J612" s="72">
        <f t="shared" si="189"/>
        <v>22.222222222222221</v>
      </c>
      <c r="K612" s="72">
        <f t="shared" si="197"/>
        <v>22.222222222222221</v>
      </c>
      <c r="L612" s="73">
        <f t="shared" si="190"/>
        <v>0.19919444444444442</v>
      </c>
      <c r="M612" s="73">
        <f t="shared" si="191"/>
        <v>0</v>
      </c>
      <c r="N612" s="72">
        <f t="shared" si="182"/>
        <v>0</v>
      </c>
      <c r="O612" s="74">
        <f t="shared" si="198"/>
        <v>342000</v>
      </c>
      <c r="P612" s="74">
        <f t="shared" si="196"/>
        <v>15390</v>
      </c>
      <c r="Q612" s="74">
        <f t="shared" si="192"/>
        <v>0</v>
      </c>
      <c r="R612" s="74">
        <f t="shared" si="199"/>
        <v>6000</v>
      </c>
      <c r="S612" s="74">
        <f t="shared" si="193"/>
        <v>1422.2222222222222</v>
      </c>
      <c r="T612" s="74">
        <f t="shared" si="194"/>
        <v>7422.2222222222226</v>
      </c>
      <c r="U612" s="75">
        <f t="shared" si="195"/>
        <v>7967.7777777777774</v>
      </c>
      <c r="W612" s="76">
        <f>IF($I612&lt;='Forbikjøringsfelt i stigning'!$D$15-'Forbikjøringsfelt i stigning'!$D$18,IF($I611&gt;='Forbikjøringsfelt i stigning'!$D$15-'Forbikjøringsfelt i stigning'!$D$18,$G612,0),0)</f>
        <v>0</v>
      </c>
      <c r="X612" s="77">
        <f>IF($I612&gt;='Forbikjøringsfelt i stigning'!$D$15-('Forbikjøringsfelt i stigning'!$D$18-5),IF($I611&lt;='Forbikjøringsfelt i stigning'!$D$15-('Forbikjøringsfelt i stigning'!$D$18-5),$G612,0),0)</f>
        <v>0</v>
      </c>
    </row>
    <row r="613" spans="2:24" x14ac:dyDescent="0.2">
      <c r="B613" s="71">
        <v>557</v>
      </c>
      <c r="C613" s="72">
        <f t="shared" si="200"/>
        <v>185.66666666666757</v>
      </c>
      <c r="D613" s="72">
        <f t="shared" si="183"/>
        <v>0.33333333333334281</v>
      </c>
      <c r="E613" s="73">
        <f t="shared" si="184"/>
        <v>7.4074074074076179</v>
      </c>
      <c r="F613" s="73">
        <f t="shared" si="185"/>
        <v>0</v>
      </c>
      <c r="G613" s="74">
        <f t="shared" si="186"/>
        <v>3361.4419953124961</v>
      </c>
      <c r="H613" s="72">
        <f t="shared" si="187"/>
        <v>703.4263432904304</v>
      </c>
      <c r="I613" s="72">
        <f t="shared" si="188"/>
        <v>80</v>
      </c>
      <c r="J613" s="72">
        <f t="shared" si="189"/>
        <v>22.222222222222221</v>
      </c>
      <c r="K613" s="72">
        <f t="shared" si="197"/>
        <v>22.222222222222221</v>
      </c>
      <c r="L613" s="73">
        <f t="shared" si="190"/>
        <v>0.19919444444444442</v>
      </c>
      <c r="M613" s="73">
        <f t="shared" si="191"/>
        <v>0</v>
      </c>
      <c r="N613" s="72">
        <f t="shared" si="182"/>
        <v>0</v>
      </c>
      <c r="O613" s="74">
        <f t="shared" si="198"/>
        <v>342000</v>
      </c>
      <c r="P613" s="74">
        <f t="shared" si="196"/>
        <v>15390</v>
      </c>
      <c r="Q613" s="74">
        <f t="shared" si="192"/>
        <v>0</v>
      </c>
      <c r="R613" s="74">
        <f t="shared" si="199"/>
        <v>6000</v>
      </c>
      <c r="S613" s="74">
        <f t="shared" si="193"/>
        <v>1422.2222222222222</v>
      </c>
      <c r="T613" s="74">
        <f t="shared" si="194"/>
        <v>7422.2222222222226</v>
      </c>
      <c r="U613" s="75">
        <f t="shared" si="195"/>
        <v>7967.7777777777774</v>
      </c>
      <c r="W613" s="76">
        <f>IF($I613&lt;='Forbikjøringsfelt i stigning'!$D$15-'Forbikjøringsfelt i stigning'!$D$18,IF($I612&gt;='Forbikjøringsfelt i stigning'!$D$15-'Forbikjøringsfelt i stigning'!$D$18,$G613,0),0)</f>
        <v>0</v>
      </c>
      <c r="X613" s="77">
        <f>IF($I613&gt;='Forbikjøringsfelt i stigning'!$D$15-('Forbikjøringsfelt i stigning'!$D$18-5),IF($I612&lt;='Forbikjøringsfelt i stigning'!$D$15-('Forbikjøringsfelt i stigning'!$D$18-5),$G613,0),0)</f>
        <v>0</v>
      </c>
    </row>
    <row r="614" spans="2:24" x14ac:dyDescent="0.2">
      <c r="B614" s="71">
        <v>558</v>
      </c>
      <c r="C614" s="72">
        <f t="shared" si="200"/>
        <v>186.00000000000091</v>
      </c>
      <c r="D614" s="72">
        <f t="shared" si="183"/>
        <v>0.33333333333334281</v>
      </c>
      <c r="E614" s="73">
        <f t="shared" si="184"/>
        <v>7.4074074074076179</v>
      </c>
      <c r="F614" s="73">
        <f t="shared" si="185"/>
        <v>0</v>
      </c>
      <c r="G614" s="74">
        <f t="shared" si="186"/>
        <v>3368.849402719904</v>
      </c>
      <c r="H614" s="72">
        <f t="shared" si="187"/>
        <v>703.4263432904304</v>
      </c>
      <c r="I614" s="72">
        <f t="shared" si="188"/>
        <v>80</v>
      </c>
      <c r="J614" s="72">
        <f t="shared" si="189"/>
        <v>22.222222222222221</v>
      </c>
      <c r="K614" s="72">
        <f t="shared" si="197"/>
        <v>22.222222222222221</v>
      </c>
      <c r="L614" s="73">
        <f t="shared" si="190"/>
        <v>0.19919444444444442</v>
      </c>
      <c r="M614" s="73">
        <f t="shared" si="191"/>
        <v>0</v>
      </c>
      <c r="N614" s="72">
        <f t="shared" si="182"/>
        <v>0</v>
      </c>
      <c r="O614" s="74">
        <f t="shared" si="198"/>
        <v>342000</v>
      </c>
      <c r="P614" s="74">
        <f t="shared" si="196"/>
        <v>15390</v>
      </c>
      <c r="Q614" s="74">
        <f t="shared" si="192"/>
        <v>0</v>
      </c>
      <c r="R614" s="74">
        <f t="shared" si="199"/>
        <v>6000</v>
      </c>
      <c r="S614" s="74">
        <f t="shared" si="193"/>
        <v>1422.2222222222222</v>
      </c>
      <c r="T614" s="74">
        <f t="shared" si="194"/>
        <v>7422.2222222222226</v>
      </c>
      <c r="U614" s="75">
        <f t="shared" si="195"/>
        <v>7967.7777777777774</v>
      </c>
      <c r="W614" s="76">
        <f>IF($I614&lt;='Forbikjøringsfelt i stigning'!$D$15-'Forbikjøringsfelt i stigning'!$D$18,IF($I613&gt;='Forbikjøringsfelt i stigning'!$D$15-'Forbikjøringsfelt i stigning'!$D$18,$G614,0),0)</f>
        <v>0</v>
      </c>
      <c r="X614" s="77">
        <f>IF($I614&gt;='Forbikjøringsfelt i stigning'!$D$15-('Forbikjøringsfelt i stigning'!$D$18-5),IF($I613&lt;='Forbikjøringsfelt i stigning'!$D$15-('Forbikjøringsfelt i stigning'!$D$18-5),$G614,0),0)</f>
        <v>0</v>
      </c>
    </row>
    <row r="615" spans="2:24" x14ac:dyDescent="0.2">
      <c r="B615" s="71">
        <v>559</v>
      </c>
      <c r="C615" s="72">
        <f t="shared" si="200"/>
        <v>186.33333333333425</v>
      </c>
      <c r="D615" s="72">
        <f t="shared" si="183"/>
        <v>0.33333333333334281</v>
      </c>
      <c r="E615" s="73">
        <f t="shared" si="184"/>
        <v>7.4074074074076179</v>
      </c>
      <c r="F615" s="73">
        <f t="shared" si="185"/>
        <v>0</v>
      </c>
      <c r="G615" s="74">
        <f t="shared" si="186"/>
        <v>3376.2568101273118</v>
      </c>
      <c r="H615" s="72">
        <f t="shared" si="187"/>
        <v>703.4263432904304</v>
      </c>
      <c r="I615" s="72">
        <f t="shared" si="188"/>
        <v>80</v>
      </c>
      <c r="J615" s="72">
        <f t="shared" si="189"/>
        <v>22.222222222222221</v>
      </c>
      <c r="K615" s="72">
        <f t="shared" si="197"/>
        <v>22.222222222222221</v>
      </c>
      <c r="L615" s="73">
        <f t="shared" si="190"/>
        <v>0.19919444444444442</v>
      </c>
      <c r="M615" s="73">
        <f t="shared" si="191"/>
        <v>0</v>
      </c>
      <c r="N615" s="72">
        <f t="shared" si="182"/>
        <v>0</v>
      </c>
      <c r="O615" s="74">
        <f t="shared" si="198"/>
        <v>342000</v>
      </c>
      <c r="P615" s="74">
        <f t="shared" si="196"/>
        <v>15390</v>
      </c>
      <c r="Q615" s="74">
        <f t="shared" si="192"/>
        <v>0</v>
      </c>
      <c r="R615" s="74">
        <f t="shared" si="199"/>
        <v>6000</v>
      </c>
      <c r="S615" s="74">
        <f t="shared" si="193"/>
        <v>1422.2222222222222</v>
      </c>
      <c r="T615" s="74">
        <f t="shared" si="194"/>
        <v>7422.2222222222226</v>
      </c>
      <c r="U615" s="75">
        <f t="shared" si="195"/>
        <v>7967.7777777777774</v>
      </c>
      <c r="W615" s="76">
        <f>IF($I615&lt;='Forbikjøringsfelt i stigning'!$D$15-'Forbikjøringsfelt i stigning'!$D$18,IF($I614&gt;='Forbikjøringsfelt i stigning'!$D$15-'Forbikjøringsfelt i stigning'!$D$18,$G615,0),0)</f>
        <v>0</v>
      </c>
      <c r="X615" s="77">
        <f>IF($I615&gt;='Forbikjøringsfelt i stigning'!$D$15-('Forbikjøringsfelt i stigning'!$D$18-5),IF($I614&lt;='Forbikjøringsfelt i stigning'!$D$15-('Forbikjøringsfelt i stigning'!$D$18-5),$G615,0),0)</f>
        <v>0</v>
      </c>
    </row>
    <row r="616" spans="2:24" x14ac:dyDescent="0.2">
      <c r="B616" s="71">
        <v>560</v>
      </c>
      <c r="C616" s="72">
        <f t="shared" si="200"/>
        <v>186.6666666666676</v>
      </c>
      <c r="D616" s="72">
        <f t="shared" si="183"/>
        <v>0.33333333333334281</v>
      </c>
      <c r="E616" s="73">
        <f t="shared" si="184"/>
        <v>7.4074074074076179</v>
      </c>
      <c r="F616" s="73">
        <f t="shared" si="185"/>
        <v>0</v>
      </c>
      <c r="G616" s="74">
        <f t="shared" si="186"/>
        <v>3383.6642175347197</v>
      </c>
      <c r="H616" s="72">
        <f t="shared" si="187"/>
        <v>703.4263432904304</v>
      </c>
      <c r="I616" s="72">
        <f t="shared" si="188"/>
        <v>80</v>
      </c>
      <c r="J616" s="72">
        <f t="shared" si="189"/>
        <v>22.222222222222221</v>
      </c>
      <c r="K616" s="72">
        <f t="shared" si="197"/>
        <v>22.222222222222221</v>
      </c>
      <c r="L616" s="73">
        <f t="shared" si="190"/>
        <v>0.19919444444444442</v>
      </c>
      <c r="M616" s="73">
        <f t="shared" si="191"/>
        <v>0</v>
      </c>
      <c r="N616" s="72">
        <f t="shared" si="182"/>
        <v>0</v>
      </c>
      <c r="O616" s="74">
        <f t="shared" si="198"/>
        <v>342000</v>
      </c>
      <c r="P616" s="74">
        <f t="shared" si="196"/>
        <v>15390</v>
      </c>
      <c r="Q616" s="74">
        <f t="shared" si="192"/>
        <v>0</v>
      </c>
      <c r="R616" s="74">
        <f t="shared" si="199"/>
        <v>6000</v>
      </c>
      <c r="S616" s="74">
        <f t="shared" si="193"/>
        <v>1422.2222222222222</v>
      </c>
      <c r="T616" s="74">
        <f t="shared" si="194"/>
        <v>7422.2222222222226</v>
      </c>
      <c r="U616" s="75">
        <f t="shared" si="195"/>
        <v>7967.7777777777774</v>
      </c>
      <c r="W616" s="76">
        <f>IF($I616&lt;='Forbikjøringsfelt i stigning'!$D$15-'Forbikjøringsfelt i stigning'!$D$18,IF($I615&gt;='Forbikjøringsfelt i stigning'!$D$15-'Forbikjøringsfelt i stigning'!$D$18,$G616,0),0)</f>
        <v>0</v>
      </c>
      <c r="X616" s="77">
        <f>IF($I616&gt;='Forbikjøringsfelt i stigning'!$D$15-('Forbikjøringsfelt i stigning'!$D$18-5),IF($I615&lt;='Forbikjøringsfelt i stigning'!$D$15-('Forbikjøringsfelt i stigning'!$D$18-5),$G616,0),0)</f>
        <v>0</v>
      </c>
    </row>
    <row r="617" spans="2:24" x14ac:dyDescent="0.2">
      <c r="B617" s="71">
        <v>561</v>
      </c>
      <c r="C617" s="72">
        <f t="shared" si="200"/>
        <v>187.00000000000094</v>
      </c>
      <c r="D617" s="72">
        <f t="shared" si="183"/>
        <v>0.33333333333334281</v>
      </c>
      <c r="E617" s="73">
        <f t="shared" si="184"/>
        <v>7.4074074074076179</v>
      </c>
      <c r="F617" s="73">
        <f t="shared" si="185"/>
        <v>0</v>
      </c>
      <c r="G617" s="74">
        <f t="shared" si="186"/>
        <v>3391.0716249421275</v>
      </c>
      <c r="H617" s="72">
        <f t="shared" si="187"/>
        <v>703.4263432904304</v>
      </c>
      <c r="I617" s="72">
        <f t="shared" si="188"/>
        <v>80</v>
      </c>
      <c r="J617" s="72">
        <f t="shared" si="189"/>
        <v>22.222222222222221</v>
      </c>
      <c r="K617" s="72">
        <f t="shared" si="197"/>
        <v>22.222222222222221</v>
      </c>
      <c r="L617" s="73">
        <f t="shared" si="190"/>
        <v>0.19919444444444442</v>
      </c>
      <c r="M617" s="73">
        <f t="shared" si="191"/>
        <v>0</v>
      </c>
      <c r="N617" s="72">
        <f t="shared" si="182"/>
        <v>0</v>
      </c>
      <c r="O617" s="74">
        <f t="shared" si="198"/>
        <v>342000</v>
      </c>
      <c r="P617" s="74">
        <f t="shared" si="196"/>
        <v>15390</v>
      </c>
      <c r="Q617" s="74">
        <f t="shared" si="192"/>
        <v>0</v>
      </c>
      <c r="R617" s="74">
        <f t="shared" si="199"/>
        <v>6000</v>
      </c>
      <c r="S617" s="74">
        <f t="shared" si="193"/>
        <v>1422.2222222222222</v>
      </c>
      <c r="T617" s="74">
        <f t="shared" si="194"/>
        <v>7422.2222222222226</v>
      </c>
      <c r="U617" s="75">
        <f t="shared" si="195"/>
        <v>7967.7777777777774</v>
      </c>
      <c r="W617" s="76">
        <f>IF($I617&lt;='Forbikjøringsfelt i stigning'!$D$15-'Forbikjøringsfelt i stigning'!$D$18,IF($I616&gt;='Forbikjøringsfelt i stigning'!$D$15-'Forbikjøringsfelt i stigning'!$D$18,$G617,0),0)</f>
        <v>0</v>
      </c>
      <c r="X617" s="77">
        <f>IF($I617&gt;='Forbikjøringsfelt i stigning'!$D$15-('Forbikjøringsfelt i stigning'!$D$18-5),IF($I616&lt;='Forbikjøringsfelt i stigning'!$D$15-('Forbikjøringsfelt i stigning'!$D$18-5),$G617,0),0)</f>
        <v>0</v>
      </c>
    </row>
    <row r="618" spans="2:24" x14ac:dyDescent="0.2">
      <c r="B618" s="71">
        <v>562</v>
      </c>
      <c r="C618" s="72">
        <f t="shared" si="200"/>
        <v>187.33333333333428</v>
      </c>
      <c r="D618" s="72">
        <f t="shared" si="183"/>
        <v>0.33333333333334281</v>
      </c>
      <c r="E618" s="73">
        <f t="shared" si="184"/>
        <v>7.4074074074076179</v>
      </c>
      <c r="F618" s="73">
        <f t="shared" si="185"/>
        <v>0</v>
      </c>
      <c r="G618" s="74">
        <f t="shared" si="186"/>
        <v>3398.4790323495354</v>
      </c>
      <c r="H618" s="72">
        <f t="shared" si="187"/>
        <v>703.4263432904304</v>
      </c>
      <c r="I618" s="72">
        <f t="shared" si="188"/>
        <v>80</v>
      </c>
      <c r="J618" s="72">
        <f t="shared" si="189"/>
        <v>22.222222222222221</v>
      </c>
      <c r="K618" s="72">
        <f t="shared" si="197"/>
        <v>22.222222222222221</v>
      </c>
      <c r="L618" s="73">
        <f t="shared" si="190"/>
        <v>0.19919444444444442</v>
      </c>
      <c r="M618" s="73">
        <f t="shared" si="191"/>
        <v>0</v>
      </c>
      <c r="N618" s="72">
        <f t="shared" si="182"/>
        <v>0</v>
      </c>
      <c r="O618" s="74">
        <f t="shared" si="198"/>
        <v>342000</v>
      </c>
      <c r="P618" s="74">
        <f t="shared" si="196"/>
        <v>15390</v>
      </c>
      <c r="Q618" s="74">
        <f t="shared" si="192"/>
        <v>0</v>
      </c>
      <c r="R618" s="74">
        <f t="shared" si="199"/>
        <v>6000</v>
      </c>
      <c r="S618" s="74">
        <f t="shared" si="193"/>
        <v>1422.2222222222222</v>
      </c>
      <c r="T618" s="74">
        <f t="shared" si="194"/>
        <v>7422.2222222222226</v>
      </c>
      <c r="U618" s="75">
        <f t="shared" si="195"/>
        <v>7967.7777777777774</v>
      </c>
      <c r="W618" s="76">
        <f>IF($I618&lt;='Forbikjøringsfelt i stigning'!$D$15-'Forbikjøringsfelt i stigning'!$D$18,IF($I617&gt;='Forbikjøringsfelt i stigning'!$D$15-'Forbikjøringsfelt i stigning'!$D$18,$G618,0),0)</f>
        <v>0</v>
      </c>
      <c r="X618" s="77">
        <f>IF($I618&gt;='Forbikjøringsfelt i stigning'!$D$15-('Forbikjøringsfelt i stigning'!$D$18-5),IF($I617&lt;='Forbikjøringsfelt i stigning'!$D$15-('Forbikjøringsfelt i stigning'!$D$18-5),$G618,0),0)</f>
        <v>0</v>
      </c>
    </row>
    <row r="619" spans="2:24" x14ac:dyDescent="0.2">
      <c r="B619" s="71">
        <v>563</v>
      </c>
      <c r="C619" s="72">
        <f t="shared" si="200"/>
        <v>187.66666666666762</v>
      </c>
      <c r="D619" s="72">
        <f t="shared" si="183"/>
        <v>0.33333333333334281</v>
      </c>
      <c r="E619" s="73">
        <f t="shared" si="184"/>
        <v>7.4074074074076179</v>
      </c>
      <c r="F619" s="73">
        <f t="shared" si="185"/>
        <v>0</v>
      </c>
      <c r="G619" s="74">
        <f t="shared" si="186"/>
        <v>3405.8864397569432</v>
      </c>
      <c r="H619" s="72">
        <f t="shared" si="187"/>
        <v>703.4263432904304</v>
      </c>
      <c r="I619" s="72">
        <f t="shared" si="188"/>
        <v>80</v>
      </c>
      <c r="J619" s="72">
        <f t="shared" si="189"/>
        <v>22.222222222222221</v>
      </c>
      <c r="K619" s="72">
        <f t="shared" si="197"/>
        <v>22.222222222222221</v>
      </c>
      <c r="L619" s="73">
        <f t="shared" si="190"/>
        <v>0.19919444444444442</v>
      </c>
      <c r="M619" s="73">
        <f t="shared" si="191"/>
        <v>0</v>
      </c>
      <c r="N619" s="72">
        <f t="shared" si="182"/>
        <v>0</v>
      </c>
      <c r="O619" s="74">
        <f t="shared" si="198"/>
        <v>342000</v>
      </c>
      <c r="P619" s="74">
        <f t="shared" si="196"/>
        <v>15390</v>
      </c>
      <c r="Q619" s="74">
        <f t="shared" si="192"/>
        <v>0</v>
      </c>
      <c r="R619" s="74">
        <f t="shared" si="199"/>
        <v>6000</v>
      </c>
      <c r="S619" s="74">
        <f t="shared" si="193"/>
        <v>1422.2222222222222</v>
      </c>
      <c r="T619" s="74">
        <f t="shared" si="194"/>
        <v>7422.2222222222226</v>
      </c>
      <c r="U619" s="75">
        <f t="shared" si="195"/>
        <v>7967.7777777777774</v>
      </c>
      <c r="W619" s="76">
        <f>IF($I619&lt;='Forbikjøringsfelt i stigning'!$D$15-'Forbikjøringsfelt i stigning'!$D$18,IF($I618&gt;='Forbikjøringsfelt i stigning'!$D$15-'Forbikjøringsfelt i stigning'!$D$18,$G619,0),0)</f>
        <v>0</v>
      </c>
      <c r="X619" s="77">
        <f>IF($I619&gt;='Forbikjøringsfelt i stigning'!$D$15-('Forbikjøringsfelt i stigning'!$D$18-5),IF($I618&lt;='Forbikjøringsfelt i stigning'!$D$15-('Forbikjøringsfelt i stigning'!$D$18-5),$G619,0),0)</f>
        <v>0</v>
      </c>
    </row>
    <row r="620" spans="2:24" x14ac:dyDescent="0.2">
      <c r="B620" s="71">
        <v>564</v>
      </c>
      <c r="C620" s="72">
        <f t="shared" si="200"/>
        <v>188.00000000000097</v>
      </c>
      <c r="D620" s="72">
        <f t="shared" si="183"/>
        <v>0.33333333333334281</v>
      </c>
      <c r="E620" s="73">
        <f t="shared" si="184"/>
        <v>7.4074074074076179</v>
      </c>
      <c r="F620" s="73">
        <f t="shared" si="185"/>
        <v>0</v>
      </c>
      <c r="G620" s="74">
        <f t="shared" si="186"/>
        <v>3413.2938471643511</v>
      </c>
      <c r="H620" s="72">
        <f t="shared" si="187"/>
        <v>703.4263432904304</v>
      </c>
      <c r="I620" s="72">
        <f t="shared" si="188"/>
        <v>80</v>
      </c>
      <c r="J620" s="72">
        <f t="shared" si="189"/>
        <v>22.222222222222221</v>
      </c>
      <c r="K620" s="72">
        <f t="shared" si="197"/>
        <v>22.222222222222221</v>
      </c>
      <c r="L620" s="73">
        <f t="shared" si="190"/>
        <v>0.19919444444444442</v>
      </c>
      <c r="M620" s="73">
        <f t="shared" si="191"/>
        <v>0</v>
      </c>
      <c r="N620" s="72">
        <f t="shared" si="182"/>
        <v>0</v>
      </c>
      <c r="O620" s="74">
        <f t="shared" si="198"/>
        <v>342000</v>
      </c>
      <c r="P620" s="74">
        <f t="shared" si="196"/>
        <v>15390</v>
      </c>
      <c r="Q620" s="74">
        <f t="shared" si="192"/>
        <v>0</v>
      </c>
      <c r="R620" s="74">
        <f t="shared" si="199"/>
        <v>6000</v>
      </c>
      <c r="S620" s="74">
        <f t="shared" si="193"/>
        <v>1422.2222222222222</v>
      </c>
      <c r="T620" s="74">
        <f t="shared" si="194"/>
        <v>7422.2222222222226</v>
      </c>
      <c r="U620" s="75">
        <f t="shared" si="195"/>
        <v>7967.7777777777774</v>
      </c>
      <c r="W620" s="76">
        <f>IF($I620&lt;='Forbikjøringsfelt i stigning'!$D$15-'Forbikjøringsfelt i stigning'!$D$18,IF($I619&gt;='Forbikjøringsfelt i stigning'!$D$15-'Forbikjøringsfelt i stigning'!$D$18,$G620,0),0)</f>
        <v>0</v>
      </c>
      <c r="X620" s="77">
        <f>IF($I620&gt;='Forbikjøringsfelt i stigning'!$D$15-('Forbikjøringsfelt i stigning'!$D$18-5),IF($I619&lt;='Forbikjøringsfelt i stigning'!$D$15-('Forbikjøringsfelt i stigning'!$D$18-5),$G620,0),0)</f>
        <v>0</v>
      </c>
    </row>
    <row r="621" spans="2:24" x14ac:dyDescent="0.2">
      <c r="B621" s="71">
        <v>565</v>
      </c>
      <c r="C621" s="72">
        <f t="shared" si="200"/>
        <v>188.33333333333431</v>
      </c>
      <c r="D621" s="72">
        <f t="shared" si="183"/>
        <v>0.33333333333334281</v>
      </c>
      <c r="E621" s="73">
        <f t="shared" si="184"/>
        <v>7.4074074074076179</v>
      </c>
      <c r="F621" s="73">
        <f t="shared" si="185"/>
        <v>0</v>
      </c>
      <c r="G621" s="74">
        <f t="shared" si="186"/>
        <v>3420.7012545717589</v>
      </c>
      <c r="H621" s="72">
        <f t="shared" si="187"/>
        <v>703.4263432904304</v>
      </c>
      <c r="I621" s="72">
        <f t="shared" si="188"/>
        <v>80</v>
      </c>
      <c r="J621" s="72">
        <f t="shared" si="189"/>
        <v>22.222222222222221</v>
      </c>
      <c r="K621" s="72">
        <f t="shared" si="197"/>
        <v>22.222222222222221</v>
      </c>
      <c r="L621" s="73">
        <f t="shared" si="190"/>
        <v>0.19919444444444442</v>
      </c>
      <c r="M621" s="73">
        <f t="shared" si="191"/>
        <v>0</v>
      </c>
      <c r="N621" s="72">
        <f t="shared" si="182"/>
        <v>0</v>
      </c>
      <c r="O621" s="74">
        <f t="shared" si="198"/>
        <v>342000</v>
      </c>
      <c r="P621" s="74">
        <f t="shared" si="196"/>
        <v>15390</v>
      </c>
      <c r="Q621" s="74">
        <f t="shared" si="192"/>
        <v>0</v>
      </c>
      <c r="R621" s="74">
        <f t="shared" si="199"/>
        <v>6000</v>
      </c>
      <c r="S621" s="74">
        <f t="shared" si="193"/>
        <v>1422.2222222222222</v>
      </c>
      <c r="T621" s="74">
        <f t="shared" si="194"/>
        <v>7422.2222222222226</v>
      </c>
      <c r="U621" s="75">
        <f t="shared" si="195"/>
        <v>7967.7777777777774</v>
      </c>
      <c r="W621" s="76">
        <f>IF($I621&lt;='Forbikjøringsfelt i stigning'!$D$15-'Forbikjøringsfelt i stigning'!$D$18,IF($I620&gt;='Forbikjøringsfelt i stigning'!$D$15-'Forbikjøringsfelt i stigning'!$D$18,$G621,0),0)</f>
        <v>0</v>
      </c>
      <c r="X621" s="77">
        <f>IF($I621&gt;='Forbikjøringsfelt i stigning'!$D$15-('Forbikjøringsfelt i stigning'!$D$18-5),IF($I620&lt;='Forbikjøringsfelt i stigning'!$D$15-('Forbikjøringsfelt i stigning'!$D$18-5),$G621,0),0)</f>
        <v>0</v>
      </c>
    </row>
    <row r="622" spans="2:24" x14ac:dyDescent="0.2">
      <c r="B622" s="71">
        <v>566</v>
      </c>
      <c r="C622" s="72">
        <f t="shared" si="200"/>
        <v>188.66666666666765</v>
      </c>
      <c r="D622" s="72">
        <f t="shared" si="183"/>
        <v>0.33333333333334281</v>
      </c>
      <c r="E622" s="73">
        <f t="shared" si="184"/>
        <v>7.4074074074076179</v>
      </c>
      <c r="F622" s="73">
        <f t="shared" si="185"/>
        <v>0</v>
      </c>
      <c r="G622" s="74">
        <f t="shared" si="186"/>
        <v>3428.1086619791668</v>
      </c>
      <c r="H622" s="72">
        <f t="shared" si="187"/>
        <v>703.4263432904304</v>
      </c>
      <c r="I622" s="72">
        <f t="shared" si="188"/>
        <v>80</v>
      </c>
      <c r="J622" s="72">
        <f t="shared" si="189"/>
        <v>22.222222222222221</v>
      </c>
      <c r="K622" s="72">
        <f t="shared" si="197"/>
        <v>22.222222222222221</v>
      </c>
      <c r="L622" s="73">
        <f t="shared" si="190"/>
        <v>0.19919444444444442</v>
      </c>
      <c r="M622" s="73">
        <f t="shared" si="191"/>
        <v>0</v>
      </c>
      <c r="N622" s="72">
        <f t="shared" si="182"/>
        <v>0</v>
      </c>
      <c r="O622" s="74">
        <f t="shared" si="198"/>
        <v>342000</v>
      </c>
      <c r="P622" s="74">
        <f t="shared" si="196"/>
        <v>15390</v>
      </c>
      <c r="Q622" s="74">
        <f t="shared" si="192"/>
        <v>0</v>
      </c>
      <c r="R622" s="74">
        <f t="shared" si="199"/>
        <v>6000</v>
      </c>
      <c r="S622" s="74">
        <f t="shared" si="193"/>
        <v>1422.2222222222222</v>
      </c>
      <c r="T622" s="74">
        <f t="shared" si="194"/>
        <v>7422.2222222222226</v>
      </c>
      <c r="U622" s="75">
        <f t="shared" si="195"/>
        <v>7967.7777777777774</v>
      </c>
      <c r="W622" s="76">
        <f>IF($I622&lt;='Forbikjøringsfelt i stigning'!$D$15-'Forbikjøringsfelt i stigning'!$D$18,IF($I621&gt;='Forbikjøringsfelt i stigning'!$D$15-'Forbikjøringsfelt i stigning'!$D$18,$G622,0),0)</f>
        <v>0</v>
      </c>
      <c r="X622" s="77">
        <f>IF($I622&gt;='Forbikjøringsfelt i stigning'!$D$15-('Forbikjøringsfelt i stigning'!$D$18-5),IF($I621&lt;='Forbikjøringsfelt i stigning'!$D$15-('Forbikjøringsfelt i stigning'!$D$18-5),$G622,0),0)</f>
        <v>0</v>
      </c>
    </row>
    <row r="623" spans="2:24" x14ac:dyDescent="0.2">
      <c r="B623" s="71">
        <v>567</v>
      </c>
      <c r="C623" s="72">
        <f t="shared" si="200"/>
        <v>189.00000000000099</v>
      </c>
      <c r="D623" s="72">
        <f t="shared" si="183"/>
        <v>0.33333333333334281</v>
      </c>
      <c r="E623" s="73">
        <f t="shared" si="184"/>
        <v>7.4074074074076179</v>
      </c>
      <c r="F623" s="73">
        <f t="shared" si="185"/>
        <v>0</v>
      </c>
      <c r="G623" s="74">
        <f t="shared" si="186"/>
        <v>3435.5160693865746</v>
      </c>
      <c r="H623" s="72">
        <f t="shared" si="187"/>
        <v>703.4263432904304</v>
      </c>
      <c r="I623" s="72">
        <f t="shared" si="188"/>
        <v>80</v>
      </c>
      <c r="J623" s="72">
        <f t="shared" si="189"/>
        <v>22.222222222222221</v>
      </c>
      <c r="K623" s="72">
        <f t="shared" si="197"/>
        <v>22.222222222222221</v>
      </c>
      <c r="L623" s="73">
        <f t="shared" si="190"/>
        <v>0.19919444444444442</v>
      </c>
      <c r="M623" s="73">
        <f t="shared" si="191"/>
        <v>0</v>
      </c>
      <c r="N623" s="72">
        <f t="shared" si="182"/>
        <v>0</v>
      </c>
      <c r="O623" s="74">
        <f t="shared" si="198"/>
        <v>342000</v>
      </c>
      <c r="P623" s="74">
        <f t="shared" si="196"/>
        <v>15390</v>
      </c>
      <c r="Q623" s="74">
        <f t="shared" si="192"/>
        <v>0</v>
      </c>
      <c r="R623" s="74">
        <f t="shared" si="199"/>
        <v>6000</v>
      </c>
      <c r="S623" s="74">
        <f t="shared" si="193"/>
        <v>1422.2222222222222</v>
      </c>
      <c r="T623" s="74">
        <f t="shared" si="194"/>
        <v>7422.2222222222226</v>
      </c>
      <c r="U623" s="75">
        <f t="shared" si="195"/>
        <v>7967.7777777777774</v>
      </c>
      <c r="W623" s="76">
        <f>IF($I623&lt;='Forbikjøringsfelt i stigning'!$D$15-'Forbikjøringsfelt i stigning'!$D$18,IF($I622&gt;='Forbikjøringsfelt i stigning'!$D$15-'Forbikjøringsfelt i stigning'!$D$18,$G623,0),0)</f>
        <v>0</v>
      </c>
      <c r="X623" s="77">
        <f>IF($I623&gt;='Forbikjøringsfelt i stigning'!$D$15-('Forbikjøringsfelt i stigning'!$D$18-5),IF($I622&lt;='Forbikjøringsfelt i stigning'!$D$15-('Forbikjøringsfelt i stigning'!$D$18-5),$G623,0),0)</f>
        <v>0</v>
      </c>
    </row>
    <row r="624" spans="2:24" x14ac:dyDescent="0.2">
      <c r="B624" s="71">
        <v>568</v>
      </c>
      <c r="C624" s="72">
        <f t="shared" si="200"/>
        <v>189.33333333333434</v>
      </c>
      <c r="D624" s="72">
        <f t="shared" si="183"/>
        <v>0.33333333333334281</v>
      </c>
      <c r="E624" s="73">
        <f t="shared" si="184"/>
        <v>7.4074074074076179</v>
      </c>
      <c r="F624" s="73">
        <f t="shared" si="185"/>
        <v>0</v>
      </c>
      <c r="G624" s="74">
        <f t="shared" si="186"/>
        <v>3442.9234767939824</v>
      </c>
      <c r="H624" s="72">
        <f t="shared" si="187"/>
        <v>703.4263432904304</v>
      </c>
      <c r="I624" s="72">
        <f t="shared" si="188"/>
        <v>80</v>
      </c>
      <c r="J624" s="72">
        <f t="shared" si="189"/>
        <v>22.222222222222221</v>
      </c>
      <c r="K624" s="72">
        <f t="shared" si="197"/>
        <v>22.222222222222221</v>
      </c>
      <c r="L624" s="73">
        <f t="shared" si="190"/>
        <v>0.19919444444444442</v>
      </c>
      <c r="M624" s="73">
        <f t="shared" si="191"/>
        <v>0</v>
      </c>
      <c r="N624" s="72">
        <f t="shared" si="182"/>
        <v>0</v>
      </c>
      <c r="O624" s="74">
        <f t="shared" si="198"/>
        <v>342000</v>
      </c>
      <c r="P624" s="74">
        <f t="shared" si="196"/>
        <v>15390</v>
      </c>
      <c r="Q624" s="74">
        <f t="shared" si="192"/>
        <v>0</v>
      </c>
      <c r="R624" s="74">
        <f t="shared" si="199"/>
        <v>6000</v>
      </c>
      <c r="S624" s="74">
        <f t="shared" si="193"/>
        <v>1422.2222222222222</v>
      </c>
      <c r="T624" s="74">
        <f t="shared" si="194"/>
        <v>7422.2222222222226</v>
      </c>
      <c r="U624" s="75">
        <f t="shared" si="195"/>
        <v>7967.7777777777774</v>
      </c>
      <c r="W624" s="76">
        <f>IF($I624&lt;='Forbikjøringsfelt i stigning'!$D$15-'Forbikjøringsfelt i stigning'!$D$18,IF($I623&gt;='Forbikjøringsfelt i stigning'!$D$15-'Forbikjøringsfelt i stigning'!$D$18,$G624,0),0)</f>
        <v>0</v>
      </c>
      <c r="X624" s="77">
        <f>IF($I624&gt;='Forbikjøringsfelt i stigning'!$D$15-('Forbikjøringsfelt i stigning'!$D$18-5),IF($I623&lt;='Forbikjøringsfelt i stigning'!$D$15-('Forbikjøringsfelt i stigning'!$D$18-5),$G624,0),0)</f>
        <v>0</v>
      </c>
    </row>
    <row r="625" spans="2:24" x14ac:dyDescent="0.2">
      <c r="B625" s="71">
        <v>569</v>
      </c>
      <c r="C625" s="72">
        <f t="shared" si="200"/>
        <v>189.66666666666768</v>
      </c>
      <c r="D625" s="72">
        <f t="shared" si="183"/>
        <v>0.33333333333334281</v>
      </c>
      <c r="E625" s="73">
        <f t="shared" si="184"/>
        <v>7.4074074074076179</v>
      </c>
      <c r="F625" s="73">
        <f t="shared" si="185"/>
        <v>0</v>
      </c>
      <c r="G625" s="74">
        <f t="shared" si="186"/>
        <v>3450.3308842013903</v>
      </c>
      <c r="H625" s="72">
        <f t="shared" si="187"/>
        <v>703.4263432904304</v>
      </c>
      <c r="I625" s="72">
        <f t="shared" si="188"/>
        <v>80</v>
      </c>
      <c r="J625" s="72">
        <f t="shared" si="189"/>
        <v>22.222222222222221</v>
      </c>
      <c r="K625" s="72">
        <f t="shared" si="197"/>
        <v>22.222222222222221</v>
      </c>
      <c r="L625" s="73">
        <f t="shared" si="190"/>
        <v>0.19919444444444442</v>
      </c>
      <c r="M625" s="73">
        <f t="shared" si="191"/>
        <v>0</v>
      </c>
      <c r="N625" s="72">
        <f t="shared" ref="N625:N656" si="201">IF($G625&gt;=$F$48,$D$48,(IF($G625&gt;=$F$47,$D$47,(IF($G625&gt;=$F$46,$D$46,(IF($G625&gt;=$F$45,$D$45,(IF($G625&gt;=$F$44,$D$44,IF($G625&gt;=$F$43,$D$43,IF($G625&gt;=$F$42,$D$42,IF($G625&gt;=$F$41,$D$41,$D$40))))))))))))</f>
        <v>0</v>
      </c>
      <c r="O625" s="74">
        <f t="shared" si="198"/>
        <v>342000</v>
      </c>
      <c r="P625" s="74">
        <f t="shared" si="196"/>
        <v>15390</v>
      </c>
      <c r="Q625" s="74">
        <f t="shared" si="192"/>
        <v>0</v>
      </c>
      <c r="R625" s="74">
        <f t="shared" si="199"/>
        <v>6000</v>
      </c>
      <c r="S625" s="74">
        <f t="shared" si="193"/>
        <v>1422.2222222222222</v>
      </c>
      <c r="T625" s="74">
        <f t="shared" si="194"/>
        <v>7422.2222222222226</v>
      </c>
      <c r="U625" s="75">
        <f t="shared" si="195"/>
        <v>7967.7777777777774</v>
      </c>
      <c r="W625" s="76">
        <f>IF($I625&lt;='Forbikjøringsfelt i stigning'!$D$15-'Forbikjøringsfelt i stigning'!$D$18,IF($I624&gt;='Forbikjøringsfelt i stigning'!$D$15-'Forbikjøringsfelt i stigning'!$D$18,$G625,0),0)</f>
        <v>0</v>
      </c>
      <c r="X625" s="77">
        <f>IF($I625&gt;='Forbikjøringsfelt i stigning'!$D$15-('Forbikjøringsfelt i stigning'!$D$18-5),IF($I624&lt;='Forbikjøringsfelt i stigning'!$D$15-('Forbikjøringsfelt i stigning'!$D$18-5),$G625,0),0)</f>
        <v>0</v>
      </c>
    </row>
    <row r="626" spans="2:24" x14ac:dyDescent="0.2">
      <c r="B626" s="71">
        <v>570</v>
      </c>
      <c r="C626" s="72">
        <f t="shared" si="200"/>
        <v>190.00000000000102</v>
      </c>
      <c r="D626" s="72">
        <f t="shared" si="183"/>
        <v>0.33333333333334281</v>
      </c>
      <c r="E626" s="73">
        <f t="shared" si="184"/>
        <v>7.4074074074076179</v>
      </c>
      <c r="F626" s="73">
        <f t="shared" si="185"/>
        <v>0</v>
      </c>
      <c r="G626" s="74">
        <f t="shared" si="186"/>
        <v>3457.7382916087981</v>
      </c>
      <c r="H626" s="72">
        <f t="shared" si="187"/>
        <v>703.4263432904304</v>
      </c>
      <c r="I626" s="72">
        <f t="shared" si="188"/>
        <v>80</v>
      </c>
      <c r="J626" s="72">
        <f t="shared" si="189"/>
        <v>22.222222222222221</v>
      </c>
      <c r="K626" s="72">
        <f t="shared" si="197"/>
        <v>22.222222222222221</v>
      </c>
      <c r="L626" s="73">
        <f t="shared" si="190"/>
        <v>0.19919444444444442</v>
      </c>
      <c r="M626" s="73">
        <f t="shared" si="191"/>
        <v>0</v>
      </c>
      <c r="N626" s="72">
        <f t="shared" si="201"/>
        <v>0</v>
      </c>
      <c r="O626" s="74">
        <f t="shared" si="198"/>
        <v>342000</v>
      </c>
      <c r="P626" s="74">
        <f t="shared" si="196"/>
        <v>15390</v>
      </c>
      <c r="Q626" s="74">
        <f t="shared" si="192"/>
        <v>0</v>
      </c>
      <c r="R626" s="74">
        <f t="shared" si="199"/>
        <v>6000</v>
      </c>
      <c r="S626" s="74">
        <f t="shared" si="193"/>
        <v>1422.2222222222222</v>
      </c>
      <c r="T626" s="74">
        <f t="shared" si="194"/>
        <v>7422.2222222222226</v>
      </c>
      <c r="U626" s="75">
        <f t="shared" si="195"/>
        <v>7967.7777777777774</v>
      </c>
      <c r="W626" s="76">
        <f>IF($I626&lt;='Forbikjøringsfelt i stigning'!$D$15-'Forbikjøringsfelt i stigning'!$D$18,IF($I625&gt;='Forbikjøringsfelt i stigning'!$D$15-'Forbikjøringsfelt i stigning'!$D$18,$G626,0),0)</f>
        <v>0</v>
      </c>
      <c r="X626" s="77">
        <f>IF($I626&gt;='Forbikjøringsfelt i stigning'!$D$15-('Forbikjøringsfelt i stigning'!$D$18-5),IF($I625&lt;='Forbikjøringsfelt i stigning'!$D$15-('Forbikjøringsfelt i stigning'!$D$18-5),$G626,0),0)</f>
        <v>0</v>
      </c>
    </row>
    <row r="627" spans="2:24" x14ac:dyDescent="0.2">
      <c r="B627" s="71">
        <v>571</v>
      </c>
      <c r="C627" s="72">
        <f t="shared" si="200"/>
        <v>190.33333333333437</v>
      </c>
      <c r="D627" s="72">
        <f t="shared" ref="D627:D656" si="202">+C627-C626</f>
        <v>0.33333333333334281</v>
      </c>
      <c r="E627" s="73">
        <f t="shared" ref="E627:E656" si="203">+J626*D627+0.5*M626*D627*D627</f>
        <v>7.4074074074076179</v>
      </c>
      <c r="F627" s="73">
        <f t="shared" ref="F627:F656" si="204">+E627*N627/100</f>
        <v>0</v>
      </c>
      <c r="G627" s="74">
        <f t="shared" ref="G627:G656" si="205">+G626+E627</f>
        <v>3465.145699016206</v>
      </c>
      <c r="H627" s="72">
        <f t="shared" ref="H627:H656" si="206">+H626+F627</f>
        <v>703.4263432904304</v>
      </c>
      <c r="I627" s="72">
        <f t="shared" ref="I627:I656" si="207">+J627*3.6</f>
        <v>80</v>
      </c>
      <c r="J627" s="72">
        <f t="shared" ref="J627:J656" si="208">+J626+M626*D627</f>
        <v>22.222222222222221</v>
      </c>
      <c r="K627" s="72">
        <f t="shared" si="197"/>
        <v>22.222222222222221</v>
      </c>
      <c r="L627" s="73">
        <f t="shared" ref="L627:L656" si="209">+U627/$E$22</f>
        <v>0.19919444444444442</v>
      </c>
      <c r="M627" s="73">
        <f t="shared" ref="M627:M655" si="210">MIN(IF((J627+L627*D628)&gt;K627,+(K627-J627)/D628,L627),$E$20)</f>
        <v>0</v>
      </c>
      <c r="N627" s="72">
        <f t="shared" si="201"/>
        <v>0</v>
      </c>
      <c r="O627" s="74">
        <f t="shared" si="198"/>
        <v>342000</v>
      </c>
      <c r="P627" s="74">
        <f t="shared" si="196"/>
        <v>15390</v>
      </c>
      <c r="Q627" s="74">
        <f t="shared" ref="Q627:Q656" si="211">0.1*$E$22*N627</f>
        <v>0</v>
      </c>
      <c r="R627" s="74">
        <f t="shared" si="199"/>
        <v>6000</v>
      </c>
      <c r="S627" s="74">
        <f t="shared" ref="S627:S656" si="212">0.5*$E$9*$E$13*$E$14*(J627+$E$10)^2</f>
        <v>1422.2222222222222</v>
      </c>
      <c r="T627" s="74">
        <f t="shared" ref="T627:T656" si="213">+Q627+R627+S627</f>
        <v>7422.2222222222226</v>
      </c>
      <c r="U627" s="75">
        <f t="shared" ref="U627:U656" si="214">+P627-T627</f>
        <v>7967.7777777777774</v>
      </c>
      <c r="W627" s="76">
        <f>IF($I627&lt;='Forbikjøringsfelt i stigning'!$D$15-'Forbikjøringsfelt i stigning'!$D$18,IF($I626&gt;='Forbikjøringsfelt i stigning'!$D$15-'Forbikjøringsfelt i stigning'!$D$18,$G627,0),0)</f>
        <v>0</v>
      </c>
      <c r="X627" s="77">
        <f>IF($I627&gt;='Forbikjøringsfelt i stigning'!$D$15-('Forbikjøringsfelt i stigning'!$D$18-5),IF($I626&lt;='Forbikjøringsfelt i stigning'!$D$15-('Forbikjøringsfelt i stigning'!$D$18-5),$G627,0),0)</f>
        <v>0</v>
      </c>
    </row>
    <row r="628" spans="2:24" x14ac:dyDescent="0.2">
      <c r="B628" s="71">
        <v>572</v>
      </c>
      <c r="C628" s="72">
        <f t="shared" si="200"/>
        <v>190.66666666666771</v>
      </c>
      <c r="D628" s="72">
        <f t="shared" si="202"/>
        <v>0.33333333333334281</v>
      </c>
      <c r="E628" s="73">
        <f t="shared" si="203"/>
        <v>7.4074074074076179</v>
      </c>
      <c r="F628" s="73">
        <f t="shared" si="204"/>
        <v>0</v>
      </c>
      <c r="G628" s="74">
        <f t="shared" si="205"/>
        <v>3472.5531064236138</v>
      </c>
      <c r="H628" s="72">
        <f t="shared" si="206"/>
        <v>703.4263432904304</v>
      </c>
      <c r="I628" s="72">
        <f t="shared" si="207"/>
        <v>80</v>
      </c>
      <c r="J628" s="72">
        <f t="shared" si="208"/>
        <v>22.222222222222221</v>
      </c>
      <c r="K628" s="72">
        <f t="shared" si="197"/>
        <v>22.222222222222221</v>
      </c>
      <c r="L628" s="73">
        <f t="shared" si="209"/>
        <v>0.19919444444444442</v>
      </c>
      <c r="M628" s="73">
        <f t="shared" si="210"/>
        <v>0</v>
      </c>
      <c r="N628" s="72">
        <f t="shared" si="201"/>
        <v>0</v>
      </c>
      <c r="O628" s="74">
        <f t="shared" si="198"/>
        <v>342000</v>
      </c>
      <c r="P628" s="74">
        <f t="shared" si="196"/>
        <v>15390</v>
      </c>
      <c r="Q628" s="74">
        <f t="shared" si="211"/>
        <v>0</v>
      </c>
      <c r="R628" s="74">
        <f t="shared" si="199"/>
        <v>6000</v>
      </c>
      <c r="S628" s="74">
        <f t="shared" si="212"/>
        <v>1422.2222222222222</v>
      </c>
      <c r="T628" s="74">
        <f t="shared" si="213"/>
        <v>7422.2222222222226</v>
      </c>
      <c r="U628" s="75">
        <f t="shared" si="214"/>
        <v>7967.7777777777774</v>
      </c>
      <c r="W628" s="76">
        <f>IF($I628&lt;='Forbikjøringsfelt i stigning'!$D$15-'Forbikjøringsfelt i stigning'!$D$18,IF($I627&gt;='Forbikjøringsfelt i stigning'!$D$15-'Forbikjøringsfelt i stigning'!$D$18,$G628,0),0)</f>
        <v>0</v>
      </c>
      <c r="X628" s="77">
        <f>IF($I628&gt;='Forbikjøringsfelt i stigning'!$D$15-('Forbikjøringsfelt i stigning'!$D$18-5),IF($I627&lt;='Forbikjøringsfelt i stigning'!$D$15-('Forbikjøringsfelt i stigning'!$D$18-5),$G628,0),0)</f>
        <v>0</v>
      </c>
    </row>
    <row r="629" spans="2:24" x14ac:dyDescent="0.2">
      <c r="B629" s="71">
        <v>573</v>
      </c>
      <c r="C629" s="72">
        <f t="shared" si="200"/>
        <v>191.00000000000105</v>
      </c>
      <c r="D629" s="72">
        <f t="shared" si="202"/>
        <v>0.33333333333334281</v>
      </c>
      <c r="E629" s="73">
        <f t="shared" si="203"/>
        <v>7.4074074074076179</v>
      </c>
      <c r="F629" s="73">
        <f t="shared" si="204"/>
        <v>0</v>
      </c>
      <c r="G629" s="74">
        <f t="shared" si="205"/>
        <v>3479.9605138310217</v>
      </c>
      <c r="H629" s="72">
        <f t="shared" si="206"/>
        <v>703.4263432904304</v>
      </c>
      <c r="I629" s="72">
        <f t="shared" si="207"/>
        <v>80</v>
      </c>
      <c r="J629" s="72">
        <f t="shared" si="208"/>
        <v>22.222222222222221</v>
      </c>
      <c r="K629" s="72">
        <f t="shared" si="197"/>
        <v>22.222222222222221</v>
      </c>
      <c r="L629" s="73">
        <f t="shared" si="209"/>
        <v>0.19919444444444442</v>
      </c>
      <c r="M629" s="73">
        <f t="shared" si="210"/>
        <v>0</v>
      </c>
      <c r="N629" s="72">
        <f t="shared" si="201"/>
        <v>0</v>
      </c>
      <c r="O629" s="74">
        <f t="shared" si="198"/>
        <v>342000</v>
      </c>
      <c r="P629" s="74">
        <f t="shared" si="196"/>
        <v>15390</v>
      </c>
      <c r="Q629" s="74">
        <f t="shared" si="211"/>
        <v>0</v>
      </c>
      <c r="R629" s="74">
        <f t="shared" si="199"/>
        <v>6000</v>
      </c>
      <c r="S629" s="74">
        <f t="shared" si="212"/>
        <v>1422.2222222222222</v>
      </c>
      <c r="T629" s="74">
        <f t="shared" si="213"/>
        <v>7422.2222222222226</v>
      </c>
      <c r="U629" s="75">
        <f t="shared" si="214"/>
        <v>7967.7777777777774</v>
      </c>
      <c r="W629" s="76">
        <f>IF($I629&lt;='Forbikjøringsfelt i stigning'!$D$15-'Forbikjøringsfelt i stigning'!$D$18,IF($I628&gt;='Forbikjøringsfelt i stigning'!$D$15-'Forbikjøringsfelt i stigning'!$D$18,$G629,0),0)</f>
        <v>0</v>
      </c>
      <c r="X629" s="77">
        <f>IF($I629&gt;='Forbikjøringsfelt i stigning'!$D$15-('Forbikjøringsfelt i stigning'!$D$18-5),IF($I628&lt;='Forbikjøringsfelt i stigning'!$D$15-('Forbikjøringsfelt i stigning'!$D$18-5),$G629,0),0)</f>
        <v>0</v>
      </c>
    </row>
    <row r="630" spans="2:24" x14ac:dyDescent="0.2">
      <c r="B630" s="71">
        <v>574</v>
      </c>
      <c r="C630" s="72">
        <f t="shared" si="200"/>
        <v>191.33333333333439</v>
      </c>
      <c r="D630" s="72">
        <f t="shared" si="202"/>
        <v>0.33333333333334281</v>
      </c>
      <c r="E630" s="73">
        <f t="shared" si="203"/>
        <v>7.4074074074076179</v>
      </c>
      <c r="F630" s="73">
        <f t="shared" si="204"/>
        <v>0</v>
      </c>
      <c r="G630" s="74">
        <f t="shared" si="205"/>
        <v>3487.3679212384295</v>
      </c>
      <c r="H630" s="72">
        <f t="shared" si="206"/>
        <v>703.4263432904304</v>
      </c>
      <c r="I630" s="72">
        <f t="shared" si="207"/>
        <v>80</v>
      </c>
      <c r="J630" s="72">
        <f t="shared" si="208"/>
        <v>22.222222222222221</v>
      </c>
      <c r="K630" s="72">
        <f t="shared" si="197"/>
        <v>22.222222222222221</v>
      </c>
      <c r="L630" s="73">
        <f t="shared" si="209"/>
        <v>0.19919444444444442</v>
      </c>
      <c r="M630" s="73">
        <f t="shared" si="210"/>
        <v>0</v>
      </c>
      <c r="N630" s="72">
        <f t="shared" si="201"/>
        <v>0</v>
      </c>
      <c r="O630" s="74">
        <f t="shared" si="198"/>
        <v>342000</v>
      </c>
      <c r="P630" s="74">
        <f t="shared" si="196"/>
        <v>15390</v>
      </c>
      <c r="Q630" s="74">
        <f t="shared" si="211"/>
        <v>0</v>
      </c>
      <c r="R630" s="74">
        <f t="shared" si="199"/>
        <v>6000</v>
      </c>
      <c r="S630" s="74">
        <f t="shared" si="212"/>
        <v>1422.2222222222222</v>
      </c>
      <c r="T630" s="74">
        <f t="shared" si="213"/>
        <v>7422.2222222222226</v>
      </c>
      <c r="U630" s="75">
        <f t="shared" si="214"/>
        <v>7967.7777777777774</v>
      </c>
      <c r="W630" s="76">
        <f>IF($I630&lt;='Forbikjøringsfelt i stigning'!$D$15-'Forbikjøringsfelt i stigning'!$D$18,IF($I629&gt;='Forbikjøringsfelt i stigning'!$D$15-'Forbikjøringsfelt i stigning'!$D$18,$G630,0),0)</f>
        <v>0</v>
      </c>
      <c r="X630" s="77">
        <f>IF($I630&gt;='Forbikjøringsfelt i stigning'!$D$15-('Forbikjøringsfelt i stigning'!$D$18-5),IF($I629&lt;='Forbikjøringsfelt i stigning'!$D$15-('Forbikjøringsfelt i stigning'!$D$18-5),$G630,0),0)</f>
        <v>0</v>
      </c>
    </row>
    <row r="631" spans="2:24" x14ac:dyDescent="0.2">
      <c r="B631" s="71">
        <v>575</v>
      </c>
      <c r="C631" s="72">
        <f t="shared" si="200"/>
        <v>191.66666666666774</v>
      </c>
      <c r="D631" s="72">
        <f t="shared" si="202"/>
        <v>0.33333333333334281</v>
      </c>
      <c r="E631" s="73">
        <f t="shared" si="203"/>
        <v>7.4074074074076179</v>
      </c>
      <c r="F631" s="73">
        <f t="shared" si="204"/>
        <v>0</v>
      </c>
      <c r="G631" s="74">
        <f t="shared" si="205"/>
        <v>3494.7753286458374</v>
      </c>
      <c r="H631" s="72">
        <f t="shared" si="206"/>
        <v>703.4263432904304</v>
      </c>
      <c r="I631" s="72">
        <f t="shared" si="207"/>
        <v>80</v>
      </c>
      <c r="J631" s="72">
        <f t="shared" si="208"/>
        <v>22.222222222222221</v>
      </c>
      <c r="K631" s="72">
        <f t="shared" si="197"/>
        <v>22.222222222222221</v>
      </c>
      <c r="L631" s="73">
        <f t="shared" si="209"/>
        <v>0.19919444444444442</v>
      </c>
      <c r="M631" s="73">
        <f t="shared" si="210"/>
        <v>0</v>
      </c>
      <c r="N631" s="72">
        <f t="shared" si="201"/>
        <v>0</v>
      </c>
      <c r="O631" s="74">
        <f t="shared" si="198"/>
        <v>342000</v>
      </c>
      <c r="P631" s="74">
        <f t="shared" si="196"/>
        <v>15390</v>
      </c>
      <c r="Q631" s="74">
        <f t="shared" si="211"/>
        <v>0</v>
      </c>
      <c r="R631" s="74">
        <f t="shared" si="199"/>
        <v>6000</v>
      </c>
      <c r="S631" s="74">
        <f t="shared" si="212"/>
        <v>1422.2222222222222</v>
      </c>
      <c r="T631" s="74">
        <f t="shared" si="213"/>
        <v>7422.2222222222226</v>
      </c>
      <c r="U631" s="75">
        <f t="shared" si="214"/>
        <v>7967.7777777777774</v>
      </c>
      <c r="W631" s="76">
        <f>IF($I631&lt;='Forbikjøringsfelt i stigning'!$D$15-'Forbikjøringsfelt i stigning'!$D$18,IF($I630&gt;='Forbikjøringsfelt i stigning'!$D$15-'Forbikjøringsfelt i stigning'!$D$18,$G631,0),0)</f>
        <v>0</v>
      </c>
      <c r="X631" s="77">
        <f>IF($I631&gt;='Forbikjøringsfelt i stigning'!$D$15-('Forbikjøringsfelt i stigning'!$D$18-5),IF($I630&lt;='Forbikjøringsfelt i stigning'!$D$15-('Forbikjøringsfelt i stigning'!$D$18-5),$G631,0),0)</f>
        <v>0</v>
      </c>
    </row>
    <row r="632" spans="2:24" x14ac:dyDescent="0.2">
      <c r="B632" s="71">
        <v>576</v>
      </c>
      <c r="C632" s="72">
        <f t="shared" si="200"/>
        <v>192.00000000000108</v>
      </c>
      <c r="D632" s="72">
        <f t="shared" si="202"/>
        <v>0.33333333333334281</v>
      </c>
      <c r="E632" s="73">
        <f t="shared" si="203"/>
        <v>7.4074074074076179</v>
      </c>
      <c r="F632" s="73">
        <f t="shared" si="204"/>
        <v>0</v>
      </c>
      <c r="G632" s="74">
        <f t="shared" si="205"/>
        <v>3502.1827360532452</v>
      </c>
      <c r="H632" s="72">
        <f t="shared" si="206"/>
        <v>703.4263432904304</v>
      </c>
      <c r="I632" s="72">
        <f t="shared" si="207"/>
        <v>80</v>
      </c>
      <c r="J632" s="72">
        <f t="shared" si="208"/>
        <v>22.222222222222221</v>
      </c>
      <c r="K632" s="72">
        <f t="shared" si="197"/>
        <v>22.222222222222221</v>
      </c>
      <c r="L632" s="73">
        <f t="shared" si="209"/>
        <v>0.19919444444444442</v>
      </c>
      <c r="M632" s="73">
        <f t="shared" si="210"/>
        <v>0</v>
      </c>
      <c r="N632" s="72">
        <f t="shared" si="201"/>
        <v>0</v>
      </c>
      <c r="O632" s="74">
        <f t="shared" si="198"/>
        <v>342000</v>
      </c>
      <c r="P632" s="74">
        <f t="shared" ref="P632:P656" si="215">+O632/J632</f>
        <v>15390</v>
      </c>
      <c r="Q632" s="74">
        <f t="shared" si="211"/>
        <v>0</v>
      </c>
      <c r="R632" s="74">
        <f t="shared" si="199"/>
        <v>6000</v>
      </c>
      <c r="S632" s="74">
        <f t="shared" si="212"/>
        <v>1422.2222222222222</v>
      </c>
      <c r="T632" s="74">
        <f t="shared" si="213"/>
        <v>7422.2222222222226</v>
      </c>
      <c r="U632" s="75">
        <f t="shared" si="214"/>
        <v>7967.7777777777774</v>
      </c>
      <c r="W632" s="76">
        <f>IF($I632&lt;='Forbikjøringsfelt i stigning'!$D$15-'Forbikjøringsfelt i stigning'!$D$18,IF($I631&gt;='Forbikjøringsfelt i stigning'!$D$15-'Forbikjøringsfelt i stigning'!$D$18,$G632,0),0)</f>
        <v>0</v>
      </c>
      <c r="X632" s="77">
        <f>IF($I632&gt;='Forbikjøringsfelt i stigning'!$D$15-('Forbikjøringsfelt i stigning'!$D$18-5),IF($I631&lt;='Forbikjøringsfelt i stigning'!$D$15-('Forbikjøringsfelt i stigning'!$D$18-5),$G632,0),0)</f>
        <v>0</v>
      </c>
    </row>
    <row r="633" spans="2:24" x14ac:dyDescent="0.2">
      <c r="B633" s="71">
        <v>577</v>
      </c>
      <c r="C633" s="72">
        <f t="shared" si="200"/>
        <v>192.33333333333442</v>
      </c>
      <c r="D633" s="72">
        <f t="shared" si="202"/>
        <v>0.33333333333334281</v>
      </c>
      <c r="E633" s="73">
        <f t="shared" si="203"/>
        <v>7.4074074074076179</v>
      </c>
      <c r="F633" s="73">
        <f t="shared" si="204"/>
        <v>0</v>
      </c>
      <c r="G633" s="74">
        <f t="shared" si="205"/>
        <v>3509.5901434606531</v>
      </c>
      <c r="H633" s="72">
        <f t="shared" si="206"/>
        <v>703.4263432904304</v>
      </c>
      <c r="I633" s="72">
        <f t="shared" si="207"/>
        <v>80</v>
      </c>
      <c r="J633" s="72">
        <f t="shared" si="208"/>
        <v>22.222222222222221</v>
      </c>
      <c r="K633" s="72">
        <f t="shared" si="197"/>
        <v>22.222222222222221</v>
      </c>
      <c r="L633" s="73">
        <f t="shared" si="209"/>
        <v>0.19919444444444442</v>
      </c>
      <c r="M633" s="73">
        <f t="shared" si="210"/>
        <v>0</v>
      </c>
      <c r="N633" s="72">
        <f t="shared" si="201"/>
        <v>0</v>
      </c>
      <c r="O633" s="74">
        <f t="shared" si="198"/>
        <v>342000</v>
      </c>
      <c r="P633" s="74">
        <f t="shared" si="215"/>
        <v>15390</v>
      </c>
      <c r="Q633" s="74">
        <f t="shared" si="211"/>
        <v>0</v>
      </c>
      <c r="R633" s="74">
        <f t="shared" si="199"/>
        <v>6000</v>
      </c>
      <c r="S633" s="74">
        <f t="shared" si="212"/>
        <v>1422.2222222222222</v>
      </c>
      <c r="T633" s="74">
        <f t="shared" si="213"/>
        <v>7422.2222222222226</v>
      </c>
      <c r="U633" s="75">
        <f t="shared" si="214"/>
        <v>7967.7777777777774</v>
      </c>
      <c r="W633" s="76">
        <f>IF($I633&lt;='Forbikjøringsfelt i stigning'!$D$15-'Forbikjøringsfelt i stigning'!$D$18,IF($I632&gt;='Forbikjøringsfelt i stigning'!$D$15-'Forbikjøringsfelt i stigning'!$D$18,$G633,0),0)</f>
        <v>0</v>
      </c>
      <c r="X633" s="77">
        <f>IF($I633&gt;='Forbikjøringsfelt i stigning'!$D$15-('Forbikjøringsfelt i stigning'!$D$18-5),IF($I632&lt;='Forbikjøringsfelt i stigning'!$D$15-('Forbikjøringsfelt i stigning'!$D$18-5),$G633,0),0)</f>
        <v>0</v>
      </c>
    </row>
    <row r="634" spans="2:24" x14ac:dyDescent="0.2">
      <c r="B634" s="71">
        <v>578</v>
      </c>
      <c r="C634" s="72">
        <f t="shared" si="200"/>
        <v>192.66666666666777</v>
      </c>
      <c r="D634" s="72">
        <f t="shared" si="202"/>
        <v>0.33333333333334281</v>
      </c>
      <c r="E634" s="73">
        <f t="shared" si="203"/>
        <v>7.4074074074076179</v>
      </c>
      <c r="F634" s="73">
        <f t="shared" si="204"/>
        <v>0</v>
      </c>
      <c r="G634" s="74">
        <f t="shared" si="205"/>
        <v>3516.9975508680609</v>
      </c>
      <c r="H634" s="72">
        <f t="shared" si="206"/>
        <v>703.4263432904304</v>
      </c>
      <c r="I634" s="72">
        <f t="shared" si="207"/>
        <v>80</v>
      </c>
      <c r="J634" s="72">
        <f t="shared" si="208"/>
        <v>22.222222222222221</v>
      </c>
      <c r="K634" s="72">
        <f t="shared" si="197"/>
        <v>22.222222222222221</v>
      </c>
      <c r="L634" s="73">
        <f t="shared" si="209"/>
        <v>0.19919444444444442</v>
      </c>
      <c r="M634" s="73">
        <f t="shared" si="210"/>
        <v>0</v>
      </c>
      <c r="N634" s="72">
        <f t="shared" si="201"/>
        <v>0</v>
      </c>
      <c r="O634" s="74">
        <f t="shared" si="198"/>
        <v>342000</v>
      </c>
      <c r="P634" s="74">
        <f t="shared" si="215"/>
        <v>15390</v>
      </c>
      <c r="Q634" s="74">
        <f t="shared" si="211"/>
        <v>0</v>
      </c>
      <c r="R634" s="74">
        <f t="shared" si="199"/>
        <v>6000</v>
      </c>
      <c r="S634" s="74">
        <f t="shared" si="212"/>
        <v>1422.2222222222222</v>
      </c>
      <c r="T634" s="74">
        <f t="shared" si="213"/>
        <v>7422.2222222222226</v>
      </c>
      <c r="U634" s="75">
        <f t="shared" si="214"/>
        <v>7967.7777777777774</v>
      </c>
      <c r="W634" s="76">
        <f>IF($I634&lt;='Forbikjøringsfelt i stigning'!$D$15-'Forbikjøringsfelt i stigning'!$D$18,IF($I633&gt;='Forbikjøringsfelt i stigning'!$D$15-'Forbikjøringsfelt i stigning'!$D$18,$G634,0),0)</f>
        <v>0</v>
      </c>
      <c r="X634" s="77">
        <f>IF($I634&gt;='Forbikjøringsfelt i stigning'!$D$15-('Forbikjøringsfelt i stigning'!$D$18-5),IF($I633&lt;='Forbikjøringsfelt i stigning'!$D$15-('Forbikjøringsfelt i stigning'!$D$18-5),$G634,0),0)</f>
        <v>0</v>
      </c>
    </row>
    <row r="635" spans="2:24" x14ac:dyDescent="0.2">
      <c r="B635" s="71">
        <v>579</v>
      </c>
      <c r="C635" s="72">
        <f t="shared" si="200"/>
        <v>193.00000000000111</v>
      </c>
      <c r="D635" s="72">
        <f t="shared" si="202"/>
        <v>0.33333333333334281</v>
      </c>
      <c r="E635" s="73">
        <f t="shared" si="203"/>
        <v>7.4074074074076179</v>
      </c>
      <c r="F635" s="73">
        <f t="shared" si="204"/>
        <v>0</v>
      </c>
      <c r="G635" s="74">
        <f t="shared" si="205"/>
        <v>3524.4049582754687</v>
      </c>
      <c r="H635" s="72">
        <f t="shared" si="206"/>
        <v>703.4263432904304</v>
      </c>
      <c r="I635" s="72">
        <f t="shared" si="207"/>
        <v>80</v>
      </c>
      <c r="J635" s="72">
        <f t="shared" si="208"/>
        <v>22.222222222222221</v>
      </c>
      <c r="K635" s="72">
        <f t="shared" si="197"/>
        <v>22.222222222222221</v>
      </c>
      <c r="L635" s="73">
        <f t="shared" si="209"/>
        <v>0.19919444444444442</v>
      </c>
      <c r="M635" s="73">
        <f t="shared" si="210"/>
        <v>0</v>
      </c>
      <c r="N635" s="72">
        <f t="shared" si="201"/>
        <v>0</v>
      </c>
      <c r="O635" s="74">
        <f t="shared" si="198"/>
        <v>342000</v>
      </c>
      <c r="P635" s="74">
        <f t="shared" si="215"/>
        <v>15390</v>
      </c>
      <c r="Q635" s="74">
        <f t="shared" si="211"/>
        <v>0</v>
      </c>
      <c r="R635" s="74">
        <f t="shared" si="199"/>
        <v>6000</v>
      </c>
      <c r="S635" s="74">
        <f t="shared" si="212"/>
        <v>1422.2222222222222</v>
      </c>
      <c r="T635" s="74">
        <f t="shared" si="213"/>
        <v>7422.2222222222226</v>
      </c>
      <c r="U635" s="75">
        <f t="shared" si="214"/>
        <v>7967.7777777777774</v>
      </c>
      <c r="W635" s="76">
        <f>IF($I635&lt;='Forbikjøringsfelt i stigning'!$D$15-'Forbikjøringsfelt i stigning'!$D$18,IF($I634&gt;='Forbikjøringsfelt i stigning'!$D$15-'Forbikjøringsfelt i stigning'!$D$18,$G635,0),0)</f>
        <v>0</v>
      </c>
      <c r="X635" s="77">
        <f>IF($I635&gt;='Forbikjøringsfelt i stigning'!$D$15-('Forbikjøringsfelt i stigning'!$D$18-5),IF($I634&lt;='Forbikjøringsfelt i stigning'!$D$15-('Forbikjøringsfelt i stigning'!$D$18-5),$G635,0),0)</f>
        <v>0</v>
      </c>
    </row>
    <row r="636" spans="2:24" x14ac:dyDescent="0.2">
      <c r="B636" s="71">
        <v>580</v>
      </c>
      <c r="C636" s="72">
        <f t="shared" si="200"/>
        <v>193.33333333333445</v>
      </c>
      <c r="D636" s="72">
        <f t="shared" si="202"/>
        <v>0.33333333333334281</v>
      </c>
      <c r="E636" s="73">
        <f t="shared" si="203"/>
        <v>7.4074074074076179</v>
      </c>
      <c r="F636" s="73">
        <f t="shared" si="204"/>
        <v>0</v>
      </c>
      <c r="G636" s="74">
        <f t="shared" si="205"/>
        <v>3531.8123656828766</v>
      </c>
      <c r="H636" s="72">
        <f t="shared" si="206"/>
        <v>703.4263432904304</v>
      </c>
      <c r="I636" s="72">
        <f t="shared" si="207"/>
        <v>80</v>
      </c>
      <c r="J636" s="72">
        <f t="shared" si="208"/>
        <v>22.222222222222221</v>
      </c>
      <c r="K636" s="72">
        <f t="shared" si="197"/>
        <v>22.222222222222221</v>
      </c>
      <c r="L636" s="73">
        <f t="shared" si="209"/>
        <v>0.19919444444444442</v>
      </c>
      <c r="M636" s="73">
        <f t="shared" si="210"/>
        <v>0</v>
      </c>
      <c r="N636" s="72">
        <f t="shared" si="201"/>
        <v>0</v>
      </c>
      <c r="O636" s="74">
        <f t="shared" si="198"/>
        <v>342000</v>
      </c>
      <c r="P636" s="74">
        <f t="shared" si="215"/>
        <v>15390</v>
      </c>
      <c r="Q636" s="74">
        <f t="shared" si="211"/>
        <v>0</v>
      </c>
      <c r="R636" s="74">
        <f t="shared" si="199"/>
        <v>6000</v>
      </c>
      <c r="S636" s="74">
        <f t="shared" si="212"/>
        <v>1422.2222222222222</v>
      </c>
      <c r="T636" s="74">
        <f t="shared" si="213"/>
        <v>7422.2222222222226</v>
      </c>
      <c r="U636" s="75">
        <f t="shared" si="214"/>
        <v>7967.7777777777774</v>
      </c>
      <c r="W636" s="76">
        <f>IF($I636&lt;='Forbikjøringsfelt i stigning'!$D$15-'Forbikjøringsfelt i stigning'!$D$18,IF($I635&gt;='Forbikjøringsfelt i stigning'!$D$15-'Forbikjøringsfelt i stigning'!$D$18,$G636,0),0)</f>
        <v>0</v>
      </c>
      <c r="X636" s="77">
        <f>IF($I636&gt;='Forbikjøringsfelt i stigning'!$D$15-('Forbikjøringsfelt i stigning'!$D$18-5),IF($I635&lt;='Forbikjøringsfelt i stigning'!$D$15-('Forbikjøringsfelt i stigning'!$D$18-5),$G636,0),0)</f>
        <v>0</v>
      </c>
    </row>
    <row r="637" spans="2:24" x14ac:dyDescent="0.2">
      <c r="B637" s="71">
        <v>581</v>
      </c>
      <c r="C637" s="72">
        <f t="shared" si="200"/>
        <v>193.66666666666779</v>
      </c>
      <c r="D637" s="72">
        <f t="shared" si="202"/>
        <v>0.33333333333334281</v>
      </c>
      <c r="E637" s="73">
        <f t="shared" si="203"/>
        <v>7.4074074074076179</v>
      </c>
      <c r="F637" s="73">
        <f t="shared" si="204"/>
        <v>0</v>
      </c>
      <c r="G637" s="74">
        <f t="shared" si="205"/>
        <v>3539.2197730902844</v>
      </c>
      <c r="H637" s="72">
        <f t="shared" si="206"/>
        <v>703.4263432904304</v>
      </c>
      <c r="I637" s="72">
        <f t="shared" si="207"/>
        <v>80</v>
      </c>
      <c r="J637" s="72">
        <f t="shared" si="208"/>
        <v>22.222222222222221</v>
      </c>
      <c r="K637" s="72">
        <f t="shared" si="197"/>
        <v>22.222222222222221</v>
      </c>
      <c r="L637" s="73">
        <f t="shared" si="209"/>
        <v>0.19919444444444442</v>
      </c>
      <c r="M637" s="73">
        <f t="shared" si="210"/>
        <v>0</v>
      </c>
      <c r="N637" s="72">
        <f t="shared" si="201"/>
        <v>0</v>
      </c>
      <c r="O637" s="74">
        <f t="shared" si="198"/>
        <v>342000</v>
      </c>
      <c r="P637" s="74">
        <f t="shared" si="215"/>
        <v>15390</v>
      </c>
      <c r="Q637" s="74">
        <f t="shared" si="211"/>
        <v>0</v>
      </c>
      <c r="R637" s="74">
        <f t="shared" si="199"/>
        <v>6000</v>
      </c>
      <c r="S637" s="74">
        <f t="shared" si="212"/>
        <v>1422.2222222222222</v>
      </c>
      <c r="T637" s="74">
        <f t="shared" si="213"/>
        <v>7422.2222222222226</v>
      </c>
      <c r="U637" s="75">
        <f t="shared" si="214"/>
        <v>7967.7777777777774</v>
      </c>
      <c r="W637" s="76">
        <f>IF($I637&lt;='Forbikjøringsfelt i stigning'!$D$15-'Forbikjøringsfelt i stigning'!$D$18,IF($I636&gt;='Forbikjøringsfelt i stigning'!$D$15-'Forbikjøringsfelt i stigning'!$D$18,$G637,0),0)</f>
        <v>0</v>
      </c>
      <c r="X637" s="77">
        <f>IF($I637&gt;='Forbikjøringsfelt i stigning'!$D$15-('Forbikjøringsfelt i stigning'!$D$18-5),IF($I636&lt;='Forbikjøringsfelt i stigning'!$D$15-('Forbikjøringsfelt i stigning'!$D$18-5),$G637,0),0)</f>
        <v>0</v>
      </c>
    </row>
    <row r="638" spans="2:24" x14ac:dyDescent="0.2">
      <c r="B638" s="71">
        <v>582</v>
      </c>
      <c r="C638" s="72">
        <f t="shared" si="200"/>
        <v>194.00000000000114</v>
      </c>
      <c r="D638" s="72">
        <f t="shared" si="202"/>
        <v>0.33333333333334281</v>
      </c>
      <c r="E638" s="73">
        <f t="shared" si="203"/>
        <v>7.4074074074076179</v>
      </c>
      <c r="F638" s="73">
        <f t="shared" si="204"/>
        <v>0</v>
      </c>
      <c r="G638" s="74">
        <f t="shared" si="205"/>
        <v>3546.6271804976923</v>
      </c>
      <c r="H638" s="72">
        <f t="shared" si="206"/>
        <v>703.4263432904304</v>
      </c>
      <c r="I638" s="72">
        <f t="shared" si="207"/>
        <v>80</v>
      </c>
      <c r="J638" s="72">
        <f t="shared" si="208"/>
        <v>22.222222222222221</v>
      </c>
      <c r="K638" s="72">
        <f t="shared" si="197"/>
        <v>22.222222222222221</v>
      </c>
      <c r="L638" s="73">
        <f t="shared" si="209"/>
        <v>0.19919444444444442</v>
      </c>
      <c r="M638" s="73">
        <f t="shared" si="210"/>
        <v>0</v>
      </c>
      <c r="N638" s="72">
        <f t="shared" si="201"/>
        <v>0</v>
      </c>
      <c r="O638" s="74">
        <f t="shared" si="198"/>
        <v>342000</v>
      </c>
      <c r="P638" s="74">
        <f t="shared" si="215"/>
        <v>15390</v>
      </c>
      <c r="Q638" s="74">
        <f t="shared" si="211"/>
        <v>0</v>
      </c>
      <c r="R638" s="74">
        <f t="shared" si="199"/>
        <v>6000</v>
      </c>
      <c r="S638" s="74">
        <f t="shared" si="212"/>
        <v>1422.2222222222222</v>
      </c>
      <c r="T638" s="74">
        <f t="shared" si="213"/>
        <v>7422.2222222222226</v>
      </c>
      <c r="U638" s="75">
        <f t="shared" si="214"/>
        <v>7967.7777777777774</v>
      </c>
      <c r="W638" s="76">
        <f>IF($I638&lt;='Forbikjøringsfelt i stigning'!$D$15-'Forbikjøringsfelt i stigning'!$D$18,IF($I637&gt;='Forbikjøringsfelt i stigning'!$D$15-'Forbikjøringsfelt i stigning'!$D$18,$G638,0),0)</f>
        <v>0</v>
      </c>
      <c r="X638" s="77">
        <f>IF($I638&gt;='Forbikjøringsfelt i stigning'!$D$15-('Forbikjøringsfelt i stigning'!$D$18-5),IF($I637&lt;='Forbikjøringsfelt i stigning'!$D$15-('Forbikjøringsfelt i stigning'!$D$18-5),$G638,0),0)</f>
        <v>0</v>
      </c>
    </row>
    <row r="639" spans="2:24" x14ac:dyDescent="0.2">
      <c r="B639" s="71">
        <v>583</v>
      </c>
      <c r="C639" s="72">
        <f t="shared" si="200"/>
        <v>194.33333333333448</v>
      </c>
      <c r="D639" s="72">
        <f t="shared" si="202"/>
        <v>0.33333333333334281</v>
      </c>
      <c r="E639" s="73">
        <f t="shared" si="203"/>
        <v>7.4074074074076179</v>
      </c>
      <c r="F639" s="73">
        <f t="shared" si="204"/>
        <v>0</v>
      </c>
      <c r="G639" s="74">
        <f t="shared" si="205"/>
        <v>3554.0345879051001</v>
      </c>
      <c r="H639" s="72">
        <f t="shared" si="206"/>
        <v>703.4263432904304</v>
      </c>
      <c r="I639" s="72">
        <f t="shared" si="207"/>
        <v>80</v>
      </c>
      <c r="J639" s="72">
        <f t="shared" si="208"/>
        <v>22.222222222222221</v>
      </c>
      <c r="K639" s="72">
        <f t="shared" si="197"/>
        <v>22.222222222222221</v>
      </c>
      <c r="L639" s="73">
        <f t="shared" si="209"/>
        <v>0.19919444444444442</v>
      </c>
      <c r="M639" s="73">
        <f t="shared" si="210"/>
        <v>0</v>
      </c>
      <c r="N639" s="72">
        <f t="shared" si="201"/>
        <v>0</v>
      </c>
      <c r="O639" s="74">
        <f t="shared" si="198"/>
        <v>342000</v>
      </c>
      <c r="P639" s="74">
        <f t="shared" si="215"/>
        <v>15390</v>
      </c>
      <c r="Q639" s="74">
        <f t="shared" si="211"/>
        <v>0</v>
      </c>
      <c r="R639" s="74">
        <f t="shared" si="199"/>
        <v>6000</v>
      </c>
      <c r="S639" s="74">
        <f t="shared" si="212"/>
        <v>1422.2222222222222</v>
      </c>
      <c r="T639" s="74">
        <f t="shared" si="213"/>
        <v>7422.2222222222226</v>
      </c>
      <c r="U639" s="75">
        <f t="shared" si="214"/>
        <v>7967.7777777777774</v>
      </c>
      <c r="W639" s="76">
        <f>IF($I639&lt;='Forbikjøringsfelt i stigning'!$D$15-'Forbikjøringsfelt i stigning'!$D$18,IF($I638&gt;='Forbikjøringsfelt i stigning'!$D$15-'Forbikjøringsfelt i stigning'!$D$18,$G639,0),0)</f>
        <v>0</v>
      </c>
      <c r="X639" s="77">
        <f>IF($I639&gt;='Forbikjøringsfelt i stigning'!$D$15-('Forbikjøringsfelt i stigning'!$D$18-5),IF($I638&lt;='Forbikjøringsfelt i stigning'!$D$15-('Forbikjøringsfelt i stigning'!$D$18-5),$G639,0),0)</f>
        <v>0</v>
      </c>
    </row>
    <row r="640" spans="2:24" x14ac:dyDescent="0.2">
      <c r="B640" s="71">
        <v>584</v>
      </c>
      <c r="C640" s="72">
        <f t="shared" si="200"/>
        <v>194.66666666666782</v>
      </c>
      <c r="D640" s="72">
        <f t="shared" si="202"/>
        <v>0.33333333333334281</v>
      </c>
      <c r="E640" s="73">
        <f t="shared" si="203"/>
        <v>7.4074074074076179</v>
      </c>
      <c r="F640" s="73">
        <f t="shared" si="204"/>
        <v>0</v>
      </c>
      <c r="G640" s="74">
        <f t="shared" si="205"/>
        <v>3561.441995312508</v>
      </c>
      <c r="H640" s="72">
        <f t="shared" si="206"/>
        <v>703.4263432904304</v>
      </c>
      <c r="I640" s="72">
        <f t="shared" si="207"/>
        <v>80</v>
      </c>
      <c r="J640" s="72">
        <f t="shared" si="208"/>
        <v>22.222222222222221</v>
      </c>
      <c r="K640" s="72">
        <f t="shared" si="197"/>
        <v>22.222222222222221</v>
      </c>
      <c r="L640" s="73">
        <f t="shared" si="209"/>
        <v>0.19919444444444442</v>
      </c>
      <c r="M640" s="73">
        <f t="shared" si="210"/>
        <v>0</v>
      </c>
      <c r="N640" s="72">
        <f t="shared" si="201"/>
        <v>0</v>
      </c>
      <c r="O640" s="74">
        <f t="shared" si="198"/>
        <v>342000</v>
      </c>
      <c r="P640" s="74">
        <f t="shared" si="215"/>
        <v>15390</v>
      </c>
      <c r="Q640" s="74">
        <f t="shared" si="211"/>
        <v>0</v>
      </c>
      <c r="R640" s="74">
        <f t="shared" si="199"/>
        <v>6000</v>
      </c>
      <c r="S640" s="74">
        <f t="shared" si="212"/>
        <v>1422.2222222222222</v>
      </c>
      <c r="T640" s="74">
        <f t="shared" si="213"/>
        <v>7422.2222222222226</v>
      </c>
      <c r="U640" s="75">
        <f t="shared" si="214"/>
        <v>7967.7777777777774</v>
      </c>
      <c r="W640" s="76">
        <f>IF($I640&lt;='Forbikjøringsfelt i stigning'!$D$15-'Forbikjøringsfelt i stigning'!$D$18,IF($I639&gt;='Forbikjøringsfelt i stigning'!$D$15-'Forbikjøringsfelt i stigning'!$D$18,$G640,0),0)</f>
        <v>0</v>
      </c>
      <c r="X640" s="77">
        <f>IF($I640&gt;='Forbikjøringsfelt i stigning'!$D$15-('Forbikjøringsfelt i stigning'!$D$18-5),IF($I639&lt;='Forbikjøringsfelt i stigning'!$D$15-('Forbikjøringsfelt i stigning'!$D$18-5),$G640,0),0)</f>
        <v>0</v>
      </c>
    </row>
    <row r="641" spans="2:24" x14ac:dyDescent="0.2">
      <c r="B641" s="71">
        <v>585</v>
      </c>
      <c r="C641" s="72">
        <f t="shared" si="200"/>
        <v>195.00000000000117</v>
      </c>
      <c r="D641" s="72">
        <f t="shared" si="202"/>
        <v>0.33333333333334281</v>
      </c>
      <c r="E641" s="73">
        <f t="shared" si="203"/>
        <v>7.4074074074076179</v>
      </c>
      <c r="F641" s="73">
        <f t="shared" si="204"/>
        <v>0</v>
      </c>
      <c r="G641" s="74">
        <f t="shared" si="205"/>
        <v>3568.8494027199158</v>
      </c>
      <c r="H641" s="72">
        <f t="shared" si="206"/>
        <v>703.4263432904304</v>
      </c>
      <c r="I641" s="72">
        <f t="shared" si="207"/>
        <v>80</v>
      </c>
      <c r="J641" s="72">
        <f t="shared" si="208"/>
        <v>22.222222222222221</v>
      </c>
      <c r="K641" s="72">
        <f t="shared" si="197"/>
        <v>22.222222222222221</v>
      </c>
      <c r="L641" s="73">
        <f t="shared" si="209"/>
        <v>0.19919444444444442</v>
      </c>
      <c r="M641" s="73">
        <f t="shared" si="210"/>
        <v>0</v>
      </c>
      <c r="N641" s="72">
        <f t="shared" si="201"/>
        <v>0</v>
      </c>
      <c r="O641" s="74">
        <f t="shared" si="198"/>
        <v>342000</v>
      </c>
      <c r="P641" s="74">
        <f t="shared" si="215"/>
        <v>15390</v>
      </c>
      <c r="Q641" s="74">
        <f t="shared" si="211"/>
        <v>0</v>
      </c>
      <c r="R641" s="74">
        <f t="shared" si="199"/>
        <v>6000</v>
      </c>
      <c r="S641" s="74">
        <f t="shared" si="212"/>
        <v>1422.2222222222222</v>
      </c>
      <c r="T641" s="74">
        <f t="shared" si="213"/>
        <v>7422.2222222222226</v>
      </c>
      <c r="U641" s="75">
        <f t="shared" si="214"/>
        <v>7967.7777777777774</v>
      </c>
      <c r="W641" s="76">
        <f>IF($I641&lt;='Forbikjøringsfelt i stigning'!$D$15-'Forbikjøringsfelt i stigning'!$D$18,IF($I640&gt;='Forbikjøringsfelt i stigning'!$D$15-'Forbikjøringsfelt i stigning'!$D$18,$G641,0),0)</f>
        <v>0</v>
      </c>
      <c r="X641" s="77">
        <f>IF($I641&gt;='Forbikjøringsfelt i stigning'!$D$15-('Forbikjøringsfelt i stigning'!$D$18-5),IF($I640&lt;='Forbikjøringsfelt i stigning'!$D$15-('Forbikjøringsfelt i stigning'!$D$18-5),$G641,0),0)</f>
        <v>0</v>
      </c>
    </row>
    <row r="642" spans="2:24" x14ac:dyDescent="0.2">
      <c r="B642" s="71">
        <v>586</v>
      </c>
      <c r="C642" s="72">
        <f t="shared" si="200"/>
        <v>195.33333333333451</v>
      </c>
      <c r="D642" s="72">
        <f t="shared" si="202"/>
        <v>0.33333333333334281</v>
      </c>
      <c r="E642" s="73">
        <f t="shared" si="203"/>
        <v>7.4074074074076179</v>
      </c>
      <c r="F642" s="73">
        <f t="shared" si="204"/>
        <v>0</v>
      </c>
      <c r="G642" s="74">
        <f t="shared" si="205"/>
        <v>3576.2568101273237</v>
      </c>
      <c r="H642" s="72">
        <f t="shared" si="206"/>
        <v>703.4263432904304</v>
      </c>
      <c r="I642" s="72">
        <f t="shared" si="207"/>
        <v>80</v>
      </c>
      <c r="J642" s="72">
        <f t="shared" si="208"/>
        <v>22.222222222222221</v>
      </c>
      <c r="K642" s="72">
        <f t="shared" si="197"/>
        <v>22.222222222222221</v>
      </c>
      <c r="L642" s="73">
        <f t="shared" si="209"/>
        <v>0.19919444444444442</v>
      </c>
      <c r="M642" s="73">
        <f t="shared" si="210"/>
        <v>0</v>
      </c>
      <c r="N642" s="72">
        <f t="shared" si="201"/>
        <v>0</v>
      </c>
      <c r="O642" s="74">
        <f t="shared" si="198"/>
        <v>342000</v>
      </c>
      <c r="P642" s="74">
        <f t="shared" si="215"/>
        <v>15390</v>
      </c>
      <c r="Q642" s="74">
        <f t="shared" si="211"/>
        <v>0</v>
      </c>
      <c r="R642" s="74">
        <f t="shared" si="199"/>
        <v>6000</v>
      </c>
      <c r="S642" s="74">
        <f t="shared" si="212"/>
        <v>1422.2222222222222</v>
      </c>
      <c r="T642" s="74">
        <f t="shared" si="213"/>
        <v>7422.2222222222226</v>
      </c>
      <c r="U642" s="75">
        <f t="shared" si="214"/>
        <v>7967.7777777777774</v>
      </c>
      <c r="W642" s="76">
        <f>IF($I642&lt;='Forbikjøringsfelt i stigning'!$D$15-'Forbikjøringsfelt i stigning'!$D$18,IF($I641&gt;='Forbikjøringsfelt i stigning'!$D$15-'Forbikjøringsfelt i stigning'!$D$18,$G642,0),0)</f>
        <v>0</v>
      </c>
      <c r="X642" s="77">
        <f>IF($I642&gt;='Forbikjøringsfelt i stigning'!$D$15-('Forbikjøringsfelt i stigning'!$D$18-5),IF($I641&lt;='Forbikjøringsfelt i stigning'!$D$15-('Forbikjøringsfelt i stigning'!$D$18-5),$G642,0),0)</f>
        <v>0</v>
      </c>
    </row>
    <row r="643" spans="2:24" x14ac:dyDescent="0.2">
      <c r="B643" s="71">
        <v>587</v>
      </c>
      <c r="C643" s="72">
        <f t="shared" si="200"/>
        <v>195.66666666666785</v>
      </c>
      <c r="D643" s="72">
        <f t="shared" si="202"/>
        <v>0.33333333333334281</v>
      </c>
      <c r="E643" s="73">
        <f t="shared" si="203"/>
        <v>7.4074074074076179</v>
      </c>
      <c r="F643" s="73">
        <f t="shared" si="204"/>
        <v>0</v>
      </c>
      <c r="G643" s="74">
        <f t="shared" si="205"/>
        <v>3583.6642175347315</v>
      </c>
      <c r="H643" s="72">
        <f t="shared" si="206"/>
        <v>703.4263432904304</v>
      </c>
      <c r="I643" s="72">
        <f t="shared" si="207"/>
        <v>80</v>
      </c>
      <c r="J643" s="72">
        <f t="shared" si="208"/>
        <v>22.222222222222221</v>
      </c>
      <c r="K643" s="72">
        <f t="shared" si="197"/>
        <v>22.222222222222221</v>
      </c>
      <c r="L643" s="73">
        <f t="shared" si="209"/>
        <v>0.19919444444444442</v>
      </c>
      <c r="M643" s="73">
        <f t="shared" si="210"/>
        <v>0</v>
      </c>
      <c r="N643" s="72">
        <f t="shared" si="201"/>
        <v>0</v>
      </c>
      <c r="O643" s="74">
        <f t="shared" si="198"/>
        <v>342000</v>
      </c>
      <c r="P643" s="74">
        <f t="shared" si="215"/>
        <v>15390</v>
      </c>
      <c r="Q643" s="74">
        <f t="shared" si="211"/>
        <v>0</v>
      </c>
      <c r="R643" s="74">
        <f t="shared" si="199"/>
        <v>6000</v>
      </c>
      <c r="S643" s="74">
        <f t="shared" si="212"/>
        <v>1422.2222222222222</v>
      </c>
      <c r="T643" s="74">
        <f t="shared" si="213"/>
        <v>7422.2222222222226</v>
      </c>
      <c r="U643" s="75">
        <f t="shared" si="214"/>
        <v>7967.7777777777774</v>
      </c>
      <c r="W643" s="76">
        <f>IF($I643&lt;='Forbikjøringsfelt i stigning'!$D$15-'Forbikjøringsfelt i stigning'!$D$18,IF($I642&gt;='Forbikjøringsfelt i stigning'!$D$15-'Forbikjøringsfelt i stigning'!$D$18,$G643,0),0)</f>
        <v>0</v>
      </c>
      <c r="X643" s="77">
        <f>IF($I643&gt;='Forbikjøringsfelt i stigning'!$D$15-('Forbikjøringsfelt i stigning'!$D$18-5),IF($I642&lt;='Forbikjøringsfelt i stigning'!$D$15-('Forbikjøringsfelt i stigning'!$D$18-5),$G643,0),0)</f>
        <v>0</v>
      </c>
    </row>
    <row r="644" spans="2:24" x14ac:dyDescent="0.2">
      <c r="B644" s="71">
        <v>588</v>
      </c>
      <c r="C644" s="72">
        <f t="shared" si="200"/>
        <v>196.00000000000119</v>
      </c>
      <c r="D644" s="72">
        <f t="shared" si="202"/>
        <v>0.33333333333334281</v>
      </c>
      <c r="E644" s="73">
        <f t="shared" si="203"/>
        <v>7.4074074074076179</v>
      </c>
      <c r="F644" s="73">
        <f t="shared" si="204"/>
        <v>0</v>
      </c>
      <c r="G644" s="74">
        <f t="shared" si="205"/>
        <v>3591.0716249421394</v>
      </c>
      <c r="H644" s="72">
        <f t="shared" si="206"/>
        <v>703.4263432904304</v>
      </c>
      <c r="I644" s="72">
        <f t="shared" si="207"/>
        <v>80</v>
      </c>
      <c r="J644" s="72">
        <f t="shared" si="208"/>
        <v>22.222222222222221</v>
      </c>
      <c r="K644" s="72">
        <f t="shared" si="197"/>
        <v>22.222222222222221</v>
      </c>
      <c r="L644" s="73">
        <f t="shared" si="209"/>
        <v>0.19919444444444442</v>
      </c>
      <c r="M644" s="73">
        <f t="shared" si="210"/>
        <v>0</v>
      </c>
      <c r="N644" s="72">
        <f t="shared" si="201"/>
        <v>0</v>
      </c>
      <c r="O644" s="74">
        <f t="shared" si="198"/>
        <v>342000</v>
      </c>
      <c r="P644" s="74">
        <f t="shared" si="215"/>
        <v>15390</v>
      </c>
      <c r="Q644" s="74">
        <f t="shared" si="211"/>
        <v>0</v>
      </c>
      <c r="R644" s="74">
        <f t="shared" si="199"/>
        <v>6000</v>
      </c>
      <c r="S644" s="74">
        <f t="shared" si="212"/>
        <v>1422.2222222222222</v>
      </c>
      <c r="T644" s="74">
        <f t="shared" si="213"/>
        <v>7422.2222222222226</v>
      </c>
      <c r="U644" s="75">
        <f t="shared" si="214"/>
        <v>7967.7777777777774</v>
      </c>
      <c r="W644" s="76">
        <f>IF($I644&lt;='Forbikjøringsfelt i stigning'!$D$15-'Forbikjøringsfelt i stigning'!$D$18,IF($I643&gt;='Forbikjøringsfelt i stigning'!$D$15-'Forbikjøringsfelt i stigning'!$D$18,$G644,0),0)</f>
        <v>0</v>
      </c>
      <c r="X644" s="77">
        <f>IF($I644&gt;='Forbikjøringsfelt i stigning'!$D$15-('Forbikjøringsfelt i stigning'!$D$18-5),IF($I643&lt;='Forbikjøringsfelt i stigning'!$D$15-('Forbikjøringsfelt i stigning'!$D$18-5),$G644,0),0)</f>
        <v>0</v>
      </c>
    </row>
    <row r="645" spans="2:24" x14ac:dyDescent="0.2">
      <c r="B645" s="71">
        <v>589</v>
      </c>
      <c r="C645" s="72">
        <f t="shared" si="200"/>
        <v>196.33333333333454</v>
      </c>
      <c r="D645" s="72">
        <f t="shared" si="202"/>
        <v>0.33333333333334281</v>
      </c>
      <c r="E645" s="73">
        <f t="shared" si="203"/>
        <v>7.4074074074076179</v>
      </c>
      <c r="F645" s="73">
        <f t="shared" si="204"/>
        <v>0</v>
      </c>
      <c r="G645" s="74">
        <f t="shared" si="205"/>
        <v>3598.4790323495472</v>
      </c>
      <c r="H645" s="72">
        <f t="shared" si="206"/>
        <v>703.4263432904304</v>
      </c>
      <c r="I645" s="72">
        <f t="shared" si="207"/>
        <v>80</v>
      </c>
      <c r="J645" s="72">
        <f t="shared" si="208"/>
        <v>22.222222222222221</v>
      </c>
      <c r="K645" s="72">
        <f t="shared" si="197"/>
        <v>22.222222222222221</v>
      </c>
      <c r="L645" s="73">
        <f t="shared" si="209"/>
        <v>0.19919444444444442</v>
      </c>
      <c r="M645" s="73">
        <f t="shared" si="210"/>
        <v>0</v>
      </c>
      <c r="N645" s="72">
        <f t="shared" si="201"/>
        <v>0</v>
      </c>
      <c r="O645" s="74">
        <f t="shared" si="198"/>
        <v>342000</v>
      </c>
      <c r="P645" s="74">
        <f t="shared" si="215"/>
        <v>15390</v>
      </c>
      <c r="Q645" s="74">
        <f t="shared" si="211"/>
        <v>0</v>
      </c>
      <c r="R645" s="74">
        <f t="shared" si="199"/>
        <v>6000</v>
      </c>
      <c r="S645" s="74">
        <f t="shared" si="212"/>
        <v>1422.2222222222222</v>
      </c>
      <c r="T645" s="74">
        <f t="shared" si="213"/>
        <v>7422.2222222222226</v>
      </c>
      <c r="U645" s="75">
        <f t="shared" si="214"/>
        <v>7967.7777777777774</v>
      </c>
      <c r="W645" s="76">
        <f>IF($I645&lt;='Forbikjøringsfelt i stigning'!$D$15-'Forbikjøringsfelt i stigning'!$D$18,IF($I644&gt;='Forbikjøringsfelt i stigning'!$D$15-'Forbikjøringsfelt i stigning'!$D$18,$G645,0),0)</f>
        <v>0</v>
      </c>
      <c r="X645" s="77">
        <f>IF($I645&gt;='Forbikjøringsfelt i stigning'!$D$15-('Forbikjøringsfelt i stigning'!$D$18-5),IF($I644&lt;='Forbikjøringsfelt i stigning'!$D$15-('Forbikjøringsfelt i stigning'!$D$18-5),$G645,0),0)</f>
        <v>0</v>
      </c>
    </row>
    <row r="646" spans="2:24" x14ac:dyDescent="0.2">
      <c r="B646" s="71">
        <v>590</v>
      </c>
      <c r="C646" s="72">
        <f t="shared" si="200"/>
        <v>196.66666666666788</v>
      </c>
      <c r="D646" s="72">
        <f t="shared" si="202"/>
        <v>0.33333333333334281</v>
      </c>
      <c r="E646" s="73">
        <f t="shared" si="203"/>
        <v>7.4074074074076179</v>
      </c>
      <c r="F646" s="73">
        <f t="shared" si="204"/>
        <v>0</v>
      </c>
      <c r="G646" s="74">
        <f t="shared" si="205"/>
        <v>3605.886439756955</v>
      </c>
      <c r="H646" s="72">
        <f t="shared" si="206"/>
        <v>703.4263432904304</v>
      </c>
      <c r="I646" s="72">
        <f t="shared" si="207"/>
        <v>80</v>
      </c>
      <c r="J646" s="72">
        <f t="shared" si="208"/>
        <v>22.222222222222221</v>
      </c>
      <c r="K646" s="72">
        <f t="shared" si="197"/>
        <v>22.222222222222221</v>
      </c>
      <c r="L646" s="73">
        <f t="shared" si="209"/>
        <v>0.19919444444444442</v>
      </c>
      <c r="M646" s="73">
        <f t="shared" si="210"/>
        <v>0</v>
      </c>
      <c r="N646" s="72">
        <f t="shared" si="201"/>
        <v>0</v>
      </c>
      <c r="O646" s="74">
        <f t="shared" si="198"/>
        <v>342000</v>
      </c>
      <c r="P646" s="74">
        <f t="shared" si="215"/>
        <v>15390</v>
      </c>
      <c r="Q646" s="74">
        <f t="shared" si="211"/>
        <v>0</v>
      </c>
      <c r="R646" s="74">
        <f t="shared" si="199"/>
        <v>6000</v>
      </c>
      <c r="S646" s="74">
        <f t="shared" si="212"/>
        <v>1422.2222222222222</v>
      </c>
      <c r="T646" s="74">
        <f t="shared" si="213"/>
        <v>7422.2222222222226</v>
      </c>
      <c r="U646" s="75">
        <f t="shared" si="214"/>
        <v>7967.7777777777774</v>
      </c>
      <c r="W646" s="76">
        <f>IF($I646&lt;='Forbikjøringsfelt i stigning'!$D$15-'Forbikjøringsfelt i stigning'!$D$18,IF($I645&gt;='Forbikjøringsfelt i stigning'!$D$15-'Forbikjøringsfelt i stigning'!$D$18,$G646,0),0)</f>
        <v>0</v>
      </c>
      <c r="X646" s="77">
        <f>IF($I646&gt;='Forbikjøringsfelt i stigning'!$D$15-('Forbikjøringsfelt i stigning'!$D$18-5),IF($I645&lt;='Forbikjøringsfelt i stigning'!$D$15-('Forbikjøringsfelt i stigning'!$D$18-5),$G646,0),0)</f>
        <v>0</v>
      </c>
    </row>
    <row r="647" spans="2:24" x14ac:dyDescent="0.2">
      <c r="B647" s="71">
        <v>591</v>
      </c>
      <c r="C647" s="72">
        <f t="shared" si="200"/>
        <v>197.00000000000122</v>
      </c>
      <c r="D647" s="72">
        <f t="shared" si="202"/>
        <v>0.33333333333334281</v>
      </c>
      <c r="E647" s="73">
        <f t="shared" si="203"/>
        <v>7.4074074074076179</v>
      </c>
      <c r="F647" s="73">
        <f t="shared" si="204"/>
        <v>0</v>
      </c>
      <c r="G647" s="74">
        <f t="shared" si="205"/>
        <v>3613.2938471643629</v>
      </c>
      <c r="H647" s="72">
        <f t="shared" si="206"/>
        <v>703.4263432904304</v>
      </c>
      <c r="I647" s="72">
        <f t="shared" si="207"/>
        <v>80</v>
      </c>
      <c r="J647" s="72">
        <f t="shared" si="208"/>
        <v>22.222222222222221</v>
      </c>
      <c r="K647" s="72">
        <f t="shared" si="197"/>
        <v>22.222222222222221</v>
      </c>
      <c r="L647" s="73">
        <f t="shared" si="209"/>
        <v>0.19919444444444442</v>
      </c>
      <c r="M647" s="73">
        <f t="shared" si="210"/>
        <v>0</v>
      </c>
      <c r="N647" s="72">
        <f t="shared" si="201"/>
        <v>0</v>
      </c>
      <c r="O647" s="74">
        <f t="shared" si="198"/>
        <v>342000</v>
      </c>
      <c r="P647" s="74">
        <f t="shared" si="215"/>
        <v>15390</v>
      </c>
      <c r="Q647" s="74">
        <f t="shared" si="211"/>
        <v>0</v>
      </c>
      <c r="R647" s="74">
        <f t="shared" si="199"/>
        <v>6000</v>
      </c>
      <c r="S647" s="74">
        <f t="shared" si="212"/>
        <v>1422.2222222222222</v>
      </c>
      <c r="T647" s="74">
        <f t="shared" si="213"/>
        <v>7422.2222222222226</v>
      </c>
      <c r="U647" s="75">
        <f t="shared" si="214"/>
        <v>7967.7777777777774</v>
      </c>
      <c r="W647" s="76">
        <f>IF($I647&lt;='Forbikjøringsfelt i stigning'!$D$15-'Forbikjøringsfelt i stigning'!$D$18,IF($I646&gt;='Forbikjøringsfelt i stigning'!$D$15-'Forbikjøringsfelt i stigning'!$D$18,$G647,0),0)</f>
        <v>0</v>
      </c>
      <c r="X647" s="77">
        <f>IF($I647&gt;='Forbikjøringsfelt i stigning'!$D$15-('Forbikjøringsfelt i stigning'!$D$18-5),IF($I646&lt;='Forbikjøringsfelt i stigning'!$D$15-('Forbikjøringsfelt i stigning'!$D$18-5),$G647,0),0)</f>
        <v>0</v>
      </c>
    </row>
    <row r="648" spans="2:24" x14ac:dyDescent="0.2">
      <c r="B648" s="71">
        <v>592</v>
      </c>
      <c r="C648" s="72">
        <f t="shared" si="200"/>
        <v>197.33333333333456</v>
      </c>
      <c r="D648" s="72">
        <f t="shared" si="202"/>
        <v>0.33333333333334281</v>
      </c>
      <c r="E648" s="73">
        <f t="shared" si="203"/>
        <v>7.4074074074076179</v>
      </c>
      <c r="F648" s="73">
        <f t="shared" si="204"/>
        <v>0</v>
      </c>
      <c r="G648" s="74">
        <f t="shared" si="205"/>
        <v>3620.7012545717707</v>
      </c>
      <c r="H648" s="72">
        <f t="shared" si="206"/>
        <v>703.4263432904304</v>
      </c>
      <c r="I648" s="72">
        <f t="shared" si="207"/>
        <v>80</v>
      </c>
      <c r="J648" s="72">
        <f t="shared" si="208"/>
        <v>22.222222222222221</v>
      </c>
      <c r="K648" s="72">
        <f t="shared" si="197"/>
        <v>22.222222222222221</v>
      </c>
      <c r="L648" s="73">
        <f t="shared" si="209"/>
        <v>0.19919444444444442</v>
      </c>
      <c r="M648" s="73">
        <f t="shared" si="210"/>
        <v>0</v>
      </c>
      <c r="N648" s="72">
        <f t="shared" si="201"/>
        <v>0</v>
      </c>
      <c r="O648" s="74">
        <f t="shared" si="198"/>
        <v>342000</v>
      </c>
      <c r="P648" s="74">
        <f t="shared" si="215"/>
        <v>15390</v>
      </c>
      <c r="Q648" s="74">
        <f t="shared" si="211"/>
        <v>0</v>
      </c>
      <c r="R648" s="74">
        <f t="shared" si="199"/>
        <v>6000</v>
      </c>
      <c r="S648" s="74">
        <f t="shared" si="212"/>
        <v>1422.2222222222222</v>
      </c>
      <c r="T648" s="74">
        <f t="shared" si="213"/>
        <v>7422.2222222222226</v>
      </c>
      <c r="U648" s="75">
        <f t="shared" si="214"/>
        <v>7967.7777777777774</v>
      </c>
      <c r="W648" s="76">
        <f>IF($I648&lt;='Forbikjøringsfelt i stigning'!$D$15-'Forbikjøringsfelt i stigning'!$D$18,IF($I647&gt;='Forbikjøringsfelt i stigning'!$D$15-'Forbikjøringsfelt i stigning'!$D$18,$G648,0),0)</f>
        <v>0</v>
      </c>
      <c r="X648" s="77">
        <f>IF($I648&gt;='Forbikjøringsfelt i stigning'!$D$15-('Forbikjøringsfelt i stigning'!$D$18-5),IF($I647&lt;='Forbikjøringsfelt i stigning'!$D$15-('Forbikjøringsfelt i stigning'!$D$18-5),$G648,0),0)</f>
        <v>0</v>
      </c>
    </row>
    <row r="649" spans="2:24" x14ac:dyDescent="0.2">
      <c r="B649" s="71">
        <v>593</v>
      </c>
      <c r="C649" s="72">
        <f t="shared" si="200"/>
        <v>197.66666666666791</v>
      </c>
      <c r="D649" s="72">
        <f t="shared" si="202"/>
        <v>0.33333333333334281</v>
      </c>
      <c r="E649" s="73">
        <f t="shared" si="203"/>
        <v>7.4074074074076179</v>
      </c>
      <c r="F649" s="73">
        <f t="shared" si="204"/>
        <v>0</v>
      </c>
      <c r="G649" s="74">
        <f t="shared" si="205"/>
        <v>3628.1086619791786</v>
      </c>
      <c r="H649" s="72">
        <f t="shared" si="206"/>
        <v>703.4263432904304</v>
      </c>
      <c r="I649" s="72">
        <f t="shared" si="207"/>
        <v>80</v>
      </c>
      <c r="J649" s="72">
        <f t="shared" si="208"/>
        <v>22.222222222222221</v>
      </c>
      <c r="K649" s="72">
        <f t="shared" si="197"/>
        <v>22.222222222222221</v>
      </c>
      <c r="L649" s="73">
        <f t="shared" si="209"/>
        <v>0.19919444444444442</v>
      </c>
      <c r="M649" s="73">
        <f t="shared" si="210"/>
        <v>0</v>
      </c>
      <c r="N649" s="72">
        <f t="shared" si="201"/>
        <v>0</v>
      </c>
      <c r="O649" s="74">
        <f t="shared" si="198"/>
        <v>342000</v>
      </c>
      <c r="P649" s="74">
        <f t="shared" si="215"/>
        <v>15390</v>
      </c>
      <c r="Q649" s="74">
        <f t="shared" si="211"/>
        <v>0</v>
      </c>
      <c r="R649" s="74">
        <f t="shared" si="199"/>
        <v>6000</v>
      </c>
      <c r="S649" s="74">
        <f t="shared" si="212"/>
        <v>1422.2222222222222</v>
      </c>
      <c r="T649" s="74">
        <f t="shared" si="213"/>
        <v>7422.2222222222226</v>
      </c>
      <c r="U649" s="75">
        <f t="shared" si="214"/>
        <v>7967.7777777777774</v>
      </c>
      <c r="W649" s="76">
        <f>IF($I649&lt;='Forbikjøringsfelt i stigning'!$D$15-'Forbikjøringsfelt i stigning'!$D$18,IF($I648&gt;='Forbikjøringsfelt i stigning'!$D$15-'Forbikjøringsfelt i stigning'!$D$18,$G649,0),0)</f>
        <v>0</v>
      </c>
      <c r="X649" s="77">
        <f>IF($I649&gt;='Forbikjøringsfelt i stigning'!$D$15-('Forbikjøringsfelt i stigning'!$D$18-5),IF($I648&lt;='Forbikjøringsfelt i stigning'!$D$15-('Forbikjøringsfelt i stigning'!$D$18-5),$G649,0),0)</f>
        <v>0</v>
      </c>
    </row>
    <row r="650" spans="2:24" x14ac:dyDescent="0.2">
      <c r="B650" s="71">
        <v>594</v>
      </c>
      <c r="C650" s="72">
        <f t="shared" si="200"/>
        <v>198.00000000000125</v>
      </c>
      <c r="D650" s="72">
        <f t="shared" si="202"/>
        <v>0.33333333333334281</v>
      </c>
      <c r="E650" s="73">
        <f t="shared" si="203"/>
        <v>7.4074074074076179</v>
      </c>
      <c r="F650" s="73">
        <f t="shared" si="204"/>
        <v>0</v>
      </c>
      <c r="G650" s="74">
        <f t="shared" si="205"/>
        <v>3635.5160693865864</v>
      </c>
      <c r="H650" s="72">
        <f t="shared" si="206"/>
        <v>703.4263432904304</v>
      </c>
      <c r="I650" s="72">
        <f t="shared" si="207"/>
        <v>80</v>
      </c>
      <c r="J650" s="72">
        <f t="shared" si="208"/>
        <v>22.222222222222221</v>
      </c>
      <c r="K650" s="72">
        <f t="shared" si="197"/>
        <v>22.222222222222221</v>
      </c>
      <c r="L650" s="73">
        <f t="shared" si="209"/>
        <v>0.19919444444444442</v>
      </c>
      <c r="M650" s="73">
        <f t="shared" si="210"/>
        <v>0</v>
      </c>
      <c r="N650" s="72">
        <f t="shared" si="201"/>
        <v>0</v>
      </c>
      <c r="O650" s="74">
        <f t="shared" si="198"/>
        <v>342000</v>
      </c>
      <c r="P650" s="74">
        <f t="shared" si="215"/>
        <v>15390</v>
      </c>
      <c r="Q650" s="74">
        <f t="shared" si="211"/>
        <v>0</v>
      </c>
      <c r="R650" s="74">
        <f t="shared" si="199"/>
        <v>6000</v>
      </c>
      <c r="S650" s="74">
        <f t="shared" si="212"/>
        <v>1422.2222222222222</v>
      </c>
      <c r="T650" s="74">
        <f t="shared" si="213"/>
        <v>7422.2222222222226</v>
      </c>
      <c r="U650" s="75">
        <f t="shared" si="214"/>
        <v>7967.7777777777774</v>
      </c>
      <c r="W650" s="76">
        <f>IF($I650&lt;='Forbikjøringsfelt i stigning'!$D$15-'Forbikjøringsfelt i stigning'!$D$18,IF($I649&gt;='Forbikjøringsfelt i stigning'!$D$15-'Forbikjøringsfelt i stigning'!$D$18,$G650,0),0)</f>
        <v>0</v>
      </c>
      <c r="X650" s="77">
        <f>IF($I650&gt;='Forbikjøringsfelt i stigning'!$D$15-('Forbikjøringsfelt i stigning'!$D$18-5),IF($I649&lt;='Forbikjøringsfelt i stigning'!$D$15-('Forbikjøringsfelt i stigning'!$D$18-5),$G650,0),0)</f>
        <v>0</v>
      </c>
    </row>
    <row r="651" spans="2:24" x14ac:dyDescent="0.2">
      <c r="B651" s="71">
        <v>595</v>
      </c>
      <c r="C651" s="72">
        <f t="shared" si="200"/>
        <v>198.33333333333459</v>
      </c>
      <c r="D651" s="72">
        <f t="shared" si="202"/>
        <v>0.33333333333334281</v>
      </c>
      <c r="E651" s="73">
        <f t="shared" si="203"/>
        <v>7.4074074074076179</v>
      </c>
      <c r="F651" s="73">
        <f t="shared" si="204"/>
        <v>0</v>
      </c>
      <c r="G651" s="74">
        <f t="shared" si="205"/>
        <v>3642.9234767939943</v>
      </c>
      <c r="H651" s="72">
        <f t="shared" si="206"/>
        <v>703.4263432904304</v>
      </c>
      <c r="I651" s="72">
        <f t="shared" si="207"/>
        <v>80</v>
      </c>
      <c r="J651" s="72">
        <f t="shared" si="208"/>
        <v>22.222222222222221</v>
      </c>
      <c r="K651" s="72">
        <f t="shared" si="197"/>
        <v>22.222222222222221</v>
      </c>
      <c r="L651" s="73">
        <f t="shared" si="209"/>
        <v>0.19919444444444442</v>
      </c>
      <c r="M651" s="73">
        <f t="shared" si="210"/>
        <v>0</v>
      </c>
      <c r="N651" s="72">
        <f t="shared" si="201"/>
        <v>0</v>
      </c>
      <c r="O651" s="74">
        <f t="shared" si="198"/>
        <v>342000</v>
      </c>
      <c r="P651" s="74">
        <f t="shared" si="215"/>
        <v>15390</v>
      </c>
      <c r="Q651" s="74">
        <f t="shared" si="211"/>
        <v>0</v>
      </c>
      <c r="R651" s="74">
        <f t="shared" si="199"/>
        <v>6000</v>
      </c>
      <c r="S651" s="74">
        <f t="shared" si="212"/>
        <v>1422.2222222222222</v>
      </c>
      <c r="T651" s="74">
        <f t="shared" si="213"/>
        <v>7422.2222222222226</v>
      </c>
      <c r="U651" s="75">
        <f t="shared" si="214"/>
        <v>7967.7777777777774</v>
      </c>
      <c r="W651" s="76">
        <f>IF($I651&lt;='Forbikjøringsfelt i stigning'!$D$15-'Forbikjøringsfelt i stigning'!$D$18,IF($I650&gt;='Forbikjøringsfelt i stigning'!$D$15-'Forbikjøringsfelt i stigning'!$D$18,$G651,0),0)</f>
        <v>0</v>
      </c>
      <c r="X651" s="77">
        <f>IF($I651&gt;='Forbikjøringsfelt i stigning'!$D$15-('Forbikjøringsfelt i stigning'!$D$18-5),IF($I650&lt;='Forbikjøringsfelt i stigning'!$D$15-('Forbikjøringsfelt i stigning'!$D$18-5),$G651,0),0)</f>
        <v>0</v>
      </c>
    </row>
    <row r="652" spans="2:24" x14ac:dyDescent="0.2">
      <c r="B652" s="71">
        <v>596</v>
      </c>
      <c r="C652" s="72">
        <f t="shared" si="200"/>
        <v>198.66666666666794</v>
      </c>
      <c r="D652" s="72">
        <f t="shared" si="202"/>
        <v>0.33333333333334281</v>
      </c>
      <c r="E652" s="73">
        <f t="shared" si="203"/>
        <v>7.4074074074076179</v>
      </c>
      <c r="F652" s="73">
        <f t="shared" si="204"/>
        <v>0</v>
      </c>
      <c r="G652" s="74">
        <f t="shared" si="205"/>
        <v>3650.3308842014021</v>
      </c>
      <c r="H652" s="72">
        <f t="shared" si="206"/>
        <v>703.4263432904304</v>
      </c>
      <c r="I652" s="72">
        <f t="shared" si="207"/>
        <v>80</v>
      </c>
      <c r="J652" s="72">
        <f t="shared" si="208"/>
        <v>22.222222222222221</v>
      </c>
      <c r="K652" s="72">
        <f t="shared" si="197"/>
        <v>22.222222222222221</v>
      </c>
      <c r="L652" s="73">
        <f t="shared" si="209"/>
        <v>0.19919444444444442</v>
      </c>
      <c r="M652" s="73">
        <f t="shared" si="210"/>
        <v>0</v>
      </c>
      <c r="N652" s="72">
        <f t="shared" si="201"/>
        <v>0</v>
      </c>
      <c r="O652" s="74">
        <f t="shared" si="198"/>
        <v>342000</v>
      </c>
      <c r="P652" s="74">
        <f t="shared" si="215"/>
        <v>15390</v>
      </c>
      <c r="Q652" s="74">
        <f t="shared" si="211"/>
        <v>0</v>
      </c>
      <c r="R652" s="74">
        <f t="shared" si="199"/>
        <v>6000</v>
      </c>
      <c r="S652" s="74">
        <f t="shared" si="212"/>
        <v>1422.2222222222222</v>
      </c>
      <c r="T652" s="74">
        <f t="shared" si="213"/>
        <v>7422.2222222222226</v>
      </c>
      <c r="U652" s="75">
        <f t="shared" si="214"/>
        <v>7967.7777777777774</v>
      </c>
      <c r="W652" s="76">
        <f>IF($I652&lt;='Forbikjøringsfelt i stigning'!$D$15-'Forbikjøringsfelt i stigning'!$D$18,IF($I651&gt;='Forbikjøringsfelt i stigning'!$D$15-'Forbikjøringsfelt i stigning'!$D$18,$G652,0),0)</f>
        <v>0</v>
      </c>
      <c r="X652" s="77">
        <f>IF($I652&gt;='Forbikjøringsfelt i stigning'!$D$15-('Forbikjøringsfelt i stigning'!$D$18-5),IF($I651&lt;='Forbikjøringsfelt i stigning'!$D$15-('Forbikjøringsfelt i stigning'!$D$18-5),$G652,0),0)</f>
        <v>0</v>
      </c>
    </row>
    <row r="653" spans="2:24" x14ac:dyDescent="0.2">
      <c r="B653" s="71">
        <v>597</v>
      </c>
      <c r="C653" s="72">
        <f t="shared" si="200"/>
        <v>199.00000000000128</v>
      </c>
      <c r="D653" s="72">
        <f t="shared" si="202"/>
        <v>0.33333333333334281</v>
      </c>
      <c r="E653" s="73">
        <f t="shared" si="203"/>
        <v>7.4074074074076179</v>
      </c>
      <c r="F653" s="73">
        <f t="shared" si="204"/>
        <v>0</v>
      </c>
      <c r="G653" s="74">
        <f t="shared" si="205"/>
        <v>3657.73829160881</v>
      </c>
      <c r="H653" s="72">
        <f t="shared" si="206"/>
        <v>703.4263432904304</v>
      </c>
      <c r="I653" s="72">
        <f t="shared" si="207"/>
        <v>80</v>
      </c>
      <c r="J653" s="72">
        <f t="shared" si="208"/>
        <v>22.222222222222221</v>
      </c>
      <c r="K653" s="72">
        <f t="shared" si="197"/>
        <v>22.222222222222221</v>
      </c>
      <c r="L653" s="73">
        <f t="shared" si="209"/>
        <v>0.19919444444444442</v>
      </c>
      <c r="M653" s="73">
        <f t="shared" si="210"/>
        <v>0</v>
      </c>
      <c r="N653" s="72">
        <f t="shared" si="201"/>
        <v>0</v>
      </c>
      <c r="O653" s="74">
        <f t="shared" si="198"/>
        <v>342000</v>
      </c>
      <c r="P653" s="74">
        <f t="shared" si="215"/>
        <v>15390</v>
      </c>
      <c r="Q653" s="74">
        <f t="shared" si="211"/>
        <v>0</v>
      </c>
      <c r="R653" s="74">
        <f t="shared" si="199"/>
        <v>6000</v>
      </c>
      <c r="S653" s="74">
        <f t="shared" si="212"/>
        <v>1422.2222222222222</v>
      </c>
      <c r="T653" s="74">
        <f t="shared" si="213"/>
        <v>7422.2222222222226</v>
      </c>
      <c r="U653" s="75">
        <f t="shared" si="214"/>
        <v>7967.7777777777774</v>
      </c>
      <c r="W653" s="76">
        <f>IF($I653&lt;='Forbikjøringsfelt i stigning'!$D$15-'Forbikjøringsfelt i stigning'!$D$18,IF($I652&gt;='Forbikjøringsfelt i stigning'!$D$15-'Forbikjøringsfelt i stigning'!$D$18,$G653,0),0)</f>
        <v>0</v>
      </c>
      <c r="X653" s="77">
        <f>IF($I653&gt;='Forbikjøringsfelt i stigning'!$D$15-('Forbikjøringsfelt i stigning'!$D$18-5),IF($I652&lt;='Forbikjøringsfelt i stigning'!$D$15-('Forbikjøringsfelt i stigning'!$D$18-5),$G653,0),0)</f>
        <v>0</v>
      </c>
    </row>
    <row r="654" spans="2:24" x14ac:dyDescent="0.2">
      <c r="B654" s="71">
        <v>598</v>
      </c>
      <c r="C654" s="72">
        <f t="shared" si="200"/>
        <v>199.33333333333462</v>
      </c>
      <c r="D654" s="72">
        <f t="shared" si="202"/>
        <v>0.33333333333334281</v>
      </c>
      <c r="E654" s="73">
        <f t="shared" si="203"/>
        <v>7.4074074074076179</v>
      </c>
      <c r="F654" s="73">
        <f t="shared" si="204"/>
        <v>0</v>
      </c>
      <c r="G654" s="74">
        <f t="shared" si="205"/>
        <v>3665.1456990162178</v>
      </c>
      <c r="H654" s="72">
        <f t="shared" si="206"/>
        <v>703.4263432904304</v>
      </c>
      <c r="I654" s="72">
        <f t="shared" si="207"/>
        <v>80</v>
      </c>
      <c r="J654" s="72">
        <f t="shared" si="208"/>
        <v>22.222222222222221</v>
      </c>
      <c r="K654" s="72">
        <f t="shared" si="197"/>
        <v>22.222222222222221</v>
      </c>
      <c r="L654" s="73">
        <f t="shared" si="209"/>
        <v>0.19919444444444442</v>
      </c>
      <c r="M654" s="73">
        <f t="shared" si="210"/>
        <v>0</v>
      </c>
      <c r="N654" s="72">
        <f t="shared" si="201"/>
        <v>0</v>
      </c>
      <c r="O654" s="74">
        <f t="shared" si="198"/>
        <v>342000</v>
      </c>
      <c r="P654" s="74">
        <f t="shared" si="215"/>
        <v>15390</v>
      </c>
      <c r="Q654" s="74">
        <f t="shared" si="211"/>
        <v>0</v>
      </c>
      <c r="R654" s="74">
        <f t="shared" si="199"/>
        <v>6000</v>
      </c>
      <c r="S654" s="74">
        <f t="shared" si="212"/>
        <v>1422.2222222222222</v>
      </c>
      <c r="T654" s="74">
        <f t="shared" si="213"/>
        <v>7422.2222222222226</v>
      </c>
      <c r="U654" s="75">
        <f t="shared" si="214"/>
        <v>7967.7777777777774</v>
      </c>
      <c r="W654" s="76">
        <f>IF($I654&lt;='Forbikjøringsfelt i stigning'!$D$15-'Forbikjøringsfelt i stigning'!$D$18,IF($I653&gt;='Forbikjøringsfelt i stigning'!$D$15-'Forbikjøringsfelt i stigning'!$D$18,$G654,0),0)</f>
        <v>0</v>
      </c>
      <c r="X654" s="77">
        <f>IF($I654&gt;='Forbikjøringsfelt i stigning'!$D$15-('Forbikjøringsfelt i stigning'!$D$18-5),IF($I653&lt;='Forbikjøringsfelt i stigning'!$D$15-('Forbikjøringsfelt i stigning'!$D$18-5),$G654,0),0)</f>
        <v>0</v>
      </c>
    </row>
    <row r="655" spans="2:24" x14ac:dyDescent="0.2">
      <c r="B655" s="71">
        <v>599</v>
      </c>
      <c r="C655" s="72">
        <f t="shared" si="200"/>
        <v>199.66666666666796</v>
      </c>
      <c r="D655" s="72">
        <f t="shared" si="202"/>
        <v>0.33333333333334281</v>
      </c>
      <c r="E655" s="73">
        <f t="shared" si="203"/>
        <v>7.4074074074076179</v>
      </c>
      <c r="F655" s="73">
        <f t="shared" si="204"/>
        <v>0</v>
      </c>
      <c r="G655" s="74">
        <f t="shared" si="205"/>
        <v>3672.5531064236256</v>
      </c>
      <c r="H655" s="72">
        <f t="shared" si="206"/>
        <v>703.4263432904304</v>
      </c>
      <c r="I655" s="72">
        <f t="shared" si="207"/>
        <v>80</v>
      </c>
      <c r="J655" s="72">
        <f t="shared" si="208"/>
        <v>22.222222222222221</v>
      </c>
      <c r="K655" s="72">
        <f t="shared" si="197"/>
        <v>22.222222222222221</v>
      </c>
      <c r="L655" s="73">
        <f t="shared" si="209"/>
        <v>0.19919444444444442</v>
      </c>
      <c r="M655" s="73">
        <f t="shared" si="210"/>
        <v>0</v>
      </c>
      <c r="N655" s="72">
        <f t="shared" si="201"/>
        <v>0</v>
      </c>
      <c r="O655" s="74">
        <f t="shared" si="198"/>
        <v>342000</v>
      </c>
      <c r="P655" s="74">
        <f t="shared" si="215"/>
        <v>15390</v>
      </c>
      <c r="Q655" s="74">
        <f t="shared" si="211"/>
        <v>0</v>
      </c>
      <c r="R655" s="74">
        <f t="shared" si="199"/>
        <v>6000</v>
      </c>
      <c r="S655" s="74">
        <f t="shared" si="212"/>
        <v>1422.2222222222222</v>
      </c>
      <c r="T655" s="74">
        <f t="shared" si="213"/>
        <v>7422.2222222222226</v>
      </c>
      <c r="U655" s="75">
        <f t="shared" si="214"/>
        <v>7967.7777777777774</v>
      </c>
      <c r="W655" s="76">
        <f>IF($I655&lt;='Forbikjøringsfelt i stigning'!$D$15-'Forbikjøringsfelt i stigning'!$D$18,IF($I654&gt;='Forbikjøringsfelt i stigning'!$D$15-'Forbikjøringsfelt i stigning'!$D$18,$G655,0),0)</f>
        <v>0</v>
      </c>
      <c r="X655" s="77">
        <f>IF($I655&gt;='Forbikjøringsfelt i stigning'!$D$15-('Forbikjøringsfelt i stigning'!$D$18-5),IF($I654&lt;='Forbikjøringsfelt i stigning'!$D$15-('Forbikjøringsfelt i stigning'!$D$18-5),$G655,0),0)</f>
        <v>0</v>
      </c>
    </row>
    <row r="656" spans="2:24" x14ac:dyDescent="0.2">
      <c r="B656" s="78">
        <v>600</v>
      </c>
      <c r="C656" s="79">
        <f t="shared" si="200"/>
        <v>200.00000000000131</v>
      </c>
      <c r="D656" s="79">
        <f t="shared" si="202"/>
        <v>0.33333333333334281</v>
      </c>
      <c r="E656" s="80">
        <f t="shared" si="203"/>
        <v>7.4074074074076179</v>
      </c>
      <c r="F656" s="80">
        <f t="shared" si="204"/>
        <v>0</v>
      </c>
      <c r="G656" s="81">
        <f t="shared" si="205"/>
        <v>3679.9605138310335</v>
      </c>
      <c r="H656" s="79">
        <f t="shared" si="206"/>
        <v>703.4263432904304</v>
      </c>
      <c r="I656" s="79">
        <f t="shared" si="207"/>
        <v>80</v>
      </c>
      <c r="J656" s="79">
        <f t="shared" si="208"/>
        <v>22.222222222222221</v>
      </c>
      <c r="K656" s="79">
        <f t="shared" si="197"/>
        <v>22.222222222222221</v>
      </c>
      <c r="L656" s="80">
        <f t="shared" si="209"/>
        <v>0.19919444444444442</v>
      </c>
      <c r="M656" s="80" t="e">
        <f>MIN(IF((J656+L656*#REF!)&gt;K656,+(K656-J656)/#REF!,L656),$E$20)</f>
        <v>#REF!</v>
      </c>
      <c r="N656" s="79">
        <f t="shared" si="201"/>
        <v>0</v>
      </c>
      <c r="O656" s="81">
        <f t="shared" si="198"/>
        <v>342000</v>
      </c>
      <c r="P656" s="81">
        <f t="shared" si="215"/>
        <v>15390</v>
      </c>
      <c r="Q656" s="81">
        <f t="shared" si="211"/>
        <v>0</v>
      </c>
      <c r="R656" s="81">
        <f t="shared" si="199"/>
        <v>6000</v>
      </c>
      <c r="S656" s="81">
        <f t="shared" si="212"/>
        <v>1422.2222222222222</v>
      </c>
      <c r="T656" s="81">
        <f t="shared" si="213"/>
        <v>7422.2222222222226</v>
      </c>
      <c r="U656" s="82">
        <f t="shared" si="214"/>
        <v>7967.7777777777774</v>
      </c>
      <c r="W656" s="76">
        <f>IF($I656&lt;='Forbikjøringsfelt i stigning'!$D$15-'Forbikjøringsfelt i stigning'!$D$18,IF($I655&gt;='Forbikjøringsfelt i stigning'!$D$15-'Forbikjøringsfelt i stigning'!$D$18,$G656,0),0)</f>
        <v>0</v>
      </c>
      <c r="X656" s="77">
        <f>IF($I656&gt;='Forbikjøringsfelt i stigning'!$D$15-('Forbikjøringsfelt i stigning'!$D$18-5),IF($I655&lt;='Forbikjøringsfelt i stigning'!$D$15-('Forbikjøringsfelt i stigning'!$D$18-5),$G656,0),0)</f>
        <v>0</v>
      </c>
    </row>
  </sheetData>
  <sheetProtection password="E963" sheet="1" objects="1" scenarios="1" selectLockedCells="1"/>
  <scenarios current="0" show="0" sqref="H49">
    <scenario name="STIGNING PÅ L5 ENDRES" locked="1" count="1" user="ETGTRH" comment="Opprettet av ETGTRH den 04.05.2011_x000a_Endret av ETGTRH den 04.05.2011">
      <inputCells r="D44" val="6"/>
    </scenario>
  </scenarios>
  <mergeCells count="2">
    <mergeCell ref="W2:W50"/>
    <mergeCell ref="X2:X50"/>
  </mergeCells>
  <phoneticPr fontId="2" type="noConversion"/>
  <pageMargins left="0.59055118110236227" right="0.59055118110236227" top="0.59055118110236227" bottom="0.59055118110236227" header="0.51181102362204722" footer="0.51181102362204722"/>
  <pageSetup paperSize="9" scale="18" fitToHeight="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71"/>
  <sheetViews>
    <sheetView zoomScale="85" zoomScaleNormal="85" workbookViewId="0">
      <selection activeCell="P20" sqref="P20"/>
    </sheetView>
  </sheetViews>
  <sheetFormatPr baseColWidth="10" defaultRowHeight="12.75" x14ac:dyDescent="0.2"/>
  <cols>
    <col min="1" max="16384" width="11.42578125" style="84"/>
  </cols>
  <sheetData>
    <row r="2" spans="2:22" ht="13.5" thickBot="1" x14ac:dyDescent="0.25">
      <c r="B2" s="83" t="s">
        <v>18</v>
      </c>
      <c r="E2" s="83" t="s">
        <v>138</v>
      </c>
      <c r="G2" s="83" t="s">
        <v>139</v>
      </c>
    </row>
    <row r="3" spans="2:22" ht="13.5" thickBot="1" x14ac:dyDescent="0.25">
      <c r="B3" s="9">
        <f>'Forbikjøringsfelt i stigning'!$F$26</f>
        <v>886.7934694654964</v>
      </c>
      <c r="C3" s="10">
        <f>0</f>
        <v>0</v>
      </c>
      <c r="E3" s="85">
        <v>15</v>
      </c>
    </row>
    <row r="4" spans="2:22" ht="13.5" thickBot="1" x14ac:dyDescent="0.25">
      <c r="B4" s="11">
        <f>'Forbikjøringsfelt i stigning'!$F$26</f>
        <v>886.7934694654964</v>
      </c>
      <c r="C4" s="15">
        <f>Modell!$E$19-'Forbikjøringsfelt i stigning'!$D$18</f>
        <v>65</v>
      </c>
      <c r="E4" s="86">
        <v>20</v>
      </c>
      <c r="G4" s="85">
        <v>50</v>
      </c>
    </row>
    <row r="5" spans="2:22" x14ac:dyDescent="0.2">
      <c r="G5" s="87">
        <v>60</v>
      </c>
      <c r="V5" s="106"/>
    </row>
    <row r="6" spans="2:22" ht="13.5" thickBot="1" x14ac:dyDescent="0.25">
      <c r="B6" s="83" t="s">
        <v>132</v>
      </c>
      <c r="G6" s="87">
        <v>70</v>
      </c>
      <c r="M6" s="107"/>
      <c r="N6" s="107"/>
      <c r="O6" s="107"/>
      <c r="P6" s="107"/>
      <c r="Q6" s="107"/>
      <c r="R6" s="107"/>
      <c r="S6" s="107"/>
      <c r="T6" s="107"/>
      <c r="U6" s="107"/>
      <c r="V6" s="106"/>
    </row>
    <row r="7" spans="2:22" x14ac:dyDescent="0.2">
      <c r="B7" s="9">
        <f>'Forbikjøringsfelt i stigning'!$F$27</f>
        <v>2051.1943348483214</v>
      </c>
      <c r="C7" s="10">
        <f>IF($B$7="FEIL","FEIL",0)</f>
        <v>0</v>
      </c>
      <c r="G7" s="87">
        <v>80</v>
      </c>
      <c r="M7" s="101" t="s">
        <v>156</v>
      </c>
      <c r="N7" s="102"/>
      <c r="O7" s="110" t="s">
        <v>167</v>
      </c>
      <c r="P7" s="107"/>
      <c r="Q7" s="101" t="s">
        <v>163</v>
      </c>
      <c r="R7" s="102"/>
      <c r="S7" s="110" t="s">
        <v>170</v>
      </c>
      <c r="T7" s="102"/>
      <c r="U7" s="107"/>
      <c r="V7" s="106"/>
    </row>
    <row r="8" spans="2:22" ht="13.5" thickBot="1" x14ac:dyDescent="0.25">
      <c r="B8" s="11">
        <f>'Forbikjøringsfelt i stigning'!$F$27</f>
        <v>2051.1943348483214</v>
      </c>
      <c r="C8" s="15">
        <f>IF($B$8="FEIL","FEIL",Modell!$E$19-('Forbikjøringsfelt i stigning'!$D$18-5))</f>
        <v>70</v>
      </c>
      <c r="G8" s="86">
        <v>90</v>
      </c>
      <c r="M8" s="107"/>
      <c r="N8" s="109"/>
      <c r="O8" s="107"/>
      <c r="P8" s="109"/>
      <c r="Q8" s="109"/>
      <c r="R8" s="109"/>
      <c r="S8" s="109"/>
      <c r="T8" s="109"/>
      <c r="U8" s="109"/>
      <c r="V8" s="106"/>
    </row>
    <row r="9" spans="2:22" x14ac:dyDescent="0.2">
      <c r="M9" s="107"/>
      <c r="N9" s="107"/>
      <c r="O9" s="107"/>
      <c r="P9" s="107"/>
      <c r="Q9" s="107"/>
      <c r="R9" s="107"/>
      <c r="S9" s="107"/>
      <c r="T9" s="107"/>
      <c r="U9" s="107"/>
      <c r="V9" s="106"/>
    </row>
    <row r="10" spans="2:22" x14ac:dyDescent="0.2">
      <c r="M10" s="101" t="s">
        <v>157</v>
      </c>
      <c r="N10" s="102"/>
      <c r="O10" s="102"/>
      <c r="P10" s="102"/>
      <c r="Q10" s="102"/>
      <c r="R10" s="102"/>
      <c r="S10" s="107"/>
      <c r="T10" s="102"/>
      <c r="U10" s="107"/>
      <c r="V10" s="106"/>
    </row>
    <row r="11" spans="2:22" x14ac:dyDescent="0.2">
      <c r="M11" s="112" t="s">
        <v>155</v>
      </c>
      <c r="N11" s="101" t="s">
        <v>158</v>
      </c>
      <c r="O11" s="101" t="s">
        <v>159</v>
      </c>
      <c r="P11" s="101"/>
      <c r="Q11" s="102"/>
      <c r="R11" s="102"/>
      <c r="S11" s="101" t="s">
        <v>160</v>
      </c>
      <c r="T11" s="102"/>
      <c r="U11" s="102"/>
      <c r="V11" s="106"/>
    </row>
    <row r="12" spans="2:22" x14ac:dyDescent="0.2">
      <c r="M12" s="113" t="s">
        <v>167</v>
      </c>
      <c r="N12" s="103" t="s">
        <v>165</v>
      </c>
      <c r="O12" s="103" t="s">
        <v>169</v>
      </c>
      <c r="P12" s="108"/>
      <c r="Q12" s="108"/>
      <c r="R12" s="108"/>
      <c r="S12" s="103" t="s">
        <v>161</v>
      </c>
      <c r="T12" s="108"/>
      <c r="U12" s="108"/>
      <c r="V12" s="106"/>
    </row>
    <row r="13" spans="2:22" x14ac:dyDescent="0.2">
      <c r="M13" s="113" t="s">
        <v>167</v>
      </c>
      <c r="N13" s="103" t="s">
        <v>166</v>
      </c>
      <c r="O13" s="103" t="s">
        <v>168</v>
      </c>
      <c r="P13" s="111"/>
      <c r="Q13" s="108"/>
      <c r="R13" s="108"/>
      <c r="S13" s="103" t="s">
        <v>162</v>
      </c>
      <c r="T13" s="111"/>
      <c r="U13" s="111"/>
      <c r="V13" s="106"/>
    </row>
    <row r="14" spans="2:22" x14ac:dyDescent="0.2">
      <c r="M14" s="113" t="s">
        <v>167</v>
      </c>
      <c r="N14" s="103" t="s">
        <v>170</v>
      </c>
      <c r="O14" s="103" t="s">
        <v>164</v>
      </c>
      <c r="P14" s="111"/>
      <c r="Q14" s="108"/>
      <c r="R14" s="108"/>
      <c r="S14" s="103" t="s">
        <v>162</v>
      </c>
      <c r="T14" s="111"/>
      <c r="U14" s="111"/>
      <c r="V14" s="106"/>
    </row>
    <row r="15" spans="2:22" x14ac:dyDescent="0.2">
      <c r="M15" s="111"/>
      <c r="N15" s="111"/>
      <c r="O15" s="111"/>
      <c r="P15" s="111"/>
      <c r="Q15" s="111"/>
      <c r="R15" s="111"/>
      <c r="S15" s="111"/>
      <c r="T15" s="111"/>
      <c r="U15" s="111"/>
      <c r="V15" s="106"/>
    </row>
    <row r="16" spans="2:22" x14ac:dyDescent="0.2">
      <c r="M16" s="111"/>
      <c r="N16" s="111"/>
      <c r="O16" s="111"/>
      <c r="P16" s="111"/>
      <c r="Q16" s="111"/>
      <c r="R16" s="111"/>
      <c r="S16" s="111"/>
      <c r="T16" s="111"/>
      <c r="U16" s="111"/>
      <c r="V16" s="106"/>
    </row>
    <row r="17" spans="2:22" x14ac:dyDescent="0.2">
      <c r="M17" s="111"/>
      <c r="N17" s="111"/>
      <c r="O17" s="111"/>
      <c r="P17" s="111"/>
      <c r="Q17" s="111"/>
      <c r="R17" s="111"/>
      <c r="S17" s="111"/>
      <c r="T17" s="111"/>
      <c r="U17" s="111"/>
      <c r="V17" s="106"/>
    </row>
    <row r="18" spans="2:22" x14ac:dyDescent="0.2">
      <c r="M18" s="111"/>
      <c r="N18" s="111"/>
      <c r="O18" s="111"/>
      <c r="P18" s="111"/>
      <c r="Q18" s="111"/>
      <c r="R18" s="111"/>
      <c r="S18" s="111"/>
      <c r="T18" s="111"/>
      <c r="U18" s="111"/>
      <c r="V18" s="106"/>
    </row>
    <row r="19" spans="2:22" x14ac:dyDescent="0.2">
      <c r="M19" s="111"/>
      <c r="N19" s="111"/>
      <c r="O19" s="111"/>
      <c r="P19" s="111"/>
      <c r="Q19" s="111"/>
      <c r="R19" s="111"/>
      <c r="S19" s="111"/>
      <c r="T19" s="111"/>
      <c r="U19" s="111"/>
      <c r="V19" s="106"/>
    </row>
    <row r="20" spans="2:22" x14ac:dyDescent="0.2">
      <c r="M20" s="111"/>
      <c r="N20" s="111"/>
      <c r="O20" s="111"/>
      <c r="P20" s="111"/>
      <c r="Q20" s="111"/>
      <c r="R20" s="111"/>
      <c r="S20" s="111"/>
      <c r="T20" s="111"/>
      <c r="U20" s="111"/>
      <c r="V20" s="106"/>
    </row>
    <row r="21" spans="2:22" x14ac:dyDescent="0.2">
      <c r="B21" s="88"/>
      <c r="C21" s="88"/>
      <c r="D21" s="88"/>
      <c r="M21" s="111"/>
      <c r="N21" s="111"/>
      <c r="O21" s="111"/>
      <c r="P21" s="111"/>
      <c r="Q21" s="111"/>
      <c r="R21" s="111"/>
      <c r="S21" s="111"/>
      <c r="T21" s="111"/>
      <c r="U21" s="111"/>
      <c r="V21" s="106"/>
    </row>
    <row r="22" spans="2:22" x14ac:dyDescent="0.2">
      <c r="M22" s="111"/>
      <c r="N22" s="111"/>
      <c r="O22" s="111"/>
      <c r="P22" s="111"/>
      <c r="Q22" s="111"/>
      <c r="R22" s="111"/>
      <c r="S22" s="111"/>
      <c r="T22" s="111"/>
      <c r="U22" s="111"/>
      <c r="V22" s="106"/>
    </row>
    <row r="23" spans="2:22" x14ac:dyDescent="0.2">
      <c r="M23" s="111"/>
      <c r="N23" s="111"/>
      <c r="O23" s="111"/>
      <c r="P23" s="111"/>
      <c r="Q23" s="111"/>
      <c r="R23" s="111"/>
      <c r="S23" s="111"/>
      <c r="T23" s="111"/>
      <c r="U23" s="111"/>
      <c r="V23" s="106"/>
    </row>
    <row r="24" spans="2:22" x14ac:dyDescent="0.2">
      <c r="M24" s="111"/>
      <c r="N24" s="111"/>
      <c r="O24" s="111"/>
      <c r="P24" s="111"/>
      <c r="Q24" s="111"/>
      <c r="R24" s="111"/>
      <c r="S24" s="111"/>
      <c r="T24" s="111"/>
      <c r="U24" s="111"/>
      <c r="V24" s="106"/>
    </row>
    <row r="25" spans="2:22" x14ac:dyDescent="0.2">
      <c r="M25" s="111"/>
      <c r="N25" s="111"/>
      <c r="O25" s="111"/>
      <c r="P25" s="111"/>
      <c r="Q25" s="111"/>
      <c r="R25" s="111"/>
      <c r="S25" s="111"/>
      <c r="T25" s="111"/>
      <c r="U25" s="111"/>
      <c r="V25" s="106"/>
    </row>
    <row r="26" spans="2:22" x14ac:dyDescent="0.2">
      <c r="M26" s="111"/>
      <c r="N26" s="111"/>
      <c r="O26" s="111"/>
      <c r="P26" s="111"/>
      <c r="Q26" s="111"/>
      <c r="R26" s="111"/>
      <c r="S26" s="111"/>
      <c r="T26" s="111"/>
      <c r="U26" s="111"/>
      <c r="V26" s="106"/>
    </row>
    <row r="27" spans="2:22" x14ac:dyDescent="0.2">
      <c r="M27" s="111"/>
      <c r="N27" s="111"/>
      <c r="O27" s="111"/>
      <c r="P27" s="111"/>
      <c r="Q27" s="111"/>
      <c r="R27" s="111"/>
      <c r="S27" s="111"/>
      <c r="T27" s="111"/>
      <c r="U27" s="111"/>
      <c r="V27" s="106"/>
    </row>
    <row r="28" spans="2:22" x14ac:dyDescent="0.2">
      <c r="M28" s="111"/>
      <c r="N28" s="111"/>
      <c r="O28" s="111"/>
      <c r="P28" s="111"/>
      <c r="Q28" s="111"/>
      <c r="R28" s="111"/>
      <c r="S28" s="111"/>
      <c r="T28" s="111"/>
      <c r="U28" s="111"/>
      <c r="V28" s="106"/>
    </row>
    <row r="29" spans="2:22" x14ac:dyDescent="0.2">
      <c r="M29" s="111"/>
      <c r="N29" s="111"/>
      <c r="O29" s="111"/>
      <c r="P29" s="111"/>
      <c r="Q29" s="111"/>
      <c r="R29" s="111"/>
      <c r="S29" s="111"/>
      <c r="T29" s="111"/>
      <c r="U29" s="111"/>
      <c r="V29" s="106"/>
    </row>
    <row r="30" spans="2:22" x14ac:dyDescent="0.2">
      <c r="M30" s="111"/>
      <c r="N30" s="111"/>
      <c r="O30" s="111"/>
      <c r="P30" s="111"/>
      <c r="Q30" s="111"/>
      <c r="R30" s="111"/>
      <c r="S30" s="111"/>
      <c r="T30" s="111"/>
      <c r="U30" s="111"/>
      <c r="V30" s="106"/>
    </row>
    <row r="31" spans="2:22" x14ac:dyDescent="0.2">
      <c r="M31" s="111"/>
      <c r="N31" s="111"/>
      <c r="O31" s="111"/>
      <c r="P31" s="111"/>
      <c r="Q31" s="111"/>
      <c r="R31" s="111"/>
      <c r="S31" s="111"/>
      <c r="T31" s="111"/>
      <c r="U31" s="111"/>
      <c r="V31" s="106"/>
    </row>
    <row r="32" spans="2:22" x14ac:dyDescent="0.2">
      <c r="M32" s="111"/>
      <c r="N32" s="111"/>
      <c r="O32" s="111"/>
      <c r="P32" s="111"/>
      <c r="Q32" s="111"/>
      <c r="R32" s="111"/>
      <c r="S32" s="111"/>
      <c r="T32" s="111"/>
      <c r="U32" s="111"/>
      <c r="V32" s="106"/>
    </row>
    <row r="33" spans="1:22" x14ac:dyDescent="0.2">
      <c r="M33" s="111"/>
      <c r="N33" s="111"/>
      <c r="O33" s="111"/>
      <c r="P33" s="111"/>
      <c r="Q33" s="111"/>
      <c r="R33" s="111"/>
      <c r="S33" s="111"/>
      <c r="T33" s="111"/>
      <c r="U33" s="111"/>
      <c r="V33" s="106"/>
    </row>
    <row r="34" spans="1:22" x14ac:dyDescent="0.2">
      <c r="M34" s="111"/>
      <c r="N34" s="111"/>
      <c r="O34" s="111"/>
      <c r="P34" s="111"/>
      <c r="Q34" s="111"/>
      <c r="R34" s="111"/>
      <c r="S34" s="111"/>
      <c r="T34" s="111"/>
      <c r="U34" s="111"/>
      <c r="V34" s="106"/>
    </row>
    <row r="35" spans="1:22" x14ac:dyDescent="0.2">
      <c r="M35" s="111"/>
      <c r="N35" s="111"/>
      <c r="O35" s="111"/>
      <c r="P35" s="111"/>
      <c r="Q35" s="111"/>
      <c r="R35" s="111"/>
      <c r="S35" s="111"/>
      <c r="T35" s="111"/>
      <c r="U35" s="111"/>
      <c r="V35" s="106"/>
    </row>
    <row r="36" spans="1:22" x14ac:dyDescent="0.2">
      <c r="V36" s="106"/>
    </row>
    <row r="37" spans="1:22" x14ac:dyDescent="0.2">
      <c r="V37" s="106"/>
    </row>
    <row r="38" spans="1:22" x14ac:dyDescent="0.2">
      <c r="V38" s="106"/>
    </row>
    <row r="39" spans="1:22" x14ac:dyDescent="0.2">
      <c r="V39" s="106"/>
    </row>
    <row r="40" spans="1:22" x14ac:dyDescent="0.2">
      <c r="V40" s="106"/>
    </row>
    <row r="41" spans="1:22" x14ac:dyDescent="0.2">
      <c r="V41" s="106"/>
    </row>
    <row r="45" spans="1:22" x14ac:dyDescent="0.2">
      <c r="B45" s="88"/>
      <c r="C45" s="88"/>
      <c r="D45" s="88"/>
    </row>
    <row r="46" spans="1:22" x14ac:dyDescent="0.2">
      <c r="B46" s="88"/>
      <c r="C46" s="88"/>
      <c r="D46" s="88"/>
    </row>
    <row r="47" spans="1:22" x14ac:dyDescent="0.2">
      <c r="B47" s="88"/>
      <c r="C47" s="88"/>
      <c r="D47" s="88"/>
    </row>
    <row r="48" spans="1:22" x14ac:dyDescent="0.2">
      <c r="A48" s="89"/>
      <c r="B48" s="89"/>
    </row>
    <row r="49" spans="1:4" x14ac:dyDescent="0.2">
      <c r="A49" s="89"/>
      <c r="B49" s="89"/>
    </row>
    <row r="51" spans="1:4" ht="12.75" customHeight="1" x14ac:dyDescent="0.2">
      <c r="A51" s="89"/>
      <c r="B51" s="88"/>
      <c r="C51" s="88"/>
      <c r="D51" s="88"/>
    </row>
    <row r="52" spans="1:4" x14ac:dyDescent="0.2">
      <c r="A52" s="89"/>
      <c r="B52" s="88"/>
      <c r="C52" s="88"/>
      <c r="D52" s="88"/>
    </row>
    <row r="53" spans="1:4" x14ac:dyDescent="0.2">
      <c r="A53" s="89"/>
      <c r="B53" s="88"/>
      <c r="C53" s="88"/>
      <c r="D53" s="88"/>
    </row>
    <row r="54" spans="1:4" x14ac:dyDescent="0.2">
      <c r="A54" s="89"/>
      <c r="B54" s="88"/>
      <c r="C54" s="88"/>
      <c r="D54" s="88"/>
    </row>
    <row r="55" spans="1:4" x14ac:dyDescent="0.2">
      <c r="A55" s="89"/>
      <c r="B55" s="88"/>
      <c r="C55" s="88"/>
      <c r="D55" s="88"/>
    </row>
    <row r="56" spans="1:4" x14ac:dyDescent="0.2">
      <c r="A56" s="89"/>
      <c r="D56" s="88"/>
    </row>
    <row r="57" spans="1:4" x14ac:dyDescent="0.2">
      <c r="A57" s="89"/>
      <c r="D57" s="88"/>
    </row>
    <row r="58" spans="1:4" x14ac:dyDescent="0.2">
      <c r="D58" s="88"/>
    </row>
    <row r="59" spans="1:4" x14ac:dyDescent="0.2">
      <c r="D59" s="88"/>
    </row>
    <row r="60" spans="1:4" x14ac:dyDescent="0.2">
      <c r="D60" s="88"/>
    </row>
    <row r="61" spans="1:4" x14ac:dyDescent="0.2">
      <c r="B61" s="88"/>
      <c r="C61" s="88"/>
      <c r="D61" s="88"/>
    </row>
    <row r="62" spans="1:4" x14ac:dyDescent="0.2">
      <c r="B62" s="88"/>
      <c r="C62" s="88"/>
      <c r="D62" s="88"/>
    </row>
    <row r="63" spans="1:4" x14ac:dyDescent="0.2">
      <c r="B63" s="88"/>
      <c r="C63" s="88"/>
      <c r="D63" s="88"/>
    </row>
    <row r="64" spans="1:4" x14ac:dyDescent="0.2">
      <c r="B64" s="88"/>
      <c r="C64" s="88"/>
      <c r="D64" s="88"/>
    </row>
    <row r="65" spans="2:4" x14ac:dyDescent="0.2">
      <c r="B65" s="88"/>
      <c r="C65" s="88"/>
      <c r="D65" s="88"/>
    </row>
    <row r="66" spans="2:4" x14ac:dyDescent="0.2">
      <c r="B66" s="88"/>
      <c r="C66" s="88"/>
      <c r="D66" s="88"/>
    </row>
    <row r="67" spans="2:4" x14ac:dyDescent="0.2">
      <c r="B67" s="88"/>
      <c r="C67" s="88"/>
      <c r="D67" s="88"/>
    </row>
    <row r="68" spans="2:4" x14ac:dyDescent="0.2">
      <c r="B68" s="88"/>
      <c r="C68" s="88"/>
      <c r="D68" s="88"/>
    </row>
    <row r="69" spans="2:4" x14ac:dyDescent="0.2">
      <c r="B69" s="88"/>
      <c r="C69" s="88"/>
      <c r="D69" s="88"/>
    </row>
    <row r="70" spans="2:4" x14ac:dyDescent="0.2">
      <c r="B70" s="88"/>
      <c r="C70" s="88"/>
      <c r="D70" s="88"/>
    </row>
    <row r="71" spans="2:4" x14ac:dyDescent="0.2">
      <c r="B71" s="88"/>
      <c r="C71" s="88"/>
      <c r="D71" s="88"/>
    </row>
  </sheetData>
  <sheetProtection password="E963" sheet="1" objects="1" scenarios="1" selectLockedCells="1"/>
  <pageMargins left="0.7" right="0.7" top="0.78740157499999996" bottom="0.78740157499999996" header="0.3" footer="0.3"/>
  <pageSetup paperSize="9" orientation="portrait" r:id="rId1"/>
  <ignoredErrors>
    <ignoredError sqref="M12 O7 M1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1" sqref="G11"/>
    </sheetView>
  </sheetViews>
  <sheetFormatPr baseColWidth="10" defaultRowHeight="12.75" x14ac:dyDescent="0.2"/>
  <sheetData/>
  <sheetProtection password="E963" sheet="1" objects="1" scenarios="1" select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Navngitte områder</vt:lpstr>
      </vt:variant>
      <vt:variant>
        <vt:i4>6</vt:i4>
      </vt:variant>
    </vt:vector>
  </HeadingPairs>
  <TitlesOfParts>
    <vt:vector size="11" baseType="lpstr">
      <vt:lpstr>Forbikjøringsfelt i stigning</vt:lpstr>
      <vt:lpstr>Brukerveiledning</vt:lpstr>
      <vt:lpstr>Modell</vt:lpstr>
      <vt:lpstr>Tabeller</vt:lpstr>
      <vt:lpstr>Figurer</vt:lpstr>
      <vt:lpstr>Brukerveiledning!_Ref321998716</vt:lpstr>
      <vt:lpstr>GyldigeFartsgrenser</vt:lpstr>
      <vt:lpstr>GyldigeKjt</vt:lpstr>
      <vt:lpstr>GyldigerFartsgrenser</vt:lpstr>
      <vt:lpstr>GyldigeVd</vt:lpstr>
      <vt:lpstr>'Forbikjøringsfelt i stigning'!Utskriftsområde</vt:lpstr>
    </vt:vector>
  </TitlesOfParts>
  <Company>NTNU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arvida</dc:creator>
  <cp:lastModifiedBy>ETGTRH</cp:lastModifiedBy>
  <cp:lastPrinted>2013-04-19T13:19:53Z</cp:lastPrinted>
  <dcterms:created xsi:type="dcterms:W3CDTF">2008-01-14T14:10:35Z</dcterms:created>
  <dcterms:modified xsi:type="dcterms:W3CDTF">2013-04-19T13:23:08Z</dcterms:modified>
</cp:coreProperties>
</file>