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Anslag\Anslag\Ombrekkingsmal\"/>
    </mc:Choice>
  </mc:AlternateContent>
  <xr:revisionPtr revIDLastSave="0" documentId="13_ncr:1_{4F1F3655-2ADD-49F4-BE4C-0FD190F96544}" xr6:coauthVersionLast="47" xr6:coauthVersionMax="47" xr10:uidLastSave="{00000000-0000-0000-0000-000000000000}"/>
  <bookViews>
    <workbookView xWindow="-28920" yWindow="-120" windowWidth="29040" windowHeight="15840" tabRatio="858" xr2:uid="{00000000-000D-0000-FFFF-FFFF00000000}"/>
  </bookViews>
  <sheets>
    <sheet name="Forklaring" sheetId="6" r:id="rId1"/>
    <sheet name="Mal" sheetId="1" r:id="rId2"/>
    <sheet name="Anslag" sheetId="5" r:id="rId3"/>
    <sheet name="Eksempe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5" i="3" l="1"/>
  <c r="I45" i="3" s="1"/>
  <c r="E62" i="1"/>
  <c r="G3" i="5"/>
  <c r="R62" i="3"/>
  <c r="R58" i="3"/>
  <c r="U58" i="3" s="1"/>
  <c r="S53" i="3"/>
  <c r="S54" i="3" s="1"/>
  <c r="L56" i="3"/>
  <c r="K56" i="3"/>
  <c r="L26" i="3"/>
  <c r="F46" i="3"/>
  <c r="H46" i="3" s="1"/>
  <c r="H48" i="3" s="1"/>
  <c r="F47" i="3"/>
  <c r="J47" i="3" s="1"/>
  <c r="E36" i="3"/>
  <c r="F36" i="3" s="1"/>
  <c r="U36" i="3"/>
  <c r="E37" i="3"/>
  <c r="F37" i="3" s="1"/>
  <c r="U37" i="3"/>
  <c r="E38" i="3"/>
  <c r="F38" i="3" s="1"/>
  <c r="U38" i="3"/>
  <c r="E30" i="3"/>
  <c r="F30" i="3" s="1"/>
  <c r="L30" i="3" s="1"/>
  <c r="U30" i="3" s="1"/>
  <c r="E6" i="3"/>
  <c r="F6" i="3" s="1"/>
  <c r="K6" i="3" s="1"/>
  <c r="U6" i="3" s="1"/>
  <c r="E79" i="3"/>
  <c r="D78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U63" i="3"/>
  <c r="F63" i="3"/>
  <c r="F64" i="3" s="1"/>
  <c r="F78" i="3" s="1"/>
  <c r="T62" i="3"/>
  <c r="S62" i="3"/>
  <c r="Q62" i="3"/>
  <c r="P62" i="3"/>
  <c r="O62" i="3"/>
  <c r="N62" i="3"/>
  <c r="M62" i="3"/>
  <c r="L62" i="3"/>
  <c r="K62" i="3"/>
  <c r="J62" i="3"/>
  <c r="I62" i="3"/>
  <c r="H62" i="3"/>
  <c r="G62" i="3"/>
  <c r="D62" i="3"/>
  <c r="D77" i="3" s="1"/>
  <c r="F60" i="3"/>
  <c r="R60" i="3" s="1"/>
  <c r="U60" i="3" s="1"/>
  <c r="F59" i="3"/>
  <c r="R59" i="3" s="1"/>
  <c r="U59" i="3" s="1"/>
  <c r="F58" i="3"/>
  <c r="F57" i="3"/>
  <c r="R57" i="3" s="1"/>
  <c r="U57" i="3" s="1"/>
  <c r="F56" i="3"/>
  <c r="F55" i="3"/>
  <c r="R55" i="3" s="1"/>
  <c r="U55" i="3" s="1"/>
  <c r="T54" i="3"/>
  <c r="Q54" i="3"/>
  <c r="P54" i="3"/>
  <c r="O54" i="3"/>
  <c r="N54" i="3"/>
  <c r="M54" i="3"/>
  <c r="L54" i="3"/>
  <c r="K54" i="3"/>
  <c r="J54" i="3"/>
  <c r="I54" i="3"/>
  <c r="H54" i="3"/>
  <c r="G54" i="3"/>
  <c r="D54" i="3"/>
  <c r="D76" i="3" s="1"/>
  <c r="F53" i="3"/>
  <c r="F54" i="3" s="1"/>
  <c r="F76" i="3" s="1"/>
  <c r="T52" i="3"/>
  <c r="S52" i="3"/>
  <c r="R52" i="3"/>
  <c r="Q52" i="3"/>
  <c r="P52" i="3"/>
  <c r="M52" i="3"/>
  <c r="L52" i="3"/>
  <c r="K52" i="3"/>
  <c r="J52" i="3"/>
  <c r="I52" i="3"/>
  <c r="H52" i="3"/>
  <c r="G52" i="3"/>
  <c r="D52" i="3"/>
  <c r="D75" i="3" s="1"/>
  <c r="F51" i="3"/>
  <c r="O51" i="3" s="1"/>
  <c r="O52" i="3" s="1"/>
  <c r="T48" i="3"/>
  <c r="S48" i="3"/>
  <c r="R48" i="3"/>
  <c r="Q48" i="3"/>
  <c r="P48" i="3"/>
  <c r="O48" i="3"/>
  <c r="N48" i="3"/>
  <c r="M48" i="3"/>
  <c r="L48" i="3"/>
  <c r="K48" i="3"/>
  <c r="G48" i="3"/>
  <c r="D48" i="3"/>
  <c r="D73" i="3" s="1"/>
  <c r="T43" i="3"/>
  <c r="S43" i="3"/>
  <c r="R43" i="3"/>
  <c r="Q43" i="3"/>
  <c r="P43" i="3"/>
  <c r="O43" i="3"/>
  <c r="N43" i="3"/>
  <c r="L43" i="3"/>
  <c r="K43" i="3"/>
  <c r="J43" i="3"/>
  <c r="I43" i="3"/>
  <c r="H43" i="3"/>
  <c r="G43" i="3"/>
  <c r="D43" i="3"/>
  <c r="D72" i="3" s="1"/>
  <c r="E42" i="3"/>
  <c r="F42" i="3" s="1"/>
  <c r="M42" i="3" s="1"/>
  <c r="U42" i="3" s="1"/>
  <c r="E41" i="3"/>
  <c r="F41" i="3" s="1"/>
  <c r="M41" i="3" s="1"/>
  <c r="U41" i="3" s="1"/>
  <c r="E40" i="3"/>
  <c r="F40" i="3" s="1"/>
  <c r="M40" i="3" s="1"/>
  <c r="U40" i="3" s="1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D39" i="3"/>
  <c r="D71" i="3" s="1"/>
  <c r="U35" i="3"/>
  <c r="E35" i="3"/>
  <c r="F35" i="3" s="1"/>
  <c r="U34" i="3"/>
  <c r="E34" i="3"/>
  <c r="F34" i="3" s="1"/>
  <c r="U33" i="3"/>
  <c r="E33" i="3"/>
  <c r="F33" i="3" s="1"/>
  <c r="T32" i="3"/>
  <c r="S32" i="3"/>
  <c r="R32" i="3"/>
  <c r="Q32" i="3"/>
  <c r="P32" i="3"/>
  <c r="O32" i="3"/>
  <c r="N32" i="3"/>
  <c r="M32" i="3"/>
  <c r="K32" i="3"/>
  <c r="J32" i="3"/>
  <c r="I32" i="3"/>
  <c r="H32" i="3"/>
  <c r="G32" i="3"/>
  <c r="D32" i="3"/>
  <c r="D70" i="3" s="1"/>
  <c r="E31" i="3"/>
  <c r="F31" i="3" s="1"/>
  <c r="L31" i="3" s="1"/>
  <c r="U31" i="3" s="1"/>
  <c r="E29" i="3"/>
  <c r="F29" i="3" s="1"/>
  <c r="L29" i="3" s="1"/>
  <c r="U29" i="3" s="1"/>
  <c r="E28" i="3"/>
  <c r="F28" i="3" s="1"/>
  <c r="L28" i="3" s="1"/>
  <c r="U28" i="3" s="1"/>
  <c r="E27" i="3"/>
  <c r="F27" i="3" s="1"/>
  <c r="L27" i="3" s="1"/>
  <c r="U27" i="3" s="1"/>
  <c r="E26" i="3"/>
  <c r="F26" i="3" s="1"/>
  <c r="E25" i="3"/>
  <c r="F25" i="3" s="1"/>
  <c r="L25" i="3" s="1"/>
  <c r="U25" i="3" s="1"/>
  <c r="E24" i="3"/>
  <c r="F24" i="3" s="1"/>
  <c r="L24" i="3" s="1"/>
  <c r="U24" i="3" s="1"/>
  <c r="E23" i="3"/>
  <c r="F23" i="3" s="1"/>
  <c r="L23" i="3" s="1"/>
  <c r="U23" i="3" s="1"/>
  <c r="E22" i="3"/>
  <c r="F22" i="3" s="1"/>
  <c r="L22" i="3" s="1"/>
  <c r="U22" i="3" s="1"/>
  <c r="E21" i="3"/>
  <c r="F21" i="3" s="1"/>
  <c r="L21" i="3" s="1"/>
  <c r="U21" i="3" s="1"/>
  <c r="T20" i="3"/>
  <c r="S20" i="3"/>
  <c r="R20" i="3"/>
  <c r="Q20" i="3"/>
  <c r="P20" i="3"/>
  <c r="O20" i="3"/>
  <c r="N20" i="3"/>
  <c r="M20" i="3"/>
  <c r="L20" i="3"/>
  <c r="J20" i="3"/>
  <c r="I20" i="3"/>
  <c r="H20" i="3"/>
  <c r="G20" i="3"/>
  <c r="D20" i="3"/>
  <c r="D69" i="3" s="1"/>
  <c r="E19" i="3"/>
  <c r="F19" i="3" s="1"/>
  <c r="K19" i="3" s="1"/>
  <c r="U19" i="3" s="1"/>
  <c r="E18" i="3"/>
  <c r="F18" i="3" s="1"/>
  <c r="K18" i="3" s="1"/>
  <c r="U18" i="3" s="1"/>
  <c r="E17" i="3"/>
  <c r="F17" i="3" s="1"/>
  <c r="K17" i="3" s="1"/>
  <c r="U17" i="3" s="1"/>
  <c r="E16" i="3"/>
  <c r="F16" i="3" s="1"/>
  <c r="K16" i="3" s="1"/>
  <c r="E15" i="3"/>
  <c r="F15" i="3" s="1"/>
  <c r="K15" i="3" s="1"/>
  <c r="U15" i="3" s="1"/>
  <c r="E14" i="3"/>
  <c r="T13" i="3"/>
  <c r="S13" i="3"/>
  <c r="R13" i="3"/>
  <c r="Q13" i="3"/>
  <c r="P13" i="3"/>
  <c r="O13" i="3"/>
  <c r="N13" i="3"/>
  <c r="M13" i="3"/>
  <c r="L13" i="3"/>
  <c r="J13" i="3"/>
  <c r="I13" i="3"/>
  <c r="H13" i="3"/>
  <c r="G13" i="3"/>
  <c r="D13" i="3"/>
  <c r="D68" i="3" s="1"/>
  <c r="E12" i="3"/>
  <c r="F12" i="3" s="1"/>
  <c r="K12" i="3" s="1"/>
  <c r="U12" i="3" s="1"/>
  <c r="E11" i="3"/>
  <c r="F11" i="3" s="1"/>
  <c r="K11" i="3" s="1"/>
  <c r="U11" i="3" s="1"/>
  <c r="E10" i="3"/>
  <c r="F10" i="3" s="1"/>
  <c r="K10" i="3" s="1"/>
  <c r="U10" i="3" s="1"/>
  <c r="E9" i="3"/>
  <c r="F9" i="3" s="1"/>
  <c r="K9" i="3" s="1"/>
  <c r="U9" i="3" s="1"/>
  <c r="E8" i="3"/>
  <c r="F8" i="3" s="1"/>
  <c r="K8" i="3" s="1"/>
  <c r="U8" i="3" s="1"/>
  <c r="E7" i="3"/>
  <c r="F7" i="3" s="1"/>
  <c r="K7" i="3" s="1"/>
  <c r="O93" i="1"/>
  <c r="O92" i="1"/>
  <c r="O91" i="1"/>
  <c r="O90" i="1"/>
  <c r="O89" i="1"/>
  <c r="O88" i="1"/>
  <c r="O86" i="1"/>
  <c r="H82" i="1"/>
  <c r="I82" i="1"/>
  <c r="J82" i="1"/>
  <c r="K82" i="1"/>
  <c r="O87" i="1" s="1"/>
  <c r="O94" i="1" s="1"/>
  <c r="N96" i="1" s="1"/>
  <c r="L82" i="1"/>
  <c r="M82" i="1"/>
  <c r="N82" i="1"/>
  <c r="O82" i="1"/>
  <c r="P82" i="1"/>
  <c r="Q82" i="1"/>
  <c r="R82" i="1"/>
  <c r="S82" i="1"/>
  <c r="T82" i="1"/>
  <c r="G82" i="1"/>
  <c r="O85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H66" i="1"/>
  <c r="I66" i="1"/>
  <c r="U66" i="1" s="1"/>
  <c r="J66" i="1"/>
  <c r="K66" i="1"/>
  <c r="L66" i="1"/>
  <c r="M66" i="1"/>
  <c r="N66" i="1"/>
  <c r="O66" i="1"/>
  <c r="P66" i="1"/>
  <c r="Q66" i="1"/>
  <c r="R66" i="1"/>
  <c r="S66" i="1"/>
  <c r="T66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G66" i="1"/>
  <c r="G68" i="1"/>
  <c r="G81" i="1"/>
  <c r="U7" i="1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2" i="1"/>
  <c r="U23" i="1"/>
  <c r="U24" i="1"/>
  <c r="U25" i="1"/>
  <c r="U26" i="1"/>
  <c r="U27" i="1"/>
  <c r="U28" i="1"/>
  <c r="U30" i="1"/>
  <c r="U31" i="1"/>
  <c r="U32" i="1"/>
  <c r="U33" i="1"/>
  <c r="U34" i="1"/>
  <c r="U35" i="1"/>
  <c r="U36" i="1"/>
  <c r="U37" i="1"/>
  <c r="U38" i="1"/>
  <c r="U39" i="1"/>
  <c r="U40" i="1"/>
  <c r="U42" i="1"/>
  <c r="U43" i="1"/>
  <c r="U44" i="1"/>
  <c r="U45" i="1"/>
  <c r="U46" i="1"/>
  <c r="U47" i="1"/>
  <c r="U49" i="1"/>
  <c r="U50" i="1"/>
  <c r="U51" i="1"/>
  <c r="U52" i="1"/>
  <c r="U53" i="1"/>
  <c r="U54" i="1"/>
  <c r="U56" i="1"/>
  <c r="U57" i="1"/>
  <c r="U58" i="1"/>
  <c r="U59" i="1"/>
  <c r="U63" i="1"/>
  <c r="U64" i="1"/>
  <c r="U65" i="1"/>
  <c r="U67" i="1"/>
  <c r="U69" i="1"/>
  <c r="U70" i="1"/>
  <c r="U71" i="1"/>
  <c r="U72" i="1"/>
  <c r="U73" i="1"/>
  <c r="U74" i="1"/>
  <c r="U75" i="1"/>
  <c r="U76" i="1"/>
  <c r="U77" i="1"/>
  <c r="U78" i="1"/>
  <c r="U80" i="1"/>
  <c r="U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G17" i="1"/>
  <c r="E96" i="1"/>
  <c r="D95" i="1"/>
  <c r="D68" i="1"/>
  <c r="D93" i="1" s="1"/>
  <c r="F80" i="1"/>
  <c r="F81" i="1" s="1"/>
  <c r="F95" i="1" s="1"/>
  <c r="F67" i="1"/>
  <c r="F68" i="1" s="1"/>
  <c r="F93" i="1" s="1"/>
  <c r="F64" i="1"/>
  <c r="F65" i="1"/>
  <c r="F63" i="1"/>
  <c r="D66" i="1"/>
  <c r="D92" i="1" s="1"/>
  <c r="F70" i="1"/>
  <c r="F71" i="1"/>
  <c r="F72" i="1"/>
  <c r="F73" i="1"/>
  <c r="F74" i="1"/>
  <c r="F75" i="1"/>
  <c r="F76" i="1"/>
  <c r="F77" i="1"/>
  <c r="F69" i="1"/>
  <c r="E59" i="1"/>
  <c r="F59" i="1" s="1"/>
  <c r="E58" i="1"/>
  <c r="F58" i="1" s="1"/>
  <c r="E57" i="1"/>
  <c r="E56" i="1"/>
  <c r="F56" i="1" s="1"/>
  <c r="E54" i="1"/>
  <c r="E53" i="1"/>
  <c r="F53" i="1" s="1"/>
  <c r="E52" i="1"/>
  <c r="F52" i="1" s="1"/>
  <c r="E51" i="1"/>
  <c r="F51" i="1" s="1"/>
  <c r="E50" i="1"/>
  <c r="F50" i="1" s="1"/>
  <c r="E49" i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D29" i="1"/>
  <c r="D86" i="1" s="1"/>
  <c r="D41" i="1"/>
  <c r="D87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E31" i="1"/>
  <c r="F31" i="1" s="1"/>
  <c r="E30" i="1"/>
  <c r="F30" i="1" s="1"/>
  <c r="E28" i="1"/>
  <c r="F28" i="1" s="1"/>
  <c r="E13" i="1"/>
  <c r="F13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E19" i="1"/>
  <c r="F19" i="1" s="1"/>
  <c r="E18" i="1"/>
  <c r="F18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4" i="1"/>
  <c r="F14" i="1" s="1"/>
  <c r="E15" i="1"/>
  <c r="F15" i="1" s="1"/>
  <c r="E16" i="1"/>
  <c r="F16" i="1" s="1"/>
  <c r="E6" i="1"/>
  <c r="F6" i="1" s="1"/>
  <c r="D55" i="1"/>
  <c r="D89" i="1" s="1"/>
  <c r="G60" i="1"/>
  <c r="D60" i="1"/>
  <c r="D90" i="1" s="1"/>
  <c r="G55" i="1"/>
  <c r="G79" i="1"/>
  <c r="G48" i="1"/>
  <c r="G41" i="1"/>
  <c r="G29" i="1"/>
  <c r="D17" i="1"/>
  <c r="D85" i="1" s="1"/>
  <c r="D48" i="1"/>
  <c r="D88" i="1" s="1"/>
  <c r="D79" i="1"/>
  <c r="D94" i="1" s="1"/>
  <c r="J48" i="3" l="1"/>
  <c r="J65" i="3" s="1"/>
  <c r="U47" i="3"/>
  <c r="R53" i="3"/>
  <c r="N51" i="3"/>
  <c r="U56" i="3"/>
  <c r="U46" i="3"/>
  <c r="U45" i="3"/>
  <c r="K13" i="3"/>
  <c r="U13" i="3" s="1"/>
  <c r="L32" i="3"/>
  <c r="U32" i="3" s="1"/>
  <c r="U7" i="3"/>
  <c r="M43" i="3"/>
  <c r="M65" i="3" s="1"/>
  <c r="O72" i="3" s="1"/>
  <c r="U26" i="3"/>
  <c r="U16" i="3"/>
  <c r="U64" i="3"/>
  <c r="P65" i="3"/>
  <c r="E39" i="3"/>
  <c r="E71" i="3" s="1"/>
  <c r="U39" i="3"/>
  <c r="E20" i="3"/>
  <c r="E69" i="3" s="1"/>
  <c r="F14" i="3"/>
  <c r="O65" i="3"/>
  <c r="E43" i="3"/>
  <c r="E72" i="3" s="1"/>
  <c r="E32" i="3"/>
  <c r="E70" i="3" s="1"/>
  <c r="Q65" i="3"/>
  <c r="E48" i="3"/>
  <c r="F52" i="3"/>
  <c r="F75" i="3" s="1"/>
  <c r="G65" i="3"/>
  <c r="S65" i="3"/>
  <c r="O75" i="3" s="1"/>
  <c r="T65" i="3"/>
  <c r="O76" i="3" s="1"/>
  <c r="D79" i="3"/>
  <c r="F62" i="3"/>
  <c r="F77" i="3" s="1"/>
  <c r="F43" i="3"/>
  <c r="F72" i="3" s="1"/>
  <c r="F13" i="3"/>
  <c r="F39" i="3"/>
  <c r="F71" i="3" s="1"/>
  <c r="F32" i="3"/>
  <c r="F70" i="3" s="1"/>
  <c r="H65" i="3"/>
  <c r="E13" i="3"/>
  <c r="F44" i="3"/>
  <c r="D65" i="3"/>
  <c r="U81" i="1"/>
  <c r="U68" i="1"/>
  <c r="U55" i="1"/>
  <c r="U48" i="1"/>
  <c r="U29" i="1"/>
  <c r="U17" i="1"/>
  <c r="U41" i="1"/>
  <c r="U79" i="1"/>
  <c r="U60" i="1"/>
  <c r="D96" i="1"/>
  <c r="F17" i="1"/>
  <c r="F85" i="1" s="1"/>
  <c r="F66" i="1"/>
  <c r="F92" i="1" s="1"/>
  <c r="F48" i="1"/>
  <c r="F88" i="1" s="1"/>
  <c r="F79" i="1"/>
  <c r="F94" i="1" s="1"/>
  <c r="E60" i="1"/>
  <c r="E90" i="1" s="1"/>
  <c r="F57" i="1"/>
  <c r="F60" i="1" s="1"/>
  <c r="F90" i="1" s="1"/>
  <c r="E41" i="1"/>
  <c r="E87" i="1" s="1"/>
  <c r="E48" i="1"/>
  <c r="E88" i="1" s="1"/>
  <c r="E55" i="1"/>
  <c r="E89" i="1" s="1"/>
  <c r="E29" i="1"/>
  <c r="E86" i="1" s="1"/>
  <c r="F54" i="1"/>
  <c r="F55" i="1" s="1"/>
  <c r="F89" i="1" s="1"/>
  <c r="F32" i="1"/>
  <c r="F41" i="1" s="1"/>
  <c r="F87" i="1" s="1"/>
  <c r="F20" i="1"/>
  <c r="F29" i="1" s="1"/>
  <c r="F86" i="1" s="1"/>
  <c r="E17" i="1"/>
  <c r="E85" i="1" s="1"/>
  <c r="E73" i="3" l="1"/>
  <c r="E50" i="3"/>
  <c r="F48" i="3"/>
  <c r="F73" i="3" s="1"/>
  <c r="I44" i="3"/>
  <c r="L65" i="3"/>
  <c r="O71" i="3" s="1"/>
  <c r="R54" i="3"/>
  <c r="U54" i="3" s="1"/>
  <c r="U53" i="3"/>
  <c r="U43" i="3"/>
  <c r="U51" i="3"/>
  <c r="N52" i="3"/>
  <c r="F20" i="3"/>
  <c r="F69" i="3" s="1"/>
  <c r="K14" i="3"/>
  <c r="O68" i="3"/>
  <c r="E68" i="3"/>
  <c r="E74" i="3" s="1"/>
  <c r="F68" i="3"/>
  <c r="E91" i="1"/>
  <c r="F96" i="1"/>
  <c r="F99" i="1" s="1"/>
  <c r="F82" i="1"/>
  <c r="D82" i="1"/>
  <c r="F65" i="3" l="1"/>
  <c r="F79" i="3"/>
  <c r="F82" i="3" s="1"/>
  <c r="N65" i="3"/>
  <c r="O73" i="3" s="1"/>
  <c r="U52" i="3"/>
  <c r="U44" i="3"/>
  <c r="I48" i="3"/>
  <c r="U14" i="3"/>
  <c r="K20" i="3"/>
  <c r="U82" i="1"/>
  <c r="U48" i="3" l="1"/>
  <c r="I65" i="3"/>
  <c r="O69" i="3" s="1"/>
  <c r="U20" i="3"/>
  <c r="K65" i="3"/>
  <c r="O70" i="3" l="1"/>
  <c r="R65" i="3"/>
  <c r="U61" i="3"/>
  <c r="U65" i="3" l="1"/>
  <c r="O74" i="3"/>
  <c r="O77" i="3" s="1"/>
  <c r="O79" i="3" s="1"/>
  <c r="U62" i="3"/>
</calcChain>
</file>

<file path=xl/sharedStrings.xml><?xml version="1.0" encoding="utf-8"?>
<sst xmlns="http://schemas.openxmlformats.org/spreadsheetml/2006/main" count="613" uniqueCount="279">
  <si>
    <t>Element</t>
  </si>
  <si>
    <t>A1</t>
  </si>
  <si>
    <t>A2</t>
  </si>
  <si>
    <t>A4</t>
  </si>
  <si>
    <t>A5</t>
  </si>
  <si>
    <t>A6</t>
  </si>
  <si>
    <t>A7</t>
  </si>
  <si>
    <t>A8</t>
  </si>
  <si>
    <t>Entreprenørens rigg og drift</t>
  </si>
  <si>
    <t>A9</t>
  </si>
  <si>
    <t>D1</t>
  </si>
  <si>
    <t>D2</t>
  </si>
  <si>
    <t>D3</t>
  </si>
  <si>
    <t>D4</t>
  </si>
  <si>
    <t>U1</t>
  </si>
  <si>
    <t>U2</t>
  </si>
  <si>
    <t>U3</t>
  </si>
  <si>
    <t>U4</t>
  </si>
  <si>
    <t>U6</t>
  </si>
  <si>
    <t>U7</t>
  </si>
  <si>
    <t>U8</t>
  </si>
  <si>
    <t>Totalsummer</t>
  </si>
  <si>
    <t>Sum</t>
  </si>
  <si>
    <t>Byggherrekostnader</t>
  </si>
  <si>
    <t>Usikkerhetsfaktorer</t>
  </si>
  <si>
    <t>Prosjekt</t>
  </si>
  <si>
    <t>Navn</t>
  </si>
  <si>
    <t>Ombrekking av anslag som ligger til grunn for Prop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</si>
  <si>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</si>
  <si>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</si>
  <si>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</si>
  <si>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</si>
  <si>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</si>
  <si>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</si>
  <si>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</si>
  <si>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</si>
  <si>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</si>
  <si>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</si>
  <si>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</si>
  <si>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</si>
  <si>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</si>
  <si>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 xml:space="preserve">Sum </t>
  </si>
  <si>
    <t>Totalsum</t>
  </si>
  <si>
    <t>Reguleringsplan</t>
  </si>
  <si>
    <t>Grunnerverv</t>
  </si>
  <si>
    <t>Grunnforhold</t>
  </si>
  <si>
    <t>Marked</t>
  </si>
  <si>
    <t>L1</t>
  </si>
  <si>
    <t>L2</t>
  </si>
  <si>
    <t>L3</t>
  </si>
  <si>
    <t>Anslag</t>
  </si>
  <si>
    <t>Kalkyletabell</t>
  </si>
  <si>
    <t>Simulert 
Forventn. verdi</t>
  </si>
  <si>
    <t>A10</t>
  </si>
  <si>
    <t>A11</t>
  </si>
  <si>
    <t>B8</t>
  </si>
  <si>
    <t>B9</t>
  </si>
  <si>
    <t>B10</t>
  </si>
  <si>
    <t>B11</t>
  </si>
  <si>
    <t>C7</t>
  </si>
  <si>
    <t>C8</t>
  </si>
  <si>
    <t>C9</t>
  </si>
  <si>
    <t>C10</t>
  </si>
  <si>
    <t>C11</t>
  </si>
  <si>
    <t>Sum A element "Veg i dagen"</t>
  </si>
  <si>
    <t>Sum B element "Konstruksjoner"</t>
  </si>
  <si>
    <t>Sum C element "Bergtunnel"</t>
  </si>
  <si>
    <t>Sum D element "Tekniske installasjoner"</t>
  </si>
  <si>
    <t>E1</t>
  </si>
  <si>
    <t>E2</t>
  </si>
  <si>
    <t>E3</t>
  </si>
  <si>
    <t>E4</t>
  </si>
  <si>
    <t>E5</t>
  </si>
  <si>
    <t>E6</t>
  </si>
  <si>
    <t>D5</t>
  </si>
  <si>
    <t>D6</t>
  </si>
  <si>
    <t>M1</t>
  </si>
  <si>
    <t>Mva</t>
  </si>
  <si>
    <t>Forventingsverdi inkl mva</t>
  </si>
  <si>
    <t>A3</t>
  </si>
  <si>
    <t>NB! Må sjekke om det skal være mva. Det ligger 25 % i formelen</t>
  </si>
  <si>
    <t>Tall fra Anslag</t>
  </si>
  <si>
    <t>Sum L element "Byggherrekostnader"</t>
  </si>
  <si>
    <t>Sum M "MVA"</t>
  </si>
  <si>
    <t>U5</t>
  </si>
  <si>
    <t>U9</t>
  </si>
  <si>
    <t>Sum U usikkerhetsfaktorer</t>
  </si>
  <si>
    <t>L4</t>
  </si>
  <si>
    <t>Q1</t>
  </si>
  <si>
    <t>Q2</t>
  </si>
  <si>
    <t>Q3</t>
  </si>
  <si>
    <t>Sum Q element "Grunnerverv"</t>
  </si>
  <si>
    <t>Sum alle mva poster</t>
  </si>
  <si>
    <t>T1</t>
  </si>
  <si>
    <t>Sum T "Uspesifisert"</t>
  </si>
  <si>
    <t>Uspeisfisert</t>
  </si>
  <si>
    <t>Formel</t>
  </si>
  <si>
    <t>X1</t>
  </si>
  <si>
    <t>Hendelse</t>
  </si>
  <si>
    <t>Sum X "Hendelse"</t>
  </si>
  <si>
    <t>Sum E element "Andre tiltak"</t>
  </si>
  <si>
    <t>A-Veg</t>
  </si>
  <si>
    <t>B-Konstruksjoner</t>
  </si>
  <si>
    <t>C-Bergtunnel</t>
  </si>
  <si>
    <t>D-Tekniske installasjoner</t>
  </si>
  <si>
    <t>E-Andre tiltak</t>
  </si>
  <si>
    <t>L-Byggherrekostnader</t>
  </si>
  <si>
    <t>M-Mva</t>
  </si>
  <si>
    <t>Q-Grunnerverv</t>
  </si>
  <si>
    <t>T-Uspesifisert</t>
  </si>
  <si>
    <t>U-Usikkerhetsfaktorer</t>
  </si>
  <si>
    <t>X-Hendelse</t>
  </si>
  <si>
    <t>Totalsum Forventningsversdi -Anslag</t>
  </si>
  <si>
    <t>P50</t>
  </si>
  <si>
    <t>Styringsramme</t>
  </si>
  <si>
    <t>P50-P45</t>
  </si>
  <si>
    <t>PE Reserve</t>
  </si>
  <si>
    <t>511 Byggeledelse</t>
  </si>
  <si>
    <t>512 Prosjektering</t>
  </si>
  <si>
    <t>51 Byggherrekostnader</t>
  </si>
  <si>
    <t>519 
Andre BH-kost</t>
  </si>
  <si>
    <t>521 
Entreprise 1</t>
  </si>
  <si>
    <t>522
Entreprise 2</t>
  </si>
  <si>
    <t>529 
Mindre entrepriser</t>
  </si>
  <si>
    <t>52 Entreprisekostnader</t>
  </si>
  <si>
    <t>532 
Andre erstatninger</t>
  </si>
  <si>
    <t>533
Riving</t>
  </si>
  <si>
    <t>534 
Interne grunnerv. kost.</t>
  </si>
  <si>
    <t>2 Reguleringsplan</t>
  </si>
  <si>
    <t>Disposisjonsavsetning</t>
  </si>
  <si>
    <t>591
PL</t>
  </si>
  <si>
    <t>592
PE</t>
  </si>
  <si>
    <t>593
Usikkerhet</t>
  </si>
  <si>
    <t>Diff Forventningsverdi og P50</t>
  </si>
  <si>
    <t>521 Entreprise 1</t>
  </si>
  <si>
    <t>529 Mindre Entrepriser</t>
  </si>
  <si>
    <t>53 Grunnerverv</t>
  </si>
  <si>
    <t>591 PL reserve</t>
  </si>
  <si>
    <t>592 PE reserve</t>
  </si>
  <si>
    <t>593 Usikkerhet</t>
  </si>
  <si>
    <t>531 Grunnerverv
utbetalinger</t>
  </si>
  <si>
    <t>522 Entreprise 2</t>
  </si>
  <si>
    <t>Summer ISY PØ</t>
  </si>
  <si>
    <t>Summer Anslag</t>
  </si>
  <si>
    <t>Diff P50 og sum ISY PØ</t>
  </si>
  <si>
    <t>Resultat</t>
  </si>
  <si>
    <t>mill. kr.</t>
  </si>
  <si>
    <t>P50 kostnad</t>
  </si>
  <si>
    <t>P45 kostnad</t>
  </si>
  <si>
    <t>Kalkyletabel</t>
  </si>
  <si>
    <t>Post</t>
  </si>
  <si>
    <t>Type</t>
  </si>
  <si>
    <t>A</t>
  </si>
  <si>
    <t>Veg i dagen</t>
  </si>
  <si>
    <t xml:space="preserve">   A1</t>
  </si>
  <si>
    <t>Midlertidig trafikkavvikling, sikringstiltak og riving bygg</t>
  </si>
  <si>
    <t>RS</t>
  </si>
  <si>
    <t xml:space="preserve">   A2</t>
  </si>
  <si>
    <t>Masseflytting</t>
  </si>
  <si>
    <t xml:space="preserve">   A3</t>
  </si>
  <si>
    <t>4-feltsveg i dagen.</t>
  </si>
  <si>
    <t xml:space="preserve">   A4</t>
  </si>
  <si>
    <t>Tofelts øst for tunnel</t>
  </si>
  <si>
    <t>Enh.pris</t>
  </si>
  <si>
    <t xml:space="preserve">   A5</t>
  </si>
  <si>
    <t>Ramper inkl aks- og retardasjonsfelt</t>
  </si>
  <si>
    <t xml:space="preserve">   A6</t>
  </si>
  <si>
    <t>Øvrige veger og rundkjøringer</t>
  </si>
  <si>
    <t xml:space="preserve">   A7</t>
  </si>
  <si>
    <t>Entreprenørens rigg</t>
  </si>
  <si>
    <t>% påslag</t>
  </si>
  <si>
    <t>B</t>
  </si>
  <si>
    <t>Konstruksjoner</t>
  </si>
  <si>
    <t xml:space="preserve">   B6</t>
  </si>
  <si>
    <t>Bru i linja 4-felt, Bru over Daueruddalen</t>
  </si>
  <si>
    <t xml:space="preserve">   B7</t>
  </si>
  <si>
    <t>Bru i linja 4-felt, Bru over Spikkestadvn</t>
  </si>
  <si>
    <t xml:space="preserve">   B8</t>
  </si>
  <si>
    <t>Øvrige bruer</t>
  </si>
  <si>
    <t xml:space="preserve">   B9</t>
  </si>
  <si>
    <t>Kulverter inkl trau</t>
  </si>
  <si>
    <t xml:space="preserve">   B10</t>
  </si>
  <si>
    <t>Tekniske bygg</t>
  </si>
  <si>
    <t xml:space="preserve">   B37</t>
  </si>
  <si>
    <t>C</t>
  </si>
  <si>
    <t>Bergtunnel</t>
  </si>
  <si>
    <t xml:space="preserve">   C1</t>
  </si>
  <si>
    <t xml:space="preserve"> Prosess 31 Sonderboring, kjerneboring og injeksjon</t>
  </si>
  <si>
    <t xml:space="preserve">   C2</t>
  </si>
  <si>
    <t>Prosess 22 Sprengning av tunnel</t>
  </si>
  <si>
    <t xml:space="preserve">   C3</t>
  </si>
  <si>
    <t>Prosess 33 Stabilitetssikring</t>
  </si>
  <si>
    <t xml:space="preserve">   C4</t>
  </si>
  <si>
    <t>Prosess 34 Vann og frostsikring</t>
  </si>
  <si>
    <t xml:space="preserve">   C5</t>
  </si>
  <si>
    <t>Prosess 36 Belysning, ventilasjon og sikkerhetsutrustning</t>
  </si>
  <si>
    <t xml:space="preserve">   C6</t>
  </si>
  <si>
    <t>Portal T9,5 med trompet</t>
  </si>
  <si>
    <t xml:space="preserve">   C7</t>
  </si>
  <si>
    <t>Portal T13 med trompet</t>
  </si>
  <si>
    <t xml:space="preserve">   C8</t>
  </si>
  <si>
    <t>Portal T14 med trompet</t>
  </si>
  <si>
    <t xml:space="preserve">   C9</t>
  </si>
  <si>
    <t>Vegoverbygning inklusive drenering og banketter</t>
  </si>
  <si>
    <t xml:space="preserve">   C10</t>
  </si>
  <si>
    <t>Tverrslag</t>
  </si>
  <si>
    <t xml:space="preserve">   C11</t>
  </si>
  <si>
    <t>E</t>
  </si>
  <si>
    <t>Andre tiltak</t>
  </si>
  <si>
    <t xml:space="preserve">   E1</t>
  </si>
  <si>
    <t>Grunnforsterkning</t>
  </si>
  <si>
    <t xml:space="preserve">   E2</t>
  </si>
  <si>
    <t>Støytiltak</t>
  </si>
  <si>
    <t xml:space="preserve">   E5</t>
  </si>
  <si>
    <t>M</t>
  </si>
  <si>
    <t xml:space="preserve">   M1</t>
  </si>
  <si>
    <t>P</t>
  </si>
  <si>
    <t xml:space="preserve">   P1</t>
  </si>
  <si>
    <t>Prosjektering og undersøkelser</t>
  </si>
  <si>
    <t xml:space="preserve">   P2</t>
  </si>
  <si>
    <t>Mva prosjektering og undersøkelser</t>
  </si>
  <si>
    <t xml:space="preserve">   P3</t>
  </si>
  <si>
    <t>Byggeledelse og KS 2</t>
  </si>
  <si>
    <t xml:space="preserve">   P5</t>
  </si>
  <si>
    <t>Tilskudd øvrig veinett</t>
  </si>
  <si>
    <t>Q</t>
  </si>
  <si>
    <t xml:space="preserve">   Q1</t>
  </si>
  <si>
    <t>T</t>
  </si>
  <si>
    <t xml:space="preserve">Uforutsett </t>
  </si>
  <si>
    <t xml:space="preserve">   T1</t>
  </si>
  <si>
    <t>Uforutsett i forhold til detaljeringsgraden</t>
  </si>
  <si>
    <t>U</t>
  </si>
  <si>
    <t xml:space="preserve">   U1</t>
  </si>
  <si>
    <t>Gjennomføringsmodell, gjennomføringsevne</t>
  </si>
  <si>
    <t>Faktor</t>
  </si>
  <si>
    <t xml:space="preserve">   U2</t>
  </si>
  <si>
    <t xml:space="preserve">   U3</t>
  </si>
  <si>
    <t>Rammebetingelser</t>
  </si>
  <si>
    <t xml:space="preserve">   U4</t>
  </si>
  <si>
    <t xml:space="preserve">   U5</t>
  </si>
  <si>
    <t>Miljørelatert</t>
  </si>
  <si>
    <t xml:space="preserve">   U6</t>
  </si>
  <si>
    <t>Plangrunnlag</t>
  </si>
  <si>
    <t>Totalsum; Forventningsverdi</t>
  </si>
  <si>
    <t>Sim. forv. verdi</t>
  </si>
  <si>
    <t>Tall i tusen kr</t>
  </si>
  <si>
    <t>1 538899</t>
  </si>
  <si>
    <t>Sum A-element "Veg i dagen"</t>
  </si>
  <si>
    <t>Diff P50-Forventningsverdi</t>
  </si>
  <si>
    <t>Diff P50-P45</t>
  </si>
  <si>
    <t>mill. kr</t>
  </si>
  <si>
    <t>ISY Prosjektøkonomi Bygge</t>
  </si>
  <si>
    <t>MAL</t>
  </si>
  <si>
    <t>Strukturen og nummerering er hentet fra Anslag 5.2.1</t>
  </si>
  <si>
    <t>Mva er egen kostnadspost i Anslag. Mva er fordelt ut på kostnadspostene i Anslaget</t>
  </si>
  <si>
    <t>Sett inn tall fra Anslag</t>
  </si>
  <si>
    <t>Summer  mva cellene</t>
  </si>
  <si>
    <t>Kontroll; Skal være like</t>
  </si>
  <si>
    <t>Det ligger 25 % i formelen for Byggherrekostnader. Dette må settes lik Anslaget</t>
  </si>
  <si>
    <t>Disse feltene skal det ikke settes inn tall i</t>
  </si>
  <si>
    <t>1a</t>
  </si>
  <si>
    <t>1b</t>
  </si>
  <si>
    <t>1c</t>
  </si>
  <si>
    <t>Sum kostnadsposter= Forventningsverdi, er høyere enn P50 tallet, derfor må denne differansen trekke fra i ombrekking til ISY PØ</t>
  </si>
  <si>
    <t>Kostnaspost nummerering ikke helt iht til nyeste mal i Anslag</t>
  </si>
  <si>
    <t>Reguleringsplankostnader var en del av kostnadspost L3, og ikke skilt ut som egen post</t>
  </si>
  <si>
    <t xml:space="preserve">Strukturen for ISY PØ er hentet fra malen til Reguleringsplan-Bygge, med tall for bygge </t>
  </si>
  <si>
    <t>Reguleringsplanen delen er forenklet til en budsjettpost. Vurder om det skal være tall fra Anslag eller virkelige kostnader for reguleringsplan.</t>
  </si>
  <si>
    <t>B37</t>
  </si>
  <si>
    <t>P1</t>
  </si>
  <si>
    <t>P2</t>
  </si>
  <si>
    <t>P3</t>
  </si>
  <si>
    <t>P5</t>
  </si>
  <si>
    <t>U2 Marked, er fordelt på entreprise budsjettpostene 521 og 522. Dette må vurderes i vært enkelt tilfelle</t>
  </si>
  <si>
    <t>EKSEMPEL (kun et eksempel, ikke en fasitt)</t>
  </si>
  <si>
    <t>Det er ikke vist ev. prisomregning. Tenk at Anslag i gitt kr-år er det samme som "Opprinnelig budsjett" i ISY PØ, med samme kr-år</t>
  </si>
  <si>
    <t xml:space="preserve"> =B13*0,25</t>
  </si>
  <si>
    <t xml:space="preserve"> =D7*0,25</t>
  </si>
  <si>
    <t xml:space="preserve"> =D7+E7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</si>
</sst>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_-* #,##0.000_-;\-* #,##0.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Verdana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FCFE"/>
        <bgColor indexed="64"/>
      </patternFill>
    </fill>
    <fill>
      <patternFill patternType="solid">
        <fgColor rgb="FF1392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3" borderId="8" xfId="0" applyNumberFormat="1" applyFont="1" applyFill="1" applyBorder="1" applyAlignment="1">
      <alignment horizontal="right" wrapText="1"/>
    </xf>
    <xf numFmtId="0" fontId="3" fillId="0" borderId="0" xfId="0" applyFont="1"/>
    <xf numFmtId="0" fontId="0" fillId="0" borderId="7" xfId="0" applyBorder="1"/>
    <xf numFmtId="0" fontId="0" fillId="0" borderId="10" xfId="0" applyBorder="1"/>
    <xf numFmtId="3" fontId="0" fillId="2" borderId="8" xfId="0" applyNumberFormat="1" applyFill="1" applyBorder="1"/>
    <xf numFmtId="3" fontId="0" fillId="3" borderId="12" xfId="0" applyNumberFormat="1" applyFill="1" applyBorder="1" applyAlignment="1">
      <alignment horizontal="right"/>
    </xf>
    <xf numFmtId="0" fontId="0" fillId="0" borderId="11" xfId="0" applyBorder="1"/>
    <xf numFmtId="0" fontId="0" fillId="0" borderId="14" xfId="0" applyBorder="1"/>
    <xf numFmtId="3" fontId="0" fillId="2" borderId="12" xfId="0" applyNumberFormat="1" applyFill="1" applyBorder="1"/>
    <xf numFmtId="0" fontId="0" fillId="0" borderId="0" xfId="0" applyBorder="1"/>
    <xf numFmtId="3" fontId="0" fillId="3" borderId="8" xfId="0" applyNumberFormat="1" applyFill="1" applyBorder="1" applyAlignment="1">
      <alignment horizontal="right"/>
    </xf>
    <xf numFmtId="0" fontId="3" fillId="4" borderId="23" xfId="0" applyFont="1" applyFill="1" applyBorder="1"/>
    <xf numFmtId="0" fontId="3" fillId="4" borderId="24" xfId="0" applyFont="1" applyFill="1" applyBorder="1"/>
    <xf numFmtId="3" fontId="3" fillId="4" borderId="24" xfId="0" applyNumberFormat="1" applyFont="1" applyFill="1" applyBorder="1"/>
    <xf numFmtId="0" fontId="0" fillId="0" borderId="8" xfId="0" applyBorder="1"/>
    <xf numFmtId="3" fontId="0" fillId="0" borderId="0" xfId="0" applyNumberFormat="1" applyFill="1" applyBorder="1"/>
    <xf numFmtId="0" fontId="0" fillId="0" borderId="12" xfId="0" applyBorder="1"/>
    <xf numFmtId="164" fontId="0" fillId="4" borderId="18" xfId="1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9" xfId="0" applyBorder="1" applyAlignment="1"/>
    <xf numFmtId="3" fontId="0" fillId="0" borderId="7" xfId="0" applyNumberFormat="1" applyBorder="1" applyAlignment="1">
      <alignment horizontal="left"/>
    </xf>
    <xf numFmtId="3" fontId="0" fillId="0" borderId="9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ill="1" applyBorder="1"/>
    <xf numFmtId="3" fontId="3" fillId="3" borderId="30" xfId="0" applyNumberFormat="1" applyFont="1" applyFill="1" applyBorder="1" applyAlignment="1">
      <alignment horizontal="center" wrapText="1"/>
    </xf>
    <xf numFmtId="3" fontId="0" fillId="2" borderId="32" xfId="0" applyNumberFormat="1" applyFill="1" applyBorder="1"/>
    <xf numFmtId="0" fontId="0" fillId="0" borderId="20" xfId="0" applyFill="1" applyBorder="1"/>
    <xf numFmtId="0" fontId="0" fillId="0" borderId="1" xfId="0" applyFill="1" applyBorder="1"/>
    <xf numFmtId="0" fontId="0" fillId="0" borderId="11" xfId="0" applyBorder="1" applyAlignment="1"/>
    <xf numFmtId="3" fontId="3" fillId="5" borderId="34" xfId="0" applyNumberFormat="1" applyFont="1" applyFill="1" applyBorder="1" applyAlignment="1">
      <alignment horizontal="center"/>
    </xf>
    <xf numFmtId="3" fontId="0" fillId="6" borderId="8" xfId="0" applyNumberFormat="1" applyFill="1" applyBorder="1"/>
    <xf numFmtId="3" fontId="0" fillId="6" borderId="32" xfId="0" applyNumberFormat="1" applyFill="1" applyBorder="1"/>
    <xf numFmtId="3" fontId="0" fillId="6" borderId="12" xfId="0" applyNumberFormat="1" applyFill="1" applyBorder="1"/>
    <xf numFmtId="3" fontId="0" fillId="7" borderId="32" xfId="0" applyNumberFormat="1" applyFill="1" applyBorder="1"/>
    <xf numFmtId="3" fontId="0" fillId="7" borderId="12" xfId="0" applyNumberFormat="1" applyFill="1" applyBorder="1"/>
    <xf numFmtId="3" fontId="0" fillId="8" borderId="32" xfId="0" applyNumberFormat="1" applyFill="1" applyBorder="1"/>
    <xf numFmtId="3" fontId="0" fillId="8" borderId="12" xfId="0" applyNumberFormat="1" applyFill="1" applyBorder="1"/>
    <xf numFmtId="0" fontId="3" fillId="9" borderId="19" xfId="0" applyFont="1" applyFill="1" applyBorder="1"/>
    <xf numFmtId="0" fontId="3" fillId="9" borderId="16" xfId="0" applyFont="1" applyFill="1" applyBorder="1"/>
    <xf numFmtId="3" fontId="3" fillId="9" borderId="17" xfId="0" applyNumberFormat="1" applyFont="1" applyFill="1" applyBorder="1" applyAlignment="1">
      <alignment horizontal="right"/>
    </xf>
    <xf numFmtId="3" fontId="3" fillId="9" borderId="17" xfId="0" applyNumberFormat="1" applyFont="1" applyFill="1" applyBorder="1"/>
    <xf numFmtId="3" fontId="3" fillId="9" borderId="16" xfId="0" applyNumberFormat="1" applyFont="1" applyFill="1" applyBorder="1"/>
    <xf numFmtId="3" fontId="3" fillId="9" borderId="22" xfId="0" applyNumberFormat="1" applyFont="1" applyFill="1" applyBorder="1"/>
    <xf numFmtId="3" fontId="3" fillId="9" borderId="13" xfId="0" applyNumberFormat="1" applyFont="1" applyFill="1" applyBorder="1"/>
    <xf numFmtId="0" fontId="3" fillId="9" borderId="15" xfId="0" applyFont="1" applyFill="1" applyBorder="1"/>
    <xf numFmtId="0" fontId="3" fillId="9" borderId="22" xfId="0" applyFont="1" applyFill="1" applyBorder="1"/>
    <xf numFmtId="3" fontId="0" fillId="3" borderId="12" xfId="0" applyNumberFormat="1" applyFill="1" applyBorder="1" applyAlignment="1">
      <alignment horizontal="center"/>
    </xf>
    <xf numFmtId="3" fontId="3" fillId="9" borderId="13" xfId="0" applyNumberFormat="1" applyFont="1" applyFill="1" applyBorder="1" applyAlignment="1">
      <alignment horizontal="center"/>
    </xf>
    <xf numFmtId="3" fontId="0" fillId="10" borderId="32" xfId="0" applyNumberFormat="1" applyFill="1" applyBorder="1" applyAlignment="1">
      <alignment horizontal="right"/>
    </xf>
    <xf numFmtId="3" fontId="0" fillId="9" borderId="17" xfId="0" applyNumberFormat="1" applyFill="1" applyBorder="1"/>
    <xf numFmtId="3" fontId="6" fillId="11" borderId="32" xfId="0" applyNumberFormat="1" applyFont="1" applyFill="1" applyBorder="1" applyAlignment="1">
      <alignment horizontal="right"/>
    </xf>
    <xf numFmtId="0" fontId="0" fillId="0" borderId="13" xfId="0" applyBorder="1"/>
    <xf numFmtId="3" fontId="0" fillId="0" borderId="12" xfId="0" applyNumberFormat="1" applyFill="1" applyBorder="1"/>
    <xf numFmtId="0" fontId="3" fillId="12" borderId="15" xfId="0" applyFont="1" applyFill="1" applyBorder="1"/>
    <xf numFmtId="0" fontId="3" fillId="12" borderId="17" xfId="0" applyFont="1" applyFill="1" applyBorder="1"/>
    <xf numFmtId="3" fontId="0" fillId="12" borderId="12" xfId="0" applyNumberFormat="1" applyFill="1" applyBorder="1"/>
    <xf numFmtId="0" fontId="3" fillId="4" borderId="15" xfId="0" applyFont="1" applyFill="1" applyBorder="1" applyAlignment="1"/>
    <xf numFmtId="3" fontId="0" fillId="13" borderId="12" xfId="0" applyNumberFormat="1" applyFill="1" applyBorder="1"/>
    <xf numFmtId="3" fontId="0" fillId="13" borderId="32" xfId="0" applyNumberFormat="1" applyFill="1" applyBorder="1"/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horizontal="right" wrapText="1"/>
    </xf>
    <xf numFmtId="3" fontId="0" fillId="10" borderId="12" xfId="0" applyNumberFormat="1" applyFill="1" applyBorder="1"/>
    <xf numFmtId="3" fontId="3" fillId="3" borderId="30" xfId="0" applyNumberFormat="1" applyFont="1" applyFill="1" applyBorder="1" applyAlignment="1">
      <alignment horizontal="center" wrapText="1"/>
    </xf>
    <xf numFmtId="3" fontId="0" fillId="13" borderId="12" xfId="0" applyNumberFormat="1" applyFill="1" applyBorder="1" applyAlignment="1">
      <alignment horizontal="right"/>
    </xf>
    <xf numFmtId="3" fontId="3" fillId="13" borderId="13" xfId="0" applyNumberFormat="1" applyFont="1" applyFill="1" applyBorder="1"/>
    <xf numFmtId="3" fontId="0" fillId="12" borderId="0" xfId="0" applyNumberFormat="1" applyFill="1" applyAlignment="1">
      <alignment horizontal="left"/>
    </xf>
    <xf numFmtId="3" fontId="0" fillId="12" borderId="0" xfId="0" applyNumberForma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29" xfId="0" applyFont="1" applyBorder="1" applyAlignment="1">
      <alignment horizontal="right" vertical="center" wrapText="1"/>
    </xf>
    <xf numFmtId="0" fontId="12" fillId="0" borderId="25" xfId="0" applyFont="1" applyBorder="1" applyAlignment="1">
      <alignment vertical="center" wrapText="1"/>
    </xf>
    <xf numFmtId="0" fontId="7" fillId="14" borderId="39" xfId="0" applyFont="1" applyFill="1" applyBorder="1" applyAlignment="1">
      <alignment vertical="center" wrapText="1"/>
    </xf>
    <xf numFmtId="0" fontId="7" fillId="14" borderId="29" xfId="0" applyFont="1" applyFill="1" applyBorder="1" applyAlignment="1">
      <alignment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right" vertical="center" wrapText="1"/>
    </xf>
    <xf numFmtId="165" fontId="8" fillId="0" borderId="37" xfId="1" applyNumberFormat="1" applyFont="1" applyBorder="1" applyAlignment="1">
      <alignment horizontal="right" vertical="center" wrapText="1"/>
    </xf>
    <xf numFmtId="165" fontId="9" fillId="0" borderId="37" xfId="1" applyNumberFormat="1" applyFont="1" applyBorder="1" applyAlignment="1">
      <alignment horizontal="right" vertical="center" wrapText="1"/>
    </xf>
    <xf numFmtId="165" fontId="8" fillId="0" borderId="25" xfId="1" applyNumberFormat="1" applyFont="1" applyBorder="1" applyAlignment="1">
      <alignment horizontal="right"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horizontal="right" vertical="center" wrapText="1"/>
    </xf>
    <xf numFmtId="0" fontId="12" fillId="0" borderId="27" xfId="0" applyFont="1" applyBorder="1" applyAlignment="1">
      <alignment vertical="center" wrapText="1"/>
    </xf>
    <xf numFmtId="0" fontId="0" fillId="0" borderId="46" xfId="0" applyBorder="1"/>
    <xf numFmtId="0" fontId="0" fillId="0" borderId="47" xfId="0" applyBorder="1"/>
    <xf numFmtId="3" fontId="0" fillId="13" borderId="48" xfId="0" applyNumberFormat="1" applyFill="1" applyBorder="1"/>
    <xf numFmtId="3" fontId="0" fillId="3" borderId="13" xfId="0" applyNumberFormat="1" applyFill="1" applyBorder="1" applyAlignment="1">
      <alignment horizontal="right"/>
    </xf>
    <xf numFmtId="0" fontId="17" fillId="0" borderId="19" xfId="0" applyFont="1" applyBorder="1"/>
    <xf numFmtId="0" fontId="17" fillId="0" borderId="22" xfId="0" applyFont="1" applyBorder="1"/>
    <xf numFmtId="3" fontId="17" fillId="3" borderId="13" xfId="0" applyNumberFormat="1" applyFont="1" applyFill="1" applyBorder="1" applyAlignment="1">
      <alignment horizontal="right"/>
    </xf>
    <xf numFmtId="0" fontId="17" fillId="0" borderId="12" xfId="0" applyFont="1" applyBorder="1"/>
    <xf numFmtId="166" fontId="8" fillId="0" borderId="37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21" xfId="0" applyNumberFormat="1" applyFill="1" applyBorder="1"/>
    <xf numFmtId="3" fontId="0" fillId="13" borderId="21" xfId="0" applyNumberFormat="1" applyFill="1" applyBorder="1"/>
    <xf numFmtId="3" fontId="0" fillId="12" borderId="17" xfId="0" applyNumberFormat="1" applyFill="1" applyBorder="1"/>
    <xf numFmtId="3" fontId="0" fillId="12" borderId="18" xfId="0" applyNumberFormat="1" applyFill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0" xfId="0" applyBorder="1"/>
    <xf numFmtId="0" fontId="0" fillId="0" borderId="50" xfId="0" applyFont="1" applyBorder="1"/>
    <xf numFmtId="3" fontId="0" fillId="13" borderId="12" xfId="0" applyNumberFormat="1" applyFont="1" applyFill="1" applyBorder="1"/>
    <xf numFmtId="0" fontId="18" fillId="0" borderId="0" xfId="0" applyFont="1"/>
    <xf numFmtId="0" fontId="0" fillId="0" borderId="2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0" fillId="0" borderId="50" xfId="0" applyBorder="1" applyAlignment="1">
      <alignment horizontal="right"/>
    </xf>
    <xf numFmtId="0" fontId="3" fillId="9" borderId="49" xfId="0" applyFont="1" applyFill="1" applyBorder="1" applyAlignment="1">
      <alignment horizontal="left"/>
    </xf>
    <xf numFmtId="0" fontId="3" fillId="9" borderId="50" xfId="0" applyFont="1" applyFill="1" applyBorder="1" applyAlignment="1">
      <alignment horizontal="left"/>
    </xf>
    <xf numFmtId="0" fontId="3" fillId="9" borderId="51" xfId="0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left"/>
    </xf>
    <xf numFmtId="3" fontId="15" fillId="3" borderId="16" xfId="0" applyNumberFormat="1" applyFont="1" applyFill="1" applyBorder="1" applyAlignment="1">
      <alignment horizontal="center"/>
    </xf>
    <xf numFmtId="3" fontId="15" fillId="3" borderId="29" xfId="0" applyNumberFormat="1" applyFont="1" applyFill="1" applyBorder="1" applyAlignment="1">
      <alignment horizontal="center"/>
    </xf>
    <xf numFmtId="3" fontId="15" fillId="3" borderId="26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9" borderId="1" xfId="0" quotePrefix="1" applyFont="1" applyFill="1" applyBorder="1" applyAlignment="1">
      <alignment horizontal="center"/>
    </xf>
    <xf numFmtId="0" fontId="3" fillId="9" borderId="0" xfId="0" quotePrefix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3" fontId="3" fillId="5" borderId="31" xfId="0" applyNumberFormat="1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31" xfId="0" applyNumberFormat="1" applyFont="1" applyFill="1" applyBorder="1" applyAlignment="1">
      <alignment horizontal="center" wrapText="1"/>
    </xf>
    <xf numFmtId="3" fontId="3" fillId="5" borderId="33" xfId="0" applyNumberFormat="1" applyFont="1" applyFill="1" applyBorder="1" applyAlignment="1">
      <alignment horizontal="center"/>
    </xf>
    <xf numFmtId="3" fontId="3" fillId="5" borderId="35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0" fillId="14" borderId="40" xfId="0" applyFont="1" applyFill="1" applyBorder="1" applyAlignment="1">
      <alignment horizontal="center" vertical="center" wrapText="1"/>
    </xf>
    <xf numFmtId="0" fontId="10" fillId="14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1" fillId="14" borderId="40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50" xfId="0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/>
  <colors>
    <mruColors>
      <color rgb="FFFFCC99"/>
      <color rgb="FF009999"/>
      <color rgb="FF1392F1"/>
      <color rgb="FF144EAC"/>
      <color rgb="FFD6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20E4-93F2-4483-B68A-F1D4D3DA6CF0}">
  <sheetPr published="0"/>
  <dimension ref="A1:G30"/>
  <sheetViews>
    <sheetView tabSelected="1" workbookViewId="0">
      <selection activeCell="C17" sqref="C17:G17"/>
    </sheetView>
  </sheetViews>
  <sheetFormatPr baseColWidth="10" defaultRowHeight="14.4" x14ac:dyDescent="0.3"/>
  <cols>
    <col min="1" max="1" width="4.6640625" customWidth="1"/>
    <col min="2" max="2" width="27.5546875" customWidth="1"/>
    <col min="3" max="3" width="29.88671875" customWidth="1"/>
    <col min="5" max="5" width="20.6640625" customWidth="1"/>
    <col min="7" max="7" width="52.77734375" customWidth="1"/>
  </cols>
  <sheetData>
    <row r="1" spans="1:7" ht="18" x14ac:dyDescent="0.35">
      <c r="B1" s="117" t="s">
        <v>252</v>
      </c>
    </row>
    <row r="3" spans="1:7" x14ac:dyDescent="0.3">
      <c r="A3" s="114">
        <v>0</v>
      </c>
      <c r="B3" s="120" t="s">
        <v>253</v>
      </c>
      <c r="C3" s="120"/>
      <c r="D3" s="120"/>
      <c r="E3" s="120"/>
      <c r="F3" s="120"/>
      <c r="G3" s="114"/>
    </row>
    <row r="4" spans="1:7" ht="29.4" customHeight="1" x14ac:dyDescent="0.3"/>
    <row r="5" spans="1:7" ht="15" thickBot="1" x14ac:dyDescent="0.35">
      <c r="A5" s="114" t="s">
        <v>260</v>
      </c>
      <c r="B5" s="121" t="s">
        <v>254</v>
      </c>
      <c r="C5" s="121"/>
      <c r="D5" s="121"/>
      <c r="E5" s="121"/>
      <c r="F5" s="121"/>
    </row>
    <row r="6" spans="1:7" ht="43.8" thickBot="1" x14ac:dyDescent="0.35">
      <c r="D6" s="68" t="s">
        <v>52</v>
      </c>
      <c r="E6" s="69" t="s">
        <v>77</v>
      </c>
      <c r="F6" s="69" t="s">
        <v>78</v>
      </c>
    </row>
    <row r="7" spans="1:7" x14ac:dyDescent="0.3">
      <c r="D7" s="10"/>
      <c r="E7" s="34" t="s">
        <v>277</v>
      </c>
      <c r="F7" s="34" t="s">
        <v>278</v>
      </c>
    </row>
    <row r="8" spans="1:7" ht="28.2" customHeight="1" x14ac:dyDescent="0.3"/>
    <row r="9" spans="1:7" x14ac:dyDescent="0.3">
      <c r="A9" s="114" t="s">
        <v>261</v>
      </c>
      <c r="B9" s="122" t="s">
        <v>82</v>
      </c>
      <c r="C9" s="123"/>
      <c r="D9" s="123"/>
      <c r="E9" s="123"/>
      <c r="F9" s="124"/>
      <c r="G9" s="114"/>
    </row>
    <row r="10" spans="1:7" x14ac:dyDescent="0.3">
      <c r="B10" s="35" t="s">
        <v>76</v>
      </c>
      <c r="C10" s="36" t="s">
        <v>77</v>
      </c>
      <c r="D10" s="66"/>
      <c r="E10" s="55" t="s">
        <v>255</v>
      </c>
      <c r="F10" s="66"/>
    </row>
    <row r="11" spans="1:7" x14ac:dyDescent="0.3">
      <c r="B11" s="46" t="s">
        <v>83</v>
      </c>
      <c r="C11" s="54"/>
      <c r="D11" s="52"/>
      <c r="E11" s="56" t="s">
        <v>256</v>
      </c>
      <c r="F11" s="52"/>
    </row>
    <row r="12" spans="1:7" ht="28.2" customHeight="1" x14ac:dyDescent="0.3">
      <c r="E12" s="105" t="s">
        <v>257</v>
      </c>
    </row>
    <row r="13" spans="1:7" x14ac:dyDescent="0.3">
      <c r="A13" s="114" t="s">
        <v>262</v>
      </c>
      <c r="B13" s="125" t="s">
        <v>258</v>
      </c>
      <c r="C13" s="125"/>
      <c r="D13" s="126"/>
      <c r="E13" s="43" t="s">
        <v>276</v>
      </c>
      <c r="F13" s="114"/>
      <c r="G13" s="114"/>
    </row>
    <row r="14" spans="1:7" ht="28.2" customHeight="1" x14ac:dyDescent="0.3"/>
    <row r="15" spans="1:7" x14ac:dyDescent="0.3">
      <c r="A15" s="115">
        <v>2</v>
      </c>
      <c r="B15" s="116"/>
      <c r="C15" s="118" t="s">
        <v>259</v>
      </c>
      <c r="D15" s="119"/>
      <c r="E15" s="119"/>
      <c r="F15" s="119"/>
      <c r="G15" s="119"/>
    </row>
    <row r="16" spans="1:7" ht="28.8" customHeight="1" x14ac:dyDescent="0.3"/>
    <row r="17" spans="1:7" x14ac:dyDescent="0.3">
      <c r="A17" s="114">
        <v>3</v>
      </c>
      <c r="B17" s="103" t="s">
        <v>248</v>
      </c>
      <c r="C17" s="157" t="s">
        <v>263</v>
      </c>
      <c r="D17" s="158"/>
      <c r="E17" s="158"/>
      <c r="F17" s="158"/>
      <c r="G17" s="158"/>
    </row>
    <row r="18" spans="1:7" ht="28.2" customHeight="1" x14ac:dyDescent="0.3"/>
    <row r="19" spans="1:7" x14ac:dyDescent="0.3">
      <c r="A19" s="114">
        <v>4</v>
      </c>
      <c r="B19" s="120" t="s">
        <v>266</v>
      </c>
      <c r="C19" s="120"/>
      <c r="D19" s="120"/>
      <c r="E19" s="120"/>
      <c r="F19" s="120"/>
      <c r="G19" s="114"/>
    </row>
    <row r="20" spans="1:7" x14ac:dyDescent="0.3">
      <c r="B20" s="127" t="s">
        <v>267</v>
      </c>
      <c r="C20" s="127"/>
      <c r="D20" s="127"/>
      <c r="E20" s="127"/>
      <c r="F20" s="127"/>
      <c r="G20" s="127"/>
    </row>
    <row r="21" spans="1:7" ht="28.2" customHeight="1" x14ac:dyDescent="0.3"/>
    <row r="22" spans="1:7" ht="18" x14ac:dyDescent="0.35">
      <c r="B22" s="156" t="s">
        <v>274</v>
      </c>
      <c r="C22" s="156"/>
      <c r="D22" s="156"/>
    </row>
    <row r="24" spans="1:7" x14ac:dyDescent="0.3">
      <c r="A24">
        <v>5</v>
      </c>
      <c r="B24" s="127" t="s">
        <v>264</v>
      </c>
      <c r="C24" s="127"/>
      <c r="D24" s="127"/>
      <c r="E24" s="127"/>
      <c r="F24" s="127"/>
    </row>
    <row r="25" spans="1:7" x14ac:dyDescent="0.3">
      <c r="B25" s="113"/>
      <c r="C25" s="113"/>
      <c r="D25" s="113"/>
      <c r="E25" s="113"/>
      <c r="F25" s="113"/>
    </row>
    <row r="26" spans="1:7" x14ac:dyDescent="0.3">
      <c r="A26">
        <v>6</v>
      </c>
      <c r="B26" s="127" t="s">
        <v>265</v>
      </c>
      <c r="C26" s="127"/>
      <c r="D26" s="127"/>
      <c r="E26" s="127"/>
      <c r="F26" s="127"/>
    </row>
    <row r="27" spans="1:7" x14ac:dyDescent="0.3">
      <c r="B27" s="113"/>
      <c r="C27" s="113"/>
      <c r="D27" s="113"/>
      <c r="E27" s="113"/>
      <c r="F27" s="113"/>
    </row>
    <row r="28" spans="1:7" x14ac:dyDescent="0.3">
      <c r="A28">
        <v>7</v>
      </c>
      <c r="B28" s="113" t="s">
        <v>273</v>
      </c>
      <c r="C28" s="113"/>
      <c r="D28" s="113"/>
      <c r="E28" s="113"/>
      <c r="F28" s="113"/>
      <c r="G28" s="113"/>
    </row>
    <row r="30" spans="1:7" x14ac:dyDescent="0.3">
      <c r="A30">
        <v>8</v>
      </c>
      <c r="B30" s="127" t="s">
        <v>275</v>
      </c>
      <c r="C30" s="127"/>
      <c r="D30" s="127"/>
      <c r="E30" s="127"/>
      <c r="F30" s="127"/>
      <c r="G30" s="127"/>
    </row>
  </sheetData>
  <mergeCells count="11">
    <mergeCell ref="B30:G30"/>
    <mergeCell ref="B22:D22"/>
    <mergeCell ref="B3:F3"/>
    <mergeCell ref="B5:F5"/>
    <mergeCell ref="B9:F9"/>
    <mergeCell ref="B13:D13"/>
    <mergeCell ref="B26:F26"/>
    <mergeCell ref="C17:G17"/>
    <mergeCell ref="B19:F19"/>
    <mergeCell ref="B20:G20"/>
    <mergeCell ref="B24:F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B1:W115"/>
  <sheetViews>
    <sheetView zoomScale="80" zoomScaleNormal="80" workbookViewId="0">
      <pane ySplit="5" topLeftCell="A56" activePane="bottomLeft" state="frozen"/>
      <selection pane="bottomLeft" activeCell="U4" sqref="U4"/>
    </sheetView>
  </sheetViews>
  <sheetFormatPr baseColWidth="10" defaultColWidth="11.44140625" defaultRowHeight="14.4" x14ac:dyDescent="0.3"/>
  <cols>
    <col min="1" max="1" width="2.44140625" customWidth="1"/>
    <col min="2" max="2" width="8.5546875" customWidth="1"/>
    <col min="3" max="3" width="35.77734375" bestFit="1" customWidth="1"/>
    <col min="4" max="5" width="15.109375" style="2" customWidth="1"/>
    <col min="6" max="6" width="17.109375" style="2" customWidth="1"/>
    <col min="7" max="7" width="15" style="3" customWidth="1"/>
    <col min="8" max="17" width="13.77734375" style="3" customWidth="1"/>
    <col min="18" max="20" width="13.77734375" customWidth="1"/>
    <col min="23" max="23" width="20.44140625" customWidth="1"/>
  </cols>
  <sheetData>
    <row r="1" spans="2:21" ht="23.4" x14ac:dyDescent="0.45">
      <c r="B1" s="1" t="s">
        <v>25</v>
      </c>
    </row>
    <row r="2" spans="2:21" x14ac:dyDescent="0.3">
      <c r="B2" s="133" t="s">
        <v>27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1" ht="15" thickBot="1" x14ac:dyDescent="0.35">
      <c r="D3" s="140" t="s">
        <v>50</v>
      </c>
      <c r="E3" s="140"/>
      <c r="F3" s="141"/>
      <c r="G3" s="128" t="s">
        <v>251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2:21" ht="15" customHeight="1" thickBot="1" x14ac:dyDescent="0.35">
      <c r="B4" s="4"/>
      <c r="C4" s="5"/>
      <c r="D4" s="135" t="s">
        <v>51</v>
      </c>
      <c r="E4" s="136"/>
      <c r="F4" s="38" t="s">
        <v>96</v>
      </c>
      <c r="G4" s="33" t="s">
        <v>43</v>
      </c>
      <c r="H4" s="137" t="s">
        <v>119</v>
      </c>
      <c r="I4" s="138"/>
      <c r="J4" s="139"/>
      <c r="K4" s="137" t="s">
        <v>124</v>
      </c>
      <c r="L4" s="138"/>
      <c r="M4" s="139"/>
      <c r="N4" s="137" t="s">
        <v>136</v>
      </c>
      <c r="O4" s="138"/>
      <c r="P4" s="138"/>
      <c r="Q4" s="139"/>
      <c r="R4" s="137" t="s">
        <v>129</v>
      </c>
      <c r="S4" s="138"/>
      <c r="T4" s="139"/>
      <c r="U4" s="112" t="s">
        <v>22</v>
      </c>
    </row>
    <row r="5" spans="2:21" s="25" customFormat="1" ht="44.4" customHeight="1" thickBot="1" x14ac:dyDescent="0.35">
      <c r="B5" s="131" t="s">
        <v>0</v>
      </c>
      <c r="C5" s="132"/>
      <c r="D5" s="68" t="s">
        <v>52</v>
      </c>
      <c r="E5" s="69" t="s">
        <v>77</v>
      </c>
      <c r="F5" s="69" t="s">
        <v>78</v>
      </c>
      <c r="G5" s="24" t="s">
        <v>128</v>
      </c>
      <c r="H5" s="24" t="s">
        <v>117</v>
      </c>
      <c r="I5" s="24" t="s">
        <v>118</v>
      </c>
      <c r="J5" s="24" t="s">
        <v>120</v>
      </c>
      <c r="K5" s="24" t="s">
        <v>121</v>
      </c>
      <c r="L5" s="24" t="s">
        <v>122</v>
      </c>
      <c r="M5" s="24" t="s">
        <v>123</v>
      </c>
      <c r="N5" s="24" t="s">
        <v>140</v>
      </c>
      <c r="O5" s="24" t="s">
        <v>125</v>
      </c>
      <c r="P5" s="24" t="s">
        <v>126</v>
      </c>
      <c r="Q5" s="24" t="s">
        <v>127</v>
      </c>
      <c r="R5" s="24" t="s">
        <v>130</v>
      </c>
      <c r="S5" s="24" t="s">
        <v>131</v>
      </c>
      <c r="T5" s="24" t="s">
        <v>132</v>
      </c>
    </row>
    <row r="6" spans="2:21" x14ac:dyDescent="0.3">
      <c r="B6" s="96" t="s">
        <v>1</v>
      </c>
      <c r="C6" s="97" t="s">
        <v>26</v>
      </c>
      <c r="D6" s="10"/>
      <c r="E6" s="34">
        <f>D6*0.25</f>
        <v>0</v>
      </c>
      <c r="F6" s="34">
        <f>D6+E6</f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">
        <f>SUM(G6:T6)</f>
        <v>0</v>
      </c>
    </row>
    <row r="7" spans="2:21" x14ac:dyDescent="0.3">
      <c r="B7" s="12" t="s">
        <v>2</v>
      </c>
      <c r="C7" s="13" t="s">
        <v>26</v>
      </c>
      <c r="D7" s="14"/>
      <c r="E7" s="34">
        <f t="shared" ref="E7:E16" si="0">D7*0.25</f>
        <v>0</v>
      </c>
      <c r="F7" s="34">
        <f t="shared" ref="F7:F16" si="1">D7+E7</f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">
        <f t="shared" ref="U7:U70" si="2">SUM(G7:T7)</f>
        <v>0</v>
      </c>
    </row>
    <row r="8" spans="2:21" x14ac:dyDescent="0.3">
      <c r="B8" s="12" t="s">
        <v>79</v>
      </c>
      <c r="C8" s="13" t="s">
        <v>26</v>
      </c>
      <c r="D8" s="14"/>
      <c r="E8" s="34">
        <f t="shared" si="0"/>
        <v>0</v>
      </c>
      <c r="F8" s="34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">
        <f t="shared" si="2"/>
        <v>0</v>
      </c>
    </row>
    <row r="9" spans="2:21" x14ac:dyDescent="0.3">
      <c r="B9" s="12" t="s">
        <v>3</v>
      </c>
      <c r="C9" s="13" t="s">
        <v>26</v>
      </c>
      <c r="D9" s="14"/>
      <c r="E9" s="34">
        <f t="shared" si="0"/>
        <v>0</v>
      </c>
      <c r="F9" s="34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">
        <f t="shared" si="2"/>
        <v>0</v>
      </c>
    </row>
    <row r="10" spans="2:21" x14ac:dyDescent="0.3">
      <c r="B10" s="12" t="s">
        <v>4</v>
      </c>
      <c r="C10" s="13" t="s">
        <v>26</v>
      </c>
      <c r="D10" s="14"/>
      <c r="E10" s="34">
        <f t="shared" si="0"/>
        <v>0</v>
      </c>
      <c r="F10" s="34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>
        <f t="shared" si="2"/>
        <v>0</v>
      </c>
    </row>
    <row r="11" spans="2:21" x14ac:dyDescent="0.3">
      <c r="B11" s="12" t="s">
        <v>5</v>
      </c>
      <c r="C11" s="13" t="s">
        <v>26</v>
      </c>
      <c r="D11" s="14"/>
      <c r="E11" s="34">
        <f t="shared" si="0"/>
        <v>0</v>
      </c>
      <c r="F11" s="34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">
        <f t="shared" si="2"/>
        <v>0</v>
      </c>
    </row>
    <row r="12" spans="2:21" x14ac:dyDescent="0.3">
      <c r="B12" s="12" t="s">
        <v>6</v>
      </c>
      <c r="C12" s="13" t="s">
        <v>26</v>
      </c>
      <c r="D12" s="14"/>
      <c r="E12" s="34">
        <f t="shared" si="0"/>
        <v>0</v>
      </c>
      <c r="F12" s="34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">
        <f t="shared" si="2"/>
        <v>0</v>
      </c>
    </row>
    <row r="13" spans="2:21" x14ac:dyDescent="0.3">
      <c r="B13" s="12" t="s">
        <v>7</v>
      </c>
      <c r="C13" s="13" t="s">
        <v>26</v>
      </c>
      <c r="D13" s="14"/>
      <c r="E13" s="34">
        <f t="shared" si="0"/>
        <v>0</v>
      </c>
      <c r="F13" s="34">
        <f t="shared" ref="F13" si="3">D13+E13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">
        <f t="shared" si="2"/>
        <v>0</v>
      </c>
    </row>
    <row r="14" spans="2:21" x14ac:dyDescent="0.3">
      <c r="B14" s="12" t="s">
        <v>9</v>
      </c>
      <c r="C14" s="13" t="s">
        <v>26</v>
      </c>
      <c r="D14" s="14"/>
      <c r="E14" s="34">
        <f t="shared" si="0"/>
        <v>0</v>
      </c>
      <c r="F14" s="34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">
        <f t="shared" si="2"/>
        <v>0</v>
      </c>
    </row>
    <row r="15" spans="2:21" x14ac:dyDescent="0.3">
      <c r="B15" s="12" t="s">
        <v>53</v>
      </c>
      <c r="C15" s="13" t="s">
        <v>26</v>
      </c>
      <c r="D15" s="14"/>
      <c r="E15" s="34">
        <f t="shared" si="0"/>
        <v>0</v>
      </c>
      <c r="F15" s="34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">
        <f t="shared" si="2"/>
        <v>0</v>
      </c>
    </row>
    <row r="16" spans="2:21" x14ac:dyDescent="0.3">
      <c r="B16" s="12" t="s">
        <v>54</v>
      </c>
      <c r="C16" s="13" t="s">
        <v>8</v>
      </c>
      <c r="D16" s="14"/>
      <c r="E16" s="34">
        <f t="shared" si="0"/>
        <v>0</v>
      </c>
      <c r="F16" s="34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">
        <f t="shared" si="2"/>
        <v>0</v>
      </c>
    </row>
    <row r="17" spans="2:21" s="7" customFormat="1" ht="15" thickBot="1" x14ac:dyDescent="0.35">
      <c r="B17" s="46" t="s">
        <v>247</v>
      </c>
      <c r="C17" s="47"/>
      <c r="D17" s="48">
        <f>SUM(D6:D16)</f>
        <v>0</v>
      </c>
      <c r="E17" s="48">
        <f>SUM(E6:E16)</f>
        <v>0</v>
      </c>
      <c r="F17" s="48">
        <f>SUM(F6:F16)</f>
        <v>0</v>
      </c>
      <c r="G17" s="48">
        <f>SUM(G6:G16)</f>
        <v>0</v>
      </c>
      <c r="H17" s="48">
        <f t="shared" ref="H17:T17" si="4">SUM(H6:H16)</f>
        <v>0</v>
      </c>
      <c r="I17" s="48">
        <f t="shared" si="4"/>
        <v>0</v>
      </c>
      <c r="J17" s="48">
        <f t="shared" si="4"/>
        <v>0</v>
      </c>
      <c r="K17" s="48">
        <f t="shared" si="4"/>
        <v>0</v>
      </c>
      <c r="L17" s="48">
        <f t="shared" si="4"/>
        <v>0</v>
      </c>
      <c r="M17" s="48">
        <f t="shared" si="4"/>
        <v>0</v>
      </c>
      <c r="N17" s="48">
        <f t="shared" si="4"/>
        <v>0</v>
      </c>
      <c r="O17" s="48">
        <f t="shared" si="4"/>
        <v>0</v>
      </c>
      <c r="P17" s="48">
        <f t="shared" si="4"/>
        <v>0</v>
      </c>
      <c r="Q17" s="48">
        <f t="shared" si="4"/>
        <v>0</v>
      </c>
      <c r="R17" s="48">
        <f t="shared" si="4"/>
        <v>0</v>
      </c>
      <c r="S17" s="48">
        <f t="shared" si="4"/>
        <v>0</v>
      </c>
      <c r="T17" s="48">
        <f t="shared" si="4"/>
        <v>0</v>
      </c>
      <c r="U17" s="2">
        <f t="shared" si="2"/>
        <v>0</v>
      </c>
    </row>
    <row r="18" spans="2:21" x14ac:dyDescent="0.3">
      <c r="B18" s="26" t="s">
        <v>28</v>
      </c>
      <c r="C18" s="13" t="s">
        <v>26</v>
      </c>
      <c r="D18" s="10"/>
      <c r="E18" s="34">
        <f>D18*0.25</f>
        <v>0</v>
      </c>
      <c r="F18" s="34">
        <f>D18+E18</f>
        <v>0</v>
      </c>
      <c r="G18" s="6"/>
      <c r="H18" s="70"/>
      <c r="I18" s="70"/>
      <c r="J18" s="70"/>
      <c r="K18" s="70"/>
      <c r="L18" s="11"/>
      <c r="M18" s="6"/>
      <c r="N18" s="6"/>
      <c r="O18" s="6"/>
      <c r="P18" s="6"/>
      <c r="Q18" s="6"/>
      <c r="R18" s="6"/>
      <c r="S18" s="6"/>
      <c r="T18" s="6"/>
      <c r="U18" s="2">
        <f t="shared" si="2"/>
        <v>0</v>
      </c>
    </row>
    <row r="19" spans="2:21" x14ac:dyDescent="0.3">
      <c r="B19" s="26" t="s">
        <v>29</v>
      </c>
      <c r="C19" s="13" t="s">
        <v>26</v>
      </c>
      <c r="D19" s="14"/>
      <c r="E19" s="34">
        <f t="shared" ref="E19:E28" si="5">D19*0.25</f>
        <v>0</v>
      </c>
      <c r="F19" s="34">
        <f t="shared" ref="F19:F27" si="6">D19+E19</f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">
        <f t="shared" si="2"/>
        <v>0</v>
      </c>
    </row>
    <row r="20" spans="2:21" x14ac:dyDescent="0.3">
      <c r="B20" s="26" t="s">
        <v>30</v>
      </c>
      <c r="C20" s="13" t="s">
        <v>26</v>
      </c>
      <c r="D20" s="14"/>
      <c r="E20" s="34">
        <f t="shared" si="5"/>
        <v>0</v>
      </c>
      <c r="F20" s="34">
        <f t="shared" si="6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">
        <f t="shared" si="2"/>
        <v>0</v>
      </c>
    </row>
    <row r="21" spans="2:21" x14ac:dyDescent="0.3">
      <c r="B21" s="26" t="s">
        <v>31</v>
      </c>
      <c r="C21" s="13" t="s">
        <v>26</v>
      </c>
      <c r="D21" s="14"/>
      <c r="E21" s="34">
        <f t="shared" si="5"/>
        <v>0</v>
      </c>
      <c r="F21" s="34">
        <f t="shared" si="6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">
        <f t="shared" si="2"/>
        <v>0</v>
      </c>
    </row>
    <row r="22" spans="2:21" x14ac:dyDescent="0.3">
      <c r="B22" s="26" t="s">
        <v>32</v>
      </c>
      <c r="C22" s="13" t="s">
        <v>26</v>
      </c>
      <c r="D22" s="14"/>
      <c r="E22" s="34">
        <f t="shared" si="5"/>
        <v>0</v>
      </c>
      <c r="F22" s="34">
        <f t="shared" si="6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">
        <f t="shared" si="2"/>
        <v>0</v>
      </c>
    </row>
    <row r="23" spans="2:21" x14ac:dyDescent="0.3">
      <c r="B23" s="26" t="s">
        <v>33</v>
      </c>
      <c r="C23" s="13" t="s">
        <v>26</v>
      </c>
      <c r="D23" s="14"/>
      <c r="E23" s="34">
        <f t="shared" si="5"/>
        <v>0</v>
      </c>
      <c r="F23" s="34">
        <f t="shared" si="6"/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">
        <f t="shared" si="2"/>
        <v>0</v>
      </c>
    </row>
    <row r="24" spans="2:21" x14ac:dyDescent="0.3">
      <c r="B24" s="26" t="s">
        <v>34</v>
      </c>
      <c r="C24" s="13" t="s">
        <v>26</v>
      </c>
      <c r="D24" s="14"/>
      <c r="E24" s="34">
        <f t="shared" si="5"/>
        <v>0</v>
      </c>
      <c r="F24" s="34">
        <f t="shared" si="6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">
        <f t="shared" si="2"/>
        <v>0</v>
      </c>
    </row>
    <row r="25" spans="2:21" x14ac:dyDescent="0.3">
      <c r="B25" s="26" t="s">
        <v>55</v>
      </c>
      <c r="C25" s="13" t="s">
        <v>26</v>
      </c>
      <c r="D25" s="14"/>
      <c r="E25" s="34">
        <f t="shared" si="5"/>
        <v>0</v>
      </c>
      <c r="F25" s="34">
        <f t="shared" si="6"/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">
        <f t="shared" si="2"/>
        <v>0</v>
      </c>
    </row>
    <row r="26" spans="2:21" x14ac:dyDescent="0.3">
      <c r="B26" s="26" t="s">
        <v>56</v>
      </c>
      <c r="C26" s="13" t="s">
        <v>26</v>
      </c>
      <c r="D26" s="14"/>
      <c r="E26" s="34">
        <f t="shared" si="5"/>
        <v>0</v>
      </c>
      <c r="F26" s="34">
        <f t="shared" si="6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">
        <f t="shared" si="2"/>
        <v>0</v>
      </c>
    </row>
    <row r="27" spans="2:21" x14ac:dyDescent="0.3">
      <c r="B27" s="26" t="s">
        <v>57</v>
      </c>
      <c r="C27" s="13" t="s">
        <v>26</v>
      </c>
      <c r="D27" s="14"/>
      <c r="E27" s="34">
        <f t="shared" si="5"/>
        <v>0</v>
      </c>
      <c r="F27" s="34">
        <f t="shared" si="6"/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">
        <f t="shared" si="2"/>
        <v>0</v>
      </c>
    </row>
    <row r="28" spans="2:21" x14ac:dyDescent="0.3">
      <c r="B28" s="37" t="s">
        <v>58</v>
      </c>
      <c r="C28" s="13" t="s">
        <v>8</v>
      </c>
      <c r="D28" s="14"/>
      <c r="E28" s="34">
        <f t="shared" si="5"/>
        <v>0</v>
      </c>
      <c r="F28" s="34">
        <f t="shared" ref="F28" si="7">D28+E28</f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">
        <f t="shared" si="2"/>
        <v>0</v>
      </c>
    </row>
    <row r="29" spans="2:21" s="7" customFormat="1" ht="15" thickBot="1" x14ac:dyDescent="0.35">
      <c r="B29" s="46" t="s">
        <v>65</v>
      </c>
      <c r="C29" s="47"/>
      <c r="D29" s="49">
        <f>SUM(D18:D28)</f>
        <v>0</v>
      </c>
      <c r="E29" s="50">
        <f>SUM(E18:E28)</f>
        <v>0</v>
      </c>
      <c r="F29" s="49">
        <f>SUM(F18:F28)</f>
        <v>0</v>
      </c>
      <c r="G29" s="51">
        <f>SUM(G18:G28)</f>
        <v>0</v>
      </c>
      <c r="H29" s="51">
        <f t="shared" ref="H29:T29" si="8">SUM(H18:H28)</f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51">
        <f t="shared" si="8"/>
        <v>0</v>
      </c>
      <c r="O29" s="51">
        <f t="shared" si="8"/>
        <v>0</v>
      </c>
      <c r="P29" s="51">
        <f t="shared" si="8"/>
        <v>0</v>
      </c>
      <c r="Q29" s="51">
        <f t="shared" si="8"/>
        <v>0</v>
      </c>
      <c r="R29" s="51">
        <f t="shared" si="8"/>
        <v>0</v>
      </c>
      <c r="S29" s="51">
        <f t="shared" si="8"/>
        <v>0</v>
      </c>
      <c r="T29" s="51">
        <f t="shared" si="8"/>
        <v>0</v>
      </c>
      <c r="U29" s="2">
        <f t="shared" si="2"/>
        <v>0</v>
      </c>
    </row>
    <row r="30" spans="2:21" x14ac:dyDescent="0.3">
      <c r="B30" s="37" t="s">
        <v>35</v>
      </c>
      <c r="C30" s="9" t="s">
        <v>26</v>
      </c>
      <c r="D30" s="10"/>
      <c r="E30" s="34">
        <f>D30*0.25</f>
        <v>0</v>
      </c>
      <c r="F30" s="34">
        <f>D30+E30</f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">
        <f t="shared" si="2"/>
        <v>0</v>
      </c>
    </row>
    <row r="31" spans="2:21" x14ac:dyDescent="0.3">
      <c r="B31" s="37" t="s">
        <v>36</v>
      </c>
      <c r="C31" s="13" t="s">
        <v>26</v>
      </c>
      <c r="D31" s="14"/>
      <c r="E31" s="34">
        <f t="shared" ref="E31:E59" si="9">D31*0.25</f>
        <v>0</v>
      </c>
      <c r="F31" s="34">
        <f t="shared" ref="F31:F40" si="10">D31+E31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">
        <f t="shared" si="2"/>
        <v>0</v>
      </c>
    </row>
    <row r="32" spans="2:21" x14ac:dyDescent="0.3">
      <c r="B32" s="37" t="s">
        <v>37</v>
      </c>
      <c r="C32" s="13" t="s">
        <v>26</v>
      </c>
      <c r="D32" s="14"/>
      <c r="E32" s="34">
        <f t="shared" si="9"/>
        <v>0</v>
      </c>
      <c r="F32" s="34">
        <f t="shared" si="10"/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">
        <f t="shared" si="2"/>
        <v>0</v>
      </c>
    </row>
    <row r="33" spans="2:21" x14ac:dyDescent="0.3">
      <c r="B33" s="37" t="s">
        <v>38</v>
      </c>
      <c r="C33" s="13" t="s">
        <v>26</v>
      </c>
      <c r="D33" s="14"/>
      <c r="E33" s="34">
        <f t="shared" si="9"/>
        <v>0</v>
      </c>
      <c r="F33" s="34">
        <f t="shared" si="10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">
        <f t="shared" si="2"/>
        <v>0</v>
      </c>
    </row>
    <row r="34" spans="2:21" x14ac:dyDescent="0.3">
      <c r="B34" s="37" t="s">
        <v>39</v>
      </c>
      <c r="C34" s="13" t="s">
        <v>26</v>
      </c>
      <c r="D34" s="14"/>
      <c r="E34" s="34">
        <f t="shared" si="9"/>
        <v>0</v>
      </c>
      <c r="F34" s="34">
        <f t="shared" si="10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">
        <f t="shared" si="2"/>
        <v>0</v>
      </c>
    </row>
    <row r="35" spans="2:21" x14ac:dyDescent="0.3">
      <c r="B35" s="37" t="s">
        <v>40</v>
      </c>
      <c r="C35" s="13" t="s">
        <v>26</v>
      </c>
      <c r="D35" s="14"/>
      <c r="E35" s="34">
        <f t="shared" si="9"/>
        <v>0</v>
      </c>
      <c r="F35" s="34">
        <f t="shared" si="10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">
        <f t="shared" si="2"/>
        <v>0</v>
      </c>
    </row>
    <row r="36" spans="2:21" x14ac:dyDescent="0.3">
      <c r="B36" s="37" t="s">
        <v>59</v>
      </c>
      <c r="C36" s="13" t="s">
        <v>26</v>
      </c>
      <c r="D36" s="14"/>
      <c r="E36" s="34">
        <f t="shared" si="9"/>
        <v>0</v>
      </c>
      <c r="F36" s="34">
        <f t="shared" si="10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">
        <f t="shared" si="2"/>
        <v>0</v>
      </c>
    </row>
    <row r="37" spans="2:21" x14ac:dyDescent="0.3">
      <c r="B37" s="37" t="s">
        <v>60</v>
      </c>
      <c r="C37" s="13" t="s">
        <v>26</v>
      </c>
      <c r="D37" s="14"/>
      <c r="E37" s="34">
        <f t="shared" si="9"/>
        <v>0</v>
      </c>
      <c r="F37" s="34">
        <f t="shared" si="10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">
        <f t="shared" si="2"/>
        <v>0</v>
      </c>
    </row>
    <row r="38" spans="2:21" x14ac:dyDescent="0.3">
      <c r="B38" s="37" t="s">
        <v>61</v>
      </c>
      <c r="C38" s="13" t="s">
        <v>26</v>
      </c>
      <c r="D38" s="14"/>
      <c r="E38" s="34">
        <f t="shared" si="9"/>
        <v>0</v>
      </c>
      <c r="F38" s="34">
        <f t="shared" si="10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">
        <f t="shared" si="2"/>
        <v>0</v>
      </c>
    </row>
    <row r="39" spans="2:21" s="15" customFormat="1" x14ac:dyDescent="0.3">
      <c r="B39" s="37" t="s">
        <v>62</v>
      </c>
      <c r="C39" s="13" t="s">
        <v>26</v>
      </c>
      <c r="D39" s="14"/>
      <c r="E39" s="34">
        <f t="shared" si="9"/>
        <v>0</v>
      </c>
      <c r="F39" s="34">
        <f t="shared" si="10"/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">
        <f t="shared" si="2"/>
        <v>0</v>
      </c>
    </row>
    <row r="40" spans="2:21" s="15" customFormat="1" x14ac:dyDescent="0.3">
      <c r="B40" s="37" t="s">
        <v>63</v>
      </c>
      <c r="C40" s="13" t="s">
        <v>8</v>
      </c>
      <c r="D40" s="14"/>
      <c r="E40" s="34">
        <f t="shared" si="9"/>
        <v>0</v>
      </c>
      <c r="F40" s="34">
        <f t="shared" si="10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">
        <f t="shared" si="2"/>
        <v>0</v>
      </c>
    </row>
    <row r="41" spans="2:21" s="7" customFormat="1" ht="15" thickBot="1" x14ac:dyDescent="0.35">
      <c r="B41" s="46" t="s">
        <v>66</v>
      </c>
      <c r="C41" s="47"/>
      <c r="D41" s="52">
        <f>SUM(D30:D40)</f>
        <v>0</v>
      </c>
      <c r="E41" s="50">
        <f>SUM(E30:E40)</f>
        <v>0</v>
      </c>
      <c r="F41" s="49">
        <f>SUM(F30:F40)</f>
        <v>0</v>
      </c>
      <c r="G41" s="49">
        <f>SUM(G30:G40)</f>
        <v>0</v>
      </c>
      <c r="H41" s="49">
        <f t="shared" ref="H41:T41" si="11">SUM(H30:H40)</f>
        <v>0</v>
      </c>
      <c r="I41" s="49">
        <f t="shared" si="11"/>
        <v>0</v>
      </c>
      <c r="J41" s="49">
        <f t="shared" si="11"/>
        <v>0</v>
      </c>
      <c r="K41" s="49">
        <f t="shared" si="11"/>
        <v>0</v>
      </c>
      <c r="L41" s="49">
        <f t="shared" si="11"/>
        <v>0</v>
      </c>
      <c r="M41" s="49">
        <f t="shared" si="11"/>
        <v>0</v>
      </c>
      <c r="N41" s="49">
        <f t="shared" si="11"/>
        <v>0</v>
      </c>
      <c r="O41" s="49">
        <f t="shared" si="11"/>
        <v>0</v>
      </c>
      <c r="P41" s="49">
        <f t="shared" si="11"/>
        <v>0</v>
      </c>
      <c r="Q41" s="49">
        <f t="shared" si="11"/>
        <v>0</v>
      </c>
      <c r="R41" s="49">
        <f t="shared" si="11"/>
        <v>0</v>
      </c>
      <c r="S41" s="49">
        <f t="shared" si="11"/>
        <v>0</v>
      </c>
      <c r="T41" s="49">
        <f t="shared" si="11"/>
        <v>0</v>
      </c>
      <c r="U41" s="2">
        <f t="shared" si="2"/>
        <v>0</v>
      </c>
    </row>
    <row r="42" spans="2:21" x14ac:dyDescent="0.3">
      <c r="B42" s="12" t="s">
        <v>10</v>
      </c>
      <c r="C42" s="9" t="s">
        <v>26</v>
      </c>
      <c r="D42" s="10"/>
      <c r="E42" s="34">
        <f t="shared" si="9"/>
        <v>0</v>
      </c>
      <c r="F42" s="34">
        <f t="shared" ref="F42:F47" si="12">D42+E42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2">
        <f t="shared" si="2"/>
        <v>0</v>
      </c>
    </row>
    <row r="43" spans="2:21" x14ac:dyDescent="0.3">
      <c r="B43" s="12" t="s">
        <v>11</v>
      </c>
      <c r="C43" s="13" t="s">
        <v>26</v>
      </c>
      <c r="D43" s="14"/>
      <c r="E43" s="34">
        <f t="shared" si="9"/>
        <v>0</v>
      </c>
      <c r="F43" s="34">
        <f t="shared" si="12"/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2">
        <f t="shared" si="2"/>
        <v>0</v>
      </c>
    </row>
    <row r="44" spans="2:21" x14ac:dyDescent="0.3">
      <c r="B44" s="12" t="s">
        <v>12</v>
      </c>
      <c r="C44" s="13" t="s">
        <v>26</v>
      </c>
      <c r="D44" s="14"/>
      <c r="E44" s="34">
        <f t="shared" si="9"/>
        <v>0</v>
      </c>
      <c r="F44" s="34">
        <f t="shared" si="12"/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">
        <f t="shared" si="2"/>
        <v>0</v>
      </c>
    </row>
    <row r="45" spans="2:21" x14ac:dyDescent="0.3">
      <c r="B45" s="12" t="s">
        <v>13</v>
      </c>
      <c r="C45" s="13" t="s">
        <v>26</v>
      </c>
      <c r="D45" s="14"/>
      <c r="E45" s="34">
        <f t="shared" si="9"/>
        <v>0</v>
      </c>
      <c r="F45" s="34">
        <f t="shared" si="12"/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2">
        <f t="shared" si="2"/>
        <v>0</v>
      </c>
    </row>
    <row r="46" spans="2:21" x14ac:dyDescent="0.3">
      <c r="B46" s="12" t="s">
        <v>74</v>
      </c>
      <c r="C46" s="13" t="s">
        <v>26</v>
      </c>
      <c r="D46" s="14"/>
      <c r="E46" s="34">
        <f t="shared" si="9"/>
        <v>0</v>
      </c>
      <c r="F46" s="34">
        <f t="shared" si="12"/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">
        <f t="shared" si="2"/>
        <v>0</v>
      </c>
    </row>
    <row r="47" spans="2:21" x14ac:dyDescent="0.3">
      <c r="B47" s="12" t="s">
        <v>75</v>
      </c>
      <c r="C47" s="13" t="s">
        <v>8</v>
      </c>
      <c r="D47" s="14"/>
      <c r="E47" s="34">
        <f t="shared" si="9"/>
        <v>0</v>
      </c>
      <c r="F47" s="34">
        <f t="shared" si="12"/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">
        <f t="shared" si="2"/>
        <v>0</v>
      </c>
    </row>
    <row r="48" spans="2:21" s="7" customFormat="1" ht="15" thickBot="1" x14ac:dyDescent="0.35">
      <c r="B48" s="46" t="s">
        <v>67</v>
      </c>
      <c r="C48" s="47"/>
      <c r="D48" s="52">
        <f t="shared" ref="D48:T48" si="13">SUM(D42:D47)</f>
        <v>0</v>
      </c>
      <c r="E48" s="50">
        <f>SUM(E42:E47)</f>
        <v>0</v>
      </c>
      <c r="F48" s="50">
        <f>SUM(F42:F47)</f>
        <v>0</v>
      </c>
      <c r="G48" s="49">
        <f t="shared" si="13"/>
        <v>0</v>
      </c>
      <c r="H48" s="49">
        <f t="shared" si="13"/>
        <v>0</v>
      </c>
      <c r="I48" s="49">
        <f t="shared" si="13"/>
        <v>0</v>
      </c>
      <c r="J48" s="49">
        <f t="shared" si="13"/>
        <v>0</v>
      </c>
      <c r="K48" s="49">
        <f t="shared" si="13"/>
        <v>0</v>
      </c>
      <c r="L48" s="49">
        <f t="shared" si="13"/>
        <v>0</v>
      </c>
      <c r="M48" s="49">
        <f t="shared" si="13"/>
        <v>0</v>
      </c>
      <c r="N48" s="49">
        <f t="shared" si="13"/>
        <v>0</v>
      </c>
      <c r="O48" s="49">
        <f t="shared" si="13"/>
        <v>0</v>
      </c>
      <c r="P48" s="49">
        <f t="shared" si="13"/>
        <v>0</v>
      </c>
      <c r="Q48" s="49">
        <f t="shared" si="13"/>
        <v>0</v>
      </c>
      <c r="R48" s="49">
        <f t="shared" si="13"/>
        <v>0</v>
      </c>
      <c r="S48" s="49">
        <f t="shared" si="13"/>
        <v>0</v>
      </c>
      <c r="T48" s="49">
        <f t="shared" si="13"/>
        <v>0</v>
      </c>
      <c r="U48" s="2">
        <f t="shared" si="2"/>
        <v>0</v>
      </c>
    </row>
    <row r="49" spans="2:23" x14ac:dyDescent="0.3">
      <c r="B49" s="12" t="s">
        <v>68</v>
      </c>
      <c r="C49" s="9" t="s">
        <v>26</v>
      </c>
      <c r="D49" s="10"/>
      <c r="E49" s="34">
        <f t="shared" si="9"/>
        <v>0</v>
      </c>
      <c r="F49" s="34">
        <f t="shared" ref="F49:F54" si="14">D49+E49</f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">
        <f t="shared" si="2"/>
        <v>0</v>
      </c>
    </row>
    <row r="50" spans="2:23" x14ac:dyDescent="0.3">
      <c r="B50" s="12" t="s">
        <v>69</v>
      </c>
      <c r="C50" s="13" t="s">
        <v>26</v>
      </c>
      <c r="D50" s="14"/>
      <c r="E50" s="34">
        <f t="shared" si="9"/>
        <v>0</v>
      </c>
      <c r="F50" s="34">
        <f t="shared" si="14"/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">
        <f t="shared" si="2"/>
        <v>0</v>
      </c>
    </row>
    <row r="51" spans="2:23" x14ac:dyDescent="0.3">
      <c r="B51" s="12" t="s">
        <v>70</v>
      </c>
      <c r="C51" s="13" t="s">
        <v>26</v>
      </c>
      <c r="D51" s="14"/>
      <c r="E51" s="34">
        <f t="shared" si="9"/>
        <v>0</v>
      </c>
      <c r="F51" s="34">
        <f t="shared" si="14"/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">
        <f t="shared" si="2"/>
        <v>0</v>
      </c>
    </row>
    <row r="52" spans="2:23" x14ac:dyDescent="0.3">
      <c r="B52" s="12" t="s">
        <v>71</v>
      </c>
      <c r="C52" s="13" t="s">
        <v>26</v>
      </c>
      <c r="D52" s="14"/>
      <c r="E52" s="34">
        <f t="shared" si="9"/>
        <v>0</v>
      </c>
      <c r="F52" s="34">
        <f t="shared" si="14"/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">
        <f t="shared" si="2"/>
        <v>0</v>
      </c>
    </row>
    <row r="53" spans="2:23" x14ac:dyDescent="0.3">
      <c r="B53" s="12" t="s">
        <v>72</v>
      </c>
      <c r="C53" s="13" t="s">
        <v>26</v>
      </c>
      <c r="D53" s="14"/>
      <c r="E53" s="34">
        <f t="shared" si="9"/>
        <v>0</v>
      </c>
      <c r="F53" s="34">
        <f t="shared" si="14"/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">
        <f t="shared" si="2"/>
        <v>0</v>
      </c>
    </row>
    <row r="54" spans="2:23" x14ac:dyDescent="0.3">
      <c r="B54" s="12" t="s">
        <v>73</v>
      </c>
      <c r="C54" s="13" t="s">
        <v>8</v>
      </c>
      <c r="D54" s="14"/>
      <c r="E54" s="34">
        <f t="shared" si="9"/>
        <v>0</v>
      </c>
      <c r="F54" s="34">
        <f t="shared" si="14"/>
        <v>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">
        <f t="shared" si="2"/>
        <v>0</v>
      </c>
    </row>
    <row r="55" spans="2:23" ht="15" thickBot="1" x14ac:dyDescent="0.35">
      <c r="B55" s="53" t="s">
        <v>100</v>
      </c>
      <c r="C55" s="47"/>
      <c r="D55" s="49">
        <f>SUM(D49:D54)</f>
        <v>0</v>
      </c>
      <c r="E55" s="50">
        <f>SUM(E49:E54)</f>
        <v>0</v>
      </c>
      <c r="F55" s="50">
        <f>SUM(F49:F54)</f>
        <v>0</v>
      </c>
      <c r="G55" s="49">
        <f t="shared" ref="G55:T55" si="15">SUM(G49:G54)</f>
        <v>0</v>
      </c>
      <c r="H55" s="49">
        <f t="shared" si="15"/>
        <v>0</v>
      </c>
      <c r="I55" s="49">
        <f t="shared" si="15"/>
        <v>0</v>
      </c>
      <c r="J55" s="49">
        <f t="shared" si="15"/>
        <v>0</v>
      </c>
      <c r="K55" s="49">
        <f t="shared" si="15"/>
        <v>0</v>
      </c>
      <c r="L55" s="49">
        <f t="shared" si="15"/>
        <v>0</v>
      </c>
      <c r="M55" s="49">
        <f t="shared" si="15"/>
        <v>0</v>
      </c>
      <c r="N55" s="49">
        <f t="shared" si="15"/>
        <v>0</v>
      </c>
      <c r="O55" s="49">
        <f t="shared" si="15"/>
        <v>0</v>
      </c>
      <c r="P55" s="49">
        <f t="shared" si="15"/>
        <v>0</v>
      </c>
      <c r="Q55" s="49">
        <f t="shared" si="15"/>
        <v>0</v>
      </c>
      <c r="R55" s="49">
        <f t="shared" si="15"/>
        <v>0</v>
      </c>
      <c r="S55" s="49">
        <f t="shared" si="15"/>
        <v>0</v>
      </c>
      <c r="T55" s="49">
        <f t="shared" si="15"/>
        <v>0</v>
      </c>
      <c r="U55" s="2">
        <f t="shared" si="2"/>
        <v>0</v>
      </c>
    </row>
    <row r="56" spans="2:23" x14ac:dyDescent="0.3">
      <c r="B56" s="12" t="s">
        <v>47</v>
      </c>
      <c r="C56" s="13" t="s">
        <v>26</v>
      </c>
      <c r="D56" s="42"/>
      <c r="E56" s="42">
        <f t="shared" si="9"/>
        <v>0</v>
      </c>
      <c r="F56" s="42">
        <f t="shared" ref="F56:F59" si="16">D56+E56</f>
        <v>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">
        <f t="shared" si="2"/>
        <v>0</v>
      </c>
      <c r="W56" t="s">
        <v>80</v>
      </c>
    </row>
    <row r="57" spans="2:23" x14ac:dyDescent="0.3">
      <c r="B57" s="12" t="s">
        <v>48</v>
      </c>
      <c r="C57" s="13" t="s">
        <v>26</v>
      </c>
      <c r="D57" s="43"/>
      <c r="E57" s="42">
        <f t="shared" si="9"/>
        <v>0</v>
      </c>
      <c r="F57" s="42">
        <f t="shared" si="16"/>
        <v>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">
        <f t="shared" si="2"/>
        <v>0</v>
      </c>
      <c r="W57" t="s">
        <v>80</v>
      </c>
    </row>
    <row r="58" spans="2:23" x14ac:dyDescent="0.3">
      <c r="B58" s="12" t="s">
        <v>49</v>
      </c>
      <c r="C58" s="13" t="s">
        <v>26</v>
      </c>
      <c r="D58" s="43"/>
      <c r="E58" s="42">
        <f t="shared" si="9"/>
        <v>0</v>
      </c>
      <c r="F58" s="42">
        <f t="shared" si="16"/>
        <v>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">
        <f t="shared" si="2"/>
        <v>0</v>
      </c>
      <c r="W58" t="s">
        <v>80</v>
      </c>
    </row>
    <row r="59" spans="2:23" x14ac:dyDescent="0.3">
      <c r="B59" s="12" t="s">
        <v>87</v>
      </c>
      <c r="C59" s="13" t="s">
        <v>26</v>
      </c>
      <c r="D59" s="43"/>
      <c r="E59" s="42">
        <f t="shared" si="9"/>
        <v>0</v>
      </c>
      <c r="F59" s="42">
        <f t="shared" si="16"/>
        <v>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">
        <f t="shared" si="2"/>
        <v>0</v>
      </c>
      <c r="W59" t="s">
        <v>80</v>
      </c>
    </row>
    <row r="60" spans="2:23" ht="15" thickBot="1" x14ac:dyDescent="0.35">
      <c r="B60" s="53" t="s">
        <v>82</v>
      </c>
      <c r="C60" s="47"/>
      <c r="D60" s="52">
        <f>SUM(D56:D59)</f>
        <v>0</v>
      </c>
      <c r="E60" s="52">
        <f>SUM(E56:E59)</f>
        <v>0</v>
      </c>
      <c r="F60" s="52">
        <f>SUM(F56:F59)</f>
        <v>0</v>
      </c>
      <c r="G60" s="52">
        <f t="shared" ref="G60:T60" si="17">SUM(G56:G59)</f>
        <v>0</v>
      </c>
      <c r="H60" s="52">
        <f t="shared" si="17"/>
        <v>0</v>
      </c>
      <c r="I60" s="52">
        <f t="shared" si="17"/>
        <v>0</v>
      </c>
      <c r="J60" s="52">
        <f t="shared" si="17"/>
        <v>0</v>
      </c>
      <c r="K60" s="52">
        <f t="shared" si="17"/>
        <v>0</v>
      </c>
      <c r="L60" s="52">
        <f t="shared" si="17"/>
        <v>0</v>
      </c>
      <c r="M60" s="52">
        <f t="shared" si="17"/>
        <v>0</v>
      </c>
      <c r="N60" s="52">
        <f t="shared" si="17"/>
        <v>0</v>
      </c>
      <c r="O60" s="52">
        <f t="shared" si="17"/>
        <v>0</v>
      </c>
      <c r="P60" s="52">
        <f t="shared" si="17"/>
        <v>0</v>
      </c>
      <c r="Q60" s="52">
        <f t="shared" si="17"/>
        <v>0</v>
      </c>
      <c r="R60" s="52">
        <f t="shared" si="17"/>
        <v>0</v>
      </c>
      <c r="S60" s="52">
        <f t="shared" si="17"/>
        <v>0</v>
      </c>
      <c r="T60" s="52">
        <f t="shared" si="17"/>
        <v>0</v>
      </c>
      <c r="U60" s="2">
        <f t="shared" si="2"/>
        <v>0</v>
      </c>
    </row>
    <row r="61" spans="2:23" x14ac:dyDescent="0.3">
      <c r="B61" s="35" t="s">
        <v>76</v>
      </c>
      <c r="C61" s="36" t="s">
        <v>77</v>
      </c>
      <c r="D61" s="66"/>
      <c r="E61" s="11"/>
      <c r="F61" s="66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2"/>
      <c r="W61" s="55" t="s">
        <v>81</v>
      </c>
    </row>
    <row r="62" spans="2:23" s="7" customFormat="1" x14ac:dyDescent="0.3">
      <c r="B62" s="46" t="s">
        <v>83</v>
      </c>
      <c r="C62" s="54"/>
      <c r="D62" s="52"/>
      <c r="E62" s="52">
        <f>E17+E29+E41+E48+E55+E60</f>
        <v>0</v>
      </c>
      <c r="F62" s="52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2"/>
      <c r="W62" s="56" t="s">
        <v>92</v>
      </c>
    </row>
    <row r="63" spans="2:23" s="7" customFormat="1" x14ac:dyDescent="0.3">
      <c r="B63" s="12" t="s">
        <v>88</v>
      </c>
      <c r="C63" s="13" t="s">
        <v>26</v>
      </c>
      <c r="D63" s="44"/>
      <c r="E63" s="66"/>
      <c r="F63" s="44">
        <f>D63</f>
        <v>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">
        <f t="shared" si="2"/>
        <v>0</v>
      </c>
      <c r="W63" s="15"/>
    </row>
    <row r="64" spans="2:23" s="7" customFormat="1" x14ac:dyDescent="0.3">
      <c r="B64" s="12" t="s">
        <v>89</v>
      </c>
      <c r="C64" s="13" t="s">
        <v>26</v>
      </c>
      <c r="D64" s="45"/>
      <c r="E64" s="66"/>
      <c r="F64" s="44">
        <f t="shared" ref="F64:F65" si="18">D64</f>
        <v>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">
        <f t="shared" si="2"/>
        <v>0</v>
      </c>
      <c r="W64" s="15"/>
    </row>
    <row r="65" spans="2:23" s="7" customFormat="1" x14ac:dyDescent="0.3">
      <c r="B65" s="12" t="s">
        <v>90</v>
      </c>
      <c r="C65" s="13" t="s">
        <v>26</v>
      </c>
      <c r="D65" s="45"/>
      <c r="E65" s="66"/>
      <c r="F65" s="44">
        <f t="shared" si="18"/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">
        <f t="shared" si="2"/>
        <v>0</v>
      </c>
      <c r="W65" s="15"/>
    </row>
    <row r="66" spans="2:23" s="7" customFormat="1" ht="15" thickBot="1" x14ac:dyDescent="0.35">
      <c r="B66" s="53" t="s">
        <v>91</v>
      </c>
      <c r="C66" s="47"/>
      <c r="D66" s="49">
        <f>SUM(D63:D65)</f>
        <v>0</v>
      </c>
      <c r="E66" s="58"/>
      <c r="F66" s="49">
        <f>SUM(F63:F65)</f>
        <v>0</v>
      </c>
      <c r="G66" s="52">
        <f>SUM(G63:G65)</f>
        <v>0</v>
      </c>
      <c r="H66" s="52">
        <f t="shared" ref="H66:T66" si="19">SUM(H63:H65)</f>
        <v>0</v>
      </c>
      <c r="I66" s="52">
        <f t="shared" si="19"/>
        <v>0</v>
      </c>
      <c r="J66" s="52">
        <f t="shared" si="19"/>
        <v>0</v>
      </c>
      <c r="K66" s="52">
        <f t="shared" si="19"/>
        <v>0</v>
      </c>
      <c r="L66" s="52">
        <f t="shared" si="19"/>
        <v>0</v>
      </c>
      <c r="M66" s="52">
        <f t="shared" si="19"/>
        <v>0</v>
      </c>
      <c r="N66" s="52">
        <f t="shared" si="19"/>
        <v>0</v>
      </c>
      <c r="O66" s="52">
        <f t="shared" si="19"/>
        <v>0</v>
      </c>
      <c r="P66" s="52">
        <f t="shared" si="19"/>
        <v>0</v>
      </c>
      <c r="Q66" s="52">
        <f t="shared" si="19"/>
        <v>0</v>
      </c>
      <c r="R66" s="52">
        <f t="shared" si="19"/>
        <v>0</v>
      </c>
      <c r="S66" s="52">
        <f t="shared" si="19"/>
        <v>0</v>
      </c>
      <c r="T66" s="52">
        <f t="shared" si="19"/>
        <v>0</v>
      </c>
      <c r="U66" s="2">
        <f t="shared" si="2"/>
        <v>0</v>
      </c>
      <c r="W66" s="15"/>
    </row>
    <row r="67" spans="2:23" s="7" customFormat="1" x14ac:dyDescent="0.3">
      <c r="B67" s="35" t="s">
        <v>93</v>
      </c>
      <c r="C67" s="36" t="s">
        <v>95</v>
      </c>
      <c r="D67" s="57"/>
      <c r="E67" s="67"/>
      <c r="F67" s="57">
        <f>D67</f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">
        <f t="shared" si="2"/>
        <v>0</v>
      </c>
      <c r="W67" s="15"/>
    </row>
    <row r="68" spans="2:23" s="7" customFormat="1" ht="15" thickBot="1" x14ac:dyDescent="0.35">
      <c r="B68" s="46" t="s">
        <v>94</v>
      </c>
      <c r="C68" s="54"/>
      <c r="D68" s="52">
        <f>D67</f>
        <v>0</v>
      </c>
      <c r="E68" s="52"/>
      <c r="F68" s="52">
        <f>F67</f>
        <v>0</v>
      </c>
      <c r="G68" s="52">
        <f>G67</f>
        <v>0</v>
      </c>
      <c r="H68" s="52">
        <f t="shared" ref="H68:T68" si="20">H67</f>
        <v>0</v>
      </c>
      <c r="I68" s="52">
        <f t="shared" si="20"/>
        <v>0</v>
      </c>
      <c r="J68" s="52">
        <f t="shared" si="20"/>
        <v>0</v>
      </c>
      <c r="K68" s="52">
        <f t="shared" si="20"/>
        <v>0</v>
      </c>
      <c r="L68" s="52">
        <f t="shared" si="20"/>
        <v>0</v>
      </c>
      <c r="M68" s="52">
        <f t="shared" si="20"/>
        <v>0</v>
      </c>
      <c r="N68" s="52">
        <f t="shared" si="20"/>
        <v>0</v>
      </c>
      <c r="O68" s="52">
        <f t="shared" si="20"/>
        <v>0</v>
      </c>
      <c r="P68" s="52">
        <f t="shared" si="20"/>
        <v>0</v>
      </c>
      <c r="Q68" s="52">
        <f t="shared" si="20"/>
        <v>0</v>
      </c>
      <c r="R68" s="52">
        <f t="shared" si="20"/>
        <v>0</v>
      </c>
      <c r="S68" s="52">
        <f t="shared" si="20"/>
        <v>0</v>
      </c>
      <c r="T68" s="52">
        <f t="shared" si="20"/>
        <v>0</v>
      </c>
      <c r="U68" s="2">
        <f t="shared" si="2"/>
        <v>0</v>
      </c>
      <c r="W68" s="15"/>
    </row>
    <row r="69" spans="2:23" s="15" customFormat="1" x14ac:dyDescent="0.3">
      <c r="B69" s="12" t="s">
        <v>14</v>
      </c>
      <c r="C69" s="22" t="s">
        <v>26</v>
      </c>
      <c r="D69" s="39"/>
      <c r="E69" s="67"/>
      <c r="F69" s="40">
        <f>D69</f>
        <v>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2">
        <f t="shared" si="2"/>
        <v>0</v>
      </c>
    </row>
    <row r="70" spans="2:23" s="15" customFormat="1" x14ac:dyDescent="0.3">
      <c r="B70" s="12" t="s">
        <v>15</v>
      </c>
      <c r="C70" s="22" t="s">
        <v>26</v>
      </c>
      <c r="D70" s="40"/>
      <c r="E70" s="67"/>
      <c r="F70" s="40">
        <f t="shared" ref="F70:F77" si="21">D70</f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">
        <f t="shared" si="2"/>
        <v>0</v>
      </c>
    </row>
    <row r="71" spans="2:23" s="15" customFormat="1" x14ac:dyDescent="0.3">
      <c r="B71" s="12" t="s">
        <v>16</v>
      </c>
      <c r="C71" s="22" t="s">
        <v>26</v>
      </c>
      <c r="D71" s="40"/>
      <c r="E71" s="67"/>
      <c r="F71" s="40">
        <f t="shared" si="21"/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">
        <f t="shared" ref="U71:U82" si="22">SUM(G71:T71)</f>
        <v>0</v>
      </c>
    </row>
    <row r="72" spans="2:23" s="15" customFormat="1" x14ac:dyDescent="0.3">
      <c r="B72" s="12" t="s">
        <v>17</v>
      </c>
      <c r="C72" s="22" t="s">
        <v>26</v>
      </c>
      <c r="D72" s="40"/>
      <c r="E72" s="67"/>
      <c r="F72" s="40">
        <f t="shared" si="21"/>
        <v>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">
        <f t="shared" si="22"/>
        <v>0</v>
      </c>
    </row>
    <row r="73" spans="2:23" s="15" customFormat="1" x14ac:dyDescent="0.3">
      <c r="B73" s="12" t="s">
        <v>84</v>
      </c>
      <c r="C73" s="22" t="s">
        <v>26</v>
      </c>
      <c r="D73" s="40"/>
      <c r="E73" s="67"/>
      <c r="F73" s="40">
        <f t="shared" si="21"/>
        <v>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2">
        <f t="shared" si="22"/>
        <v>0</v>
      </c>
    </row>
    <row r="74" spans="2:23" s="15" customFormat="1" x14ac:dyDescent="0.3">
      <c r="B74" s="12" t="s">
        <v>18</v>
      </c>
      <c r="C74" s="22" t="s">
        <v>26</v>
      </c>
      <c r="D74" s="40"/>
      <c r="E74" s="67"/>
      <c r="F74" s="40">
        <f t="shared" si="21"/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">
        <f t="shared" si="22"/>
        <v>0</v>
      </c>
    </row>
    <row r="75" spans="2:23" s="15" customFormat="1" x14ac:dyDescent="0.3">
      <c r="B75" s="12" t="s">
        <v>19</v>
      </c>
      <c r="C75" s="22" t="s">
        <v>26</v>
      </c>
      <c r="D75" s="41"/>
      <c r="E75" s="66"/>
      <c r="F75" s="40">
        <f t="shared" si="21"/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">
        <f t="shared" si="22"/>
        <v>0</v>
      </c>
    </row>
    <row r="76" spans="2:23" s="15" customFormat="1" x14ac:dyDescent="0.3">
      <c r="B76" s="12" t="s">
        <v>20</v>
      </c>
      <c r="C76" s="22" t="s">
        <v>26</v>
      </c>
      <c r="D76" s="41"/>
      <c r="E76" s="66"/>
      <c r="F76" s="40">
        <f t="shared" si="21"/>
        <v>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">
        <f t="shared" si="22"/>
        <v>0</v>
      </c>
    </row>
    <row r="77" spans="2:23" s="15" customFormat="1" x14ac:dyDescent="0.3">
      <c r="B77" s="12" t="s">
        <v>85</v>
      </c>
      <c r="C77" s="22" t="s">
        <v>26</v>
      </c>
      <c r="D77" s="41"/>
      <c r="E77" s="66"/>
      <c r="F77" s="40">
        <f t="shared" si="21"/>
        <v>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">
        <f t="shared" si="22"/>
        <v>0</v>
      </c>
    </row>
    <row r="78" spans="2:23" x14ac:dyDescent="0.3">
      <c r="B78" s="12"/>
      <c r="C78" s="103" t="s">
        <v>248</v>
      </c>
      <c r="D78" s="66"/>
      <c r="E78" s="66"/>
      <c r="F78" s="6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">
        <f t="shared" si="22"/>
        <v>0</v>
      </c>
    </row>
    <row r="79" spans="2:23" s="7" customFormat="1" x14ac:dyDescent="0.3">
      <c r="B79" s="46" t="s">
        <v>86</v>
      </c>
      <c r="C79" s="54"/>
      <c r="D79" s="52">
        <f>SUM(D69:D78)</f>
        <v>0</v>
      </c>
      <c r="E79" s="52"/>
      <c r="F79" s="52">
        <f>SUM(F69:F78)</f>
        <v>0</v>
      </c>
      <c r="G79" s="52">
        <f>SUM(G69:G78)</f>
        <v>0</v>
      </c>
      <c r="H79" s="52">
        <f t="shared" ref="H79:T79" si="23">SUM(H69:H78)</f>
        <v>0</v>
      </c>
      <c r="I79" s="52">
        <f t="shared" si="23"/>
        <v>0</v>
      </c>
      <c r="J79" s="52">
        <f t="shared" si="23"/>
        <v>0</v>
      </c>
      <c r="K79" s="52">
        <f t="shared" si="23"/>
        <v>0</v>
      </c>
      <c r="L79" s="52">
        <f t="shared" si="23"/>
        <v>0</v>
      </c>
      <c r="M79" s="52">
        <f t="shared" si="23"/>
        <v>0</v>
      </c>
      <c r="N79" s="52">
        <f t="shared" si="23"/>
        <v>0</v>
      </c>
      <c r="O79" s="52">
        <f t="shared" si="23"/>
        <v>0</v>
      </c>
      <c r="P79" s="52">
        <f t="shared" si="23"/>
        <v>0</v>
      </c>
      <c r="Q79" s="52">
        <f t="shared" si="23"/>
        <v>0</v>
      </c>
      <c r="R79" s="52">
        <f t="shared" si="23"/>
        <v>0</v>
      </c>
      <c r="S79" s="52">
        <f t="shared" si="23"/>
        <v>0</v>
      </c>
      <c r="T79" s="52">
        <f t="shared" si="23"/>
        <v>0</v>
      </c>
      <c r="U79" s="2">
        <f t="shared" si="22"/>
        <v>0</v>
      </c>
    </row>
    <row r="80" spans="2:23" s="7" customFormat="1" x14ac:dyDescent="0.3">
      <c r="B80" s="35" t="s">
        <v>97</v>
      </c>
      <c r="C80" s="36" t="s">
        <v>98</v>
      </c>
      <c r="D80" s="59"/>
      <c r="E80" s="67"/>
      <c r="F80" s="59">
        <f>D80</f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2">
        <f t="shared" si="22"/>
        <v>0</v>
      </c>
    </row>
    <row r="81" spans="2:21" s="7" customFormat="1" ht="15" thickBot="1" x14ac:dyDescent="0.35">
      <c r="B81" s="46" t="s">
        <v>99</v>
      </c>
      <c r="C81" s="54"/>
      <c r="D81" s="52"/>
      <c r="E81" s="52"/>
      <c r="F81" s="52">
        <f>F80</f>
        <v>0</v>
      </c>
      <c r="G81" s="52">
        <f>G80</f>
        <v>0</v>
      </c>
      <c r="H81" s="52">
        <f t="shared" ref="H81:T81" si="24">H80</f>
        <v>0</v>
      </c>
      <c r="I81" s="52">
        <f t="shared" si="24"/>
        <v>0</v>
      </c>
      <c r="J81" s="52">
        <f t="shared" si="24"/>
        <v>0</v>
      </c>
      <c r="K81" s="52">
        <f t="shared" si="24"/>
        <v>0</v>
      </c>
      <c r="L81" s="52">
        <f t="shared" si="24"/>
        <v>0</v>
      </c>
      <c r="M81" s="52">
        <f t="shared" si="24"/>
        <v>0</v>
      </c>
      <c r="N81" s="52">
        <f t="shared" si="24"/>
        <v>0</v>
      </c>
      <c r="O81" s="52">
        <f t="shared" si="24"/>
        <v>0</v>
      </c>
      <c r="P81" s="52">
        <f t="shared" si="24"/>
        <v>0</v>
      </c>
      <c r="Q81" s="52">
        <f t="shared" si="24"/>
        <v>0</v>
      </c>
      <c r="R81" s="52">
        <f t="shared" si="24"/>
        <v>0</v>
      </c>
      <c r="S81" s="52">
        <f t="shared" si="24"/>
        <v>0</v>
      </c>
      <c r="T81" s="52">
        <f t="shared" si="24"/>
        <v>0</v>
      </c>
      <c r="U81" s="2">
        <f t="shared" si="22"/>
        <v>0</v>
      </c>
    </row>
    <row r="82" spans="2:21" s="7" customFormat="1" ht="15" thickBot="1" x14ac:dyDescent="0.35">
      <c r="B82" s="17" t="s">
        <v>21</v>
      </c>
      <c r="C82" s="18"/>
      <c r="D82" s="19">
        <f>+D79+D60+D48+D41+D29+D17</f>
        <v>0</v>
      </c>
      <c r="E82" s="19"/>
      <c r="F82" s="19">
        <f>F17+F29+F41+F48+F55+F60+F66+F68+F79+F81</f>
        <v>0</v>
      </c>
      <c r="G82" s="19">
        <f>+G79+G66+G68+G81+G60+G55+G48+G41+G29+G17</f>
        <v>0</v>
      </c>
      <c r="H82" s="19">
        <f t="shared" ref="H82:T82" si="25">+H79+H66+H68+H81+H60+H55+H48+H41+H29+H17</f>
        <v>0</v>
      </c>
      <c r="I82" s="19">
        <f t="shared" si="25"/>
        <v>0</v>
      </c>
      <c r="J82" s="19">
        <f t="shared" si="25"/>
        <v>0</v>
      </c>
      <c r="K82" s="19">
        <f t="shared" si="25"/>
        <v>0</v>
      </c>
      <c r="L82" s="19">
        <f t="shared" si="25"/>
        <v>0</v>
      </c>
      <c r="M82" s="19">
        <f t="shared" si="25"/>
        <v>0</v>
      </c>
      <c r="N82" s="19">
        <f t="shared" si="25"/>
        <v>0</v>
      </c>
      <c r="O82" s="19">
        <f t="shared" si="25"/>
        <v>0</v>
      </c>
      <c r="P82" s="19">
        <f t="shared" si="25"/>
        <v>0</v>
      </c>
      <c r="Q82" s="19">
        <f t="shared" si="25"/>
        <v>0</v>
      </c>
      <c r="R82" s="19">
        <f t="shared" si="25"/>
        <v>0</v>
      </c>
      <c r="S82" s="19">
        <f t="shared" si="25"/>
        <v>0</v>
      </c>
      <c r="T82" s="19">
        <f t="shared" si="25"/>
        <v>0</v>
      </c>
      <c r="U82" s="2">
        <f t="shared" si="22"/>
        <v>0</v>
      </c>
    </row>
    <row r="83" spans="2:21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21" ht="15" thickBot="1" x14ac:dyDescent="0.35">
      <c r="B84" s="32" t="s">
        <v>143</v>
      </c>
      <c r="C84" s="15"/>
      <c r="D84" s="15"/>
      <c r="E84" s="15"/>
      <c r="F84" s="15"/>
      <c r="L84" s="32" t="s">
        <v>142</v>
      </c>
      <c r="M84" s="15"/>
      <c r="N84" s="15"/>
      <c r="O84" s="15"/>
      <c r="P84" s="15"/>
      <c r="Q84" s="15"/>
      <c r="R84" s="15"/>
    </row>
    <row r="85" spans="2:21" x14ac:dyDescent="0.3">
      <c r="B85" s="8" t="s">
        <v>22</v>
      </c>
      <c r="C85" s="20" t="s">
        <v>101</v>
      </c>
      <c r="D85" s="106">
        <f>D17</f>
        <v>0</v>
      </c>
      <c r="E85" s="106">
        <f>E17</f>
        <v>0</v>
      </c>
      <c r="F85" s="107">
        <f>F17</f>
        <v>0</v>
      </c>
      <c r="L85" s="27" t="s">
        <v>41</v>
      </c>
      <c r="M85" s="142" t="s">
        <v>128</v>
      </c>
      <c r="N85" s="142"/>
      <c r="O85" s="28">
        <f>G82</f>
        <v>0</v>
      </c>
      <c r="P85"/>
      <c r="Q85"/>
    </row>
    <row r="86" spans="2:21" x14ac:dyDescent="0.3">
      <c r="B86" s="12" t="s">
        <v>22</v>
      </c>
      <c r="C86" s="22" t="s">
        <v>102</v>
      </c>
      <c r="D86" s="61">
        <f>D29</f>
        <v>0</v>
      </c>
      <c r="E86" s="61">
        <f t="shared" ref="E86:F86" si="26">E29</f>
        <v>0</v>
      </c>
      <c r="F86" s="108">
        <f t="shared" si="26"/>
        <v>0</v>
      </c>
      <c r="L86" s="29" t="s">
        <v>41</v>
      </c>
      <c r="M86" s="143" t="s">
        <v>119</v>
      </c>
      <c r="N86" s="143"/>
      <c r="O86" s="30">
        <f>H82+I82+J82</f>
        <v>0</v>
      </c>
      <c r="P86" s="2"/>
      <c r="Q86"/>
    </row>
    <row r="87" spans="2:21" x14ac:dyDescent="0.3">
      <c r="B87" s="12" t="s">
        <v>22</v>
      </c>
      <c r="C87" s="22" t="s">
        <v>103</v>
      </c>
      <c r="D87" s="61">
        <f>D41</f>
        <v>0</v>
      </c>
      <c r="E87" s="61">
        <f t="shared" ref="E87:F87" si="27">E41</f>
        <v>0</v>
      </c>
      <c r="F87" s="108">
        <f t="shared" si="27"/>
        <v>0</v>
      </c>
      <c r="L87" s="29" t="s">
        <v>41</v>
      </c>
      <c r="M87" s="143" t="s">
        <v>134</v>
      </c>
      <c r="N87" s="143"/>
      <c r="O87" s="30">
        <f>K82</f>
        <v>0</v>
      </c>
      <c r="P87"/>
      <c r="Q87"/>
    </row>
    <row r="88" spans="2:21" x14ac:dyDescent="0.3">
      <c r="B88" s="12" t="s">
        <v>22</v>
      </c>
      <c r="C88" s="22" t="s">
        <v>104</v>
      </c>
      <c r="D88" s="61">
        <f>D48</f>
        <v>0</v>
      </c>
      <c r="E88" s="61">
        <f t="shared" ref="E88:F88" si="28">E48</f>
        <v>0</v>
      </c>
      <c r="F88" s="108">
        <f t="shared" si="28"/>
        <v>0</v>
      </c>
      <c r="L88" s="29" t="s">
        <v>41</v>
      </c>
      <c r="M88" s="143" t="s">
        <v>141</v>
      </c>
      <c r="N88" s="143"/>
      <c r="O88" s="30">
        <f>L82</f>
        <v>0</v>
      </c>
      <c r="P88"/>
      <c r="Q88"/>
    </row>
    <row r="89" spans="2:21" x14ac:dyDescent="0.3">
      <c r="B89" s="12" t="s">
        <v>22</v>
      </c>
      <c r="C89" s="22" t="s">
        <v>105</v>
      </c>
      <c r="D89" s="61">
        <f>D55</f>
        <v>0</v>
      </c>
      <c r="E89" s="61">
        <f t="shared" ref="E89:F89" si="29">E55</f>
        <v>0</v>
      </c>
      <c r="F89" s="108">
        <f t="shared" si="29"/>
        <v>0</v>
      </c>
      <c r="L89" s="29" t="s">
        <v>41</v>
      </c>
      <c r="M89" s="143" t="s">
        <v>135</v>
      </c>
      <c r="N89" s="143"/>
      <c r="O89" s="30">
        <f>M82</f>
        <v>0</v>
      </c>
      <c r="P89"/>
      <c r="Q89"/>
    </row>
    <row r="90" spans="2:21" x14ac:dyDescent="0.3">
      <c r="B90" s="12" t="s">
        <v>22</v>
      </c>
      <c r="C90" s="22" t="s">
        <v>106</v>
      </c>
      <c r="D90" s="61">
        <f>D60</f>
        <v>0</v>
      </c>
      <c r="E90" s="61">
        <f t="shared" ref="E90:F90" si="30">E60</f>
        <v>0</v>
      </c>
      <c r="F90" s="108">
        <f t="shared" si="30"/>
        <v>0</v>
      </c>
      <c r="L90" s="29" t="s">
        <v>41</v>
      </c>
      <c r="M90" s="143" t="s">
        <v>136</v>
      </c>
      <c r="N90" s="143"/>
      <c r="O90" s="30">
        <f>N82+O82+P82+Q82</f>
        <v>0</v>
      </c>
      <c r="P90"/>
      <c r="Q90"/>
    </row>
    <row r="91" spans="2:21" x14ac:dyDescent="0.3">
      <c r="B91" s="12" t="s">
        <v>22</v>
      </c>
      <c r="C91" s="22" t="s">
        <v>107</v>
      </c>
      <c r="D91" s="66"/>
      <c r="E91" s="61">
        <f>E85+E86+E87+E88+E89+E90</f>
        <v>0</v>
      </c>
      <c r="F91" s="109"/>
      <c r="L91" s="29" t="s">
        <v>41</v>
      </c>
      <c r="M91" s="143" t="s">
        <v>137</v>
      </c>
      <c r="N91" s="143"/>
      <c r="O91" s="30">
        <f>R82</f>
        <v>0</v>
      </c>
      <c r="P91"/>
      <c r="Q91"/>
    </row>
    <row r="92" spans="2:21" x14ac:dyDescent="0.3">
      <c r="B92" s="12" t="s">
        <v>22</v>
      </c>
      <c r="C92" s="22" t="s">
        <v>108</v>
      </c>
      <c r="D92" s="61">
        <f>D66</f>
        <v>0</v>
      </c>
      <c r="E92" s="66"/>
      <c r="F92" s="108">
        <f>F66</f>
        <v>0</v>
      </c>
      <c r="L92" s="29" t="s">
        <v>41</v>
      </c>
      <c r="M92" s="143" t="s">
        <v>138</v>
      </c>
      <c r="N92" s="143"/>
      <c r="O92" s="30">
        <f>S82</f>
        <v>0</v>
      </c>
      <c r="P92"/>
      <c r="Q92"/>
    </row>
    <row r="93" spans="2:21" x14ac:dyDescent="0.3">
      <c r="B93" s="12" t="s">
        <v>22</v>
      </c>
      <c r="C93" s="22" t="s">
        <v>109</v>
      </c>
      <c r="D93" s="61">
        <f>D68</f>
        <v>0</v>
      </c>
      <c r="E93" s="66"/>
      <c r="F93" s="108">
        <f>F68</f>
        <v>0</v>
      </c>
      <c r="L93" s="29" t="s">
        <v>41</v>
      </c>
      <c r="M93" s="143" t="s">
        <v>139</v>
      </c>
      <c r="N93" s="143"/>
      <c r="O93" s="30">
        <f>T82</f>
        <v>0</v>
      </c>
      <c r="P93"/>
      <c r="Q93"/>
    </row>
    <row r="94" spans="2:21" ht="15" thickBot="1" x14ac:dyDescent="0.35">
      <c r="B94" s="12" t="s">
        <v>22</v>
      </c>
      <c r="C94" s="22" t="s">
        <v>110</v>
      </c>
      <c r="D94" s="61">
        <f>D79</f>
        <v>0</v>
      </c>
      <c r="E94" s="66"/>
      <c r="F94" s="108">
        <f>F79</f>
        <v>0</v>
      </c>
      <c r="L94" s="65" t="s">
        <v>42</v>
      </c>
      <c r="M94" s="144"/>
      <c r="N94" s="145"/>
      <c r="O94" s="23">
        <f>SUM(O85:O93)</f>
        <v>0</v>
      </c>
      <c r="P94"/>
      <c r="Q94"/>
    </row>
    <row r="95" spans="2:21" x14ac:dyDescent="0.3">
      <c r="B95" s="12" t="s">
        <v>22</v>
      </c>
      <c r="C95" s="60" t="s">
        <v>111</v>
      </c>
      <c r="D95" s="61">
        <f>D81</f>
        <v>0</v>
      </c>
      <c r="E95" s="66"/>
      <c r="F95" s="108">
        <f>F81</f>
        <v>0</v>
      </c>
    </row>
    <row r="96" spans="2:21" s="15" customFormat="1" ht="15" thickBot="1" x14ac:dyDescent="0.35">
      <c r="B96" s="62" t="s">
        <v>112</v>
      </c>
      <c r="C96" s="63"/>
      <c r="D96" s="110">
        <f>D85+D86+D87+D88+D89+D90+D92+D93+D94+D95</f>
        <v>0</v>
      </c>
      <c r="E96" s="110">
        <f>E61</f>
        <v>0</v>
      </c>
      <c r="F96" s="111">
        <f>F85+F86+F87+F88+F89+F90+F92+F93+F94+F95</f>
        <v>0</v>
      </c>
      <c r="L96" s="75" t="s">
        <v>144</v>
      </c>
      <c r="M96" s="76"/>
      <c r="N96" s="76">
        <f>F98-O94</f>
        <v>0</v>
      </c>
      <c r="O96" s="3"/>
      <c r="P96" s="3"/>
      <c r="Q96" s="3"/>
      <c r="R96"/>
    </row>
    <row r="97" spans="2:20" s="15" customFormat="1" x14ac:dyDescent="0.3">
      <c r="B97"/>
      <c r="C97" s="31"/>
      <c r="D97" s="21"/>
      <c r="E97" s="21"/>
      <c r="F97" s="21"/>
      <c r="M97" s="3"/>
      <c r="N97" s="3"/>
      <c r="O97" s="3"/>
      <c r="P97" s="3"/>
      <c r="Q97" s="3"/>
      <c r="R97"/>
    </row>
    <row r="98" spans="2:20" x14ac:dyDescent="0.3">
      <c r="B98" t="s">
        <v>113</v>
      </c>
      <c r="C98" s="32" t="s">
        <v>114</v>
      </c>
      <c r="F98" s="64"/>
      <c r="T98" s="2"/>
    </row>
    <row r="99" spans="2:20" x14ac:dyDescent="0.3">
      <c r="C99" s="32" t="s">
        <v>133</v>
      </c>
      <c r="F99" s="71">
        <f>F96-F98</f>
        <v>0</v>
      </c>
    </row>
    <row r="100" spans="2:20" x14ac:dyDescent="0.3">
      <c r="B100" t="s">
        <v>115</v>
      </c>
      <c r="C100" s="32" t="s">
        <v>116</v>
      </c>
      <c r="F100" s="64"/>
    </row>
    <row r="102" spans="2:20" x14ac:dyDescent="0.3">
      <c r="R102" s="15"/>
    </row>
    <row r="103" spans="2:20" x14ac:dyDescent="0.3">
      <c r="R103" s="15"/>
    </row>
    <row r="104" spans="2:20" s="15" customFormat="1" x14ac:dyDescent="0.3">
      <c r="B104"/>
      <c r="C104"/>
      <c r="D104" s="2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/>
    </row>
    <row r="105" spans="2:20" s="15" customFormat="1" x14ac:dyDescent="0.3">
      <c r="B105"/>
      <c r="C105"/>
      <c r="D105" s="2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/>
    </row>
    <row r="112" spans="2:20" x14ac:dyDescent="0.3">
      <c r="R112" s="15"/>
    </row>
    <row r="113" spans="2:18" x14ac:dyDescent="0.3">
      <c r="R113" s="15"/>
    </row>
    <row r="114" spans="2:18" s="15" customFormat="1" x14ac:dyDescent="0.3">
      <c r="B114"/>
      <c r="C114"/>
      <c r="D114" s="2"/>
      <c r="E114" s="2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/>
    </row>
    <row r="115" spans="2:18" s="15" customFormat="1" x14ac:dyDescent="0.3">
      <c r="B115"/>
      <c r="C115"/>
      <c r="D115" s="2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/>
    </row>
  </sheetData>
  <mergeCells count="19">
    <mergeCell ref="M94:N94"/>
    <mergeCell ref="M90:N90"/>
    <mergeCell ref="M91:N91"/>
    <mergeCell ref="M92:N92"/>
    <mergeCell ref="M93:N93"/>
    <mergeCell ref="M85:N85"/>
    <mergeCell ref="M86:N86"/>
    <mergeCell ref="M87:N87"/>
    <mergeCell ref="M88:N88"/>
    <mergeCell ref="M89:N89"/>
    <mergeCell ref="G3:T3"/>
    <mergeCell ref="B5:C5"/>
    <mergeCell ref="B2:T2"/>
    <mergeCell ref="D4:E4"/>
    <mergeCell ref="R4:T4"/>
    <mergeCell ref="D3:F3"/>
    <mergeCell ref="K4:M4"/>
    <mergeCell ref="H4:J4"/>
    <mergeCell ref="N4:Q4"/>
  </mergeCells>
  <phoneticPr fontId="5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47A3-AC97-49F8-A56D-1AAD0FA79D67}">
  <sheetPr published="0"/>
  <dimension ref="B1:H66"/>
  <sheetViews>
    <sheetView topLeftCell="A3" zoomScale="110" zoomScaleNormal="110" workbookViewId="0">
      <selection activeCell="D4" sqref="D4"/>
    </sheetView>
  </sheetViews>
  <sheetFormatPr baseColWidth="10" defaultRowHeight="14.4" x14ac:dyDescent="0.3"/>
  <cols>
    <col min="1" max="1" width="2.88671875" customWidth="1"/>
    <col min="3" max="3" width="44.33203125" customWidth="1"/>
    <col min="5" max="5" width="13.44140625" customWidth="1"/>
  </cols>
  <sheetData>
    <row r="1" spans="2:8" ht="15" thickBot="1" x14ac:dyDescent="0.35"/>
    <row r="2" spans="2:8" ht="18" customHeight="1" x14ac:dyDescent="0.3">
      <c r="B2" s="148" t="s">
        <v>50</v>
      </c>
      <c r="C2" s="151" t="s">
        <v>145</v>
      </c>
      <c r="D2" s="152"/>
      <c r="E2" s="153"/>
    </row>
    <row r="3" spans="2:8" ht="18" customHeight="1" x14ac:dyDescent="0.3">
      <c r="B3" s="149"/>
      <c r="C3" s="93" t="s">
        <v>148</v>
      </c>
      <c r="D3" s="94">
        <v>4417</v>
      </c>
      <c r="E3" s="95" t="s">
        <v>146</v>
      </c>
      <c r="F3" t="s">
        <v>249</v>
      </c>
      <c r="G3">
        <f>D4-D3</f>
        <v>96</v>
      </c>
      <c r="H3" t="s">
        <v>250</v>
      </c>
    </row>
    <row r="4" spans="2:8" ht="18" customHeight="1" thickBot="1" x14ac:dyDescent="0.35">
      <c r="B4" s="150"/>
      <c r="C4" s="83" t="s">
        <v>147</v>
      </c>
      <c r="D4" s="84">
        <v>4513</v>
      </c>
      <c r="E4" s="85" t="s">
        <v>146</v>
      </c>
    </row>
    <row r="5" spans="2:8" ht="15" thickBot="1" x14ac:dyDescent="0.35"/>
    <row r="6" spans="2:8" ht="18" customHeight="1" x14ac:dyDescent="0.3">
      <c r="B6" s="146" t="s">
        <v>149</v>
      </c>
      <c r="C6" s="147"/>
      <c r="D6" s="147"/>
      <c r="E6" s="89" t="s">
        <v>245</v>
      </c>
    </row>
    <row r="7" spans="2:8" ht="18" customHeight="1" thickBot="1" x14ac:dyDescent="0.35">
      <c r="B7" s="86" t="s">
        <v>150</v>
      </c>
      <c r="C7" s="87" t="s">
        <v>26</v>
      </c>
      <c r="D7" s="87" t="s">
        <v>151</v>
      </c>
      <c r="E7" s="88" t="s">
        <v>244</v>
      </c>
    </row>
    <row r="8" spans="2:8" ht="15" customHeight="1" x14ac:dyDescent="0.3">
      <c r="B8" s="79" t="s">
        <v>152</v>
      </c>
      <c r="C8" s="80" t="s">
        <v>153</v>
      </c>
      <c r="D8" s="80" t="s">
        <v>22</v>
      </c>
      <c r="E8" s="90">
        <v>476801</v>
      </c>
    </row>
    <row r="9" spans="2:8" ht="15" customHeight="1" x14ac:dyDescent="0.3">
      <c r="B9" s="77" t="s">
        <v>154</v>
      </c>
      <c r="C9" s="78" t="s">
        <v>155</v>
      </c>
      <c r="D9" s="78" t="s">
        <v>156</v>
      </c>
      <c r="E9" s="91">
        <v>30853</v>
      </c>
    </row>
    <row r="10" spans="2:8" ht="15" customHeight="1" x14ac:dyDescent="0.3">
      <c r="B10" s="77" t="s">
        <v>157</v>
      </c>
      <c r="C10" s="78" t="s">
        <v>158</v>
      </c>
      <c r="D10" s="78" t="s">
        <v>156</v>
      </c>
      <c r="E10" s="91">
        <v>155785</v>
      </c>
    </row>
    <row r="11" spans="2:8" ht="15" customHeight="1" x14ac:dyDescent="0.3">
      <c r="B11" s="77" t="s">
        <v>159</v>
      </c>
      <c r="C11" s="78" t="s">
        <v>160</v>
      </c>
      <c r="D11" s="78" t="s">
        <v>156</v>
      </c>
      <c r="E11" s="91">
        <v>63979</v>
      </c>
    </row>
    <row r="12" spans="2:8" ht="15" customHeight="1" x14ac:dyDescent="0.3">
      <c r="B12" s="77" t="s">
        <v>161</v>
      </c>
      <c r="C12" s="78" t="s">
        <v>162</v>
      </c>
      <c r="D12" s="78" t="s">
        <v>163</v>
      </c>
      <c r="E12" s="91">
        <v>26407</v>
      </c>
    </row>
    <row r="13" spans="2:8" ht="15" customHeight="1" x14ac:dyDescent="0.3">
      <c r="B13" s="77" t="s">
        <v>164</v>
      </c>
      <c r="C13" s="78" t="s">
        <v>165</v>
      </c>
      <c r="D13" s="78" t="s">
        <v>156</v>
      </c>
      <c r="E13" s="91">
        <v>80293</v>
      </c>
    </row>
    <row r="14" spans="2:8" ht="15" customHeight="1" x14ac:dyDescent="0.3">
      <c r="B14" s="77" t="s">
        <v>166</v>
      </c>
      <c r="C14" s="78" t="s">
        <v>167</v>
      </c>
      <c r="D14" s="78" t="s">
        <v>156</v>
      </c>
      <c r="E14" s="91">
        <v>24496</v>
      </c>
    </row>
    <row r="15" spans="2:8" ht="15" customHeight="1" x14ac:dyDescent="0.3">
      <c r="B15" s="77" t="s">
        <v>168</v>
      </c>
      <c r="C15" s="78" t="s">
        <v>169</v>
      </c>
      <c r="D15" s="78" t="s">
        <v>170</v>
      </c>
      <c r="E15" s="91">
        <v>94988</v>
      </c>
    </row>
    <row r="16" spans="2:8" ht="15" customHeight="1" x14ac:dyDescent="0.3">
      <c r="B16" s="77"/>
      <c r="C16" s="78"/>
      <c r="D16" s="78"/>
      <c r="E16" s="91"/>
    </row>
    <row r="17" spans="2:5" ht="15" customHeight="1" x14ac:dyDescent="0.3">
      <c r="B17" s="79" t="s">
        <v>171</v>
      </c>
      <c r="C17" s="80" t="s">
        <v>172</v>
      </c>
      <c r="D17" s="80" t="s">
        <v>22</v>
      </c>
      <c r="E17" s="90">
        <v>377462</v>
      </c>
    </row>
    <row r="18" spans="2:5" ht="15" customHeight="1" x14ac:dyDescent="0.3">
      <c r="B18" s="77" t="s">
        <v>173</v>
      </c>
      <c r="C18" s="78" t="s">
        <v>174</v>
      </c>
      <c r="D18" s="78" t="s">
        <v>156</v>
      </c>
      <c r="E18" s="91">
        <v>116752</v>
      </c>
    </row>
    <row r="19" spans="2:5" ht="15" customHeight="1" x14ac:dyDescent="0.3">
      <c r="B19" s="77" t="s">
        <v>175</v>
      </c>
      <c r="C19" s="78" t="s">
        <v>176</v>
      </c>
      <c r="D19" s="78" t="s">
        <v>156</v>
      </c>
      <c r="E19" s="91">
        <v>42073</v>
      </c>
    </row>
    <row r="20" spans="2:5" ht="15" customHeight="1" x14ac:dyDescent="0.3">
      <c r="B20" s="77" t="s">
        <v>177</v>
      </c>
      <c r="C20" s="78" t="s">
        <v>178</v>
      </c>
      <c r="D20" s="78" t="s">
        <v>156</v>
      </c>
      <c r="E20" s="91">
        <v>120976</v>
      </c>
    </row>
    <row r="21" spans="2:5" ht="15" customHeight="1" x14ac:dyDescent="0.3">
      <c r="B21" s="77" t="s">
        <v>179</v>
      </c>
      <c r="C21" s="78" t="s">
        <v>180</v>
      </c>
      <c r="D21" s="78" t="s">
        <v>156</v>
      </c>
      <c r="E21" s="91">
        <v>2816</v>
      </c>
    </row>
    <row r="22" spans="2:5" ht="15" customHeight="1" x14ac:dyDescent="0.3">
      <c r="B22" s="77" t="s">
        <v>181</v>
      </c>
      <c r="C22" s="78" t="s">
        <v>182</v>
      </c>
      <c r="D22" s="78" t="s">
        <v>163</v>
      </c>
      <c r="E22" s="91">
        <v>14968</v>
      </c>
    </row>
    <row r="23" spans="2:5" ht="15" customHeight="1" x14ac:dyDescent="0.3">
      <c r="B23" s="77" t="s">
        <v>183</v>
      </c>
      <c r="C23" s="78" t="s">
        <v>169</v>
      </c>
      <c r="D23" s="78" t="s">
        <v>170</v>
      </c>
      <c r="E23" s="91">
        <v>79877</v>
      </c>
    </row>
    <row r="24" spans="2:5" ht="15" customHeight="1" x14ac:dyDescent="0.3">
      <c r="B24" s="77"/>
      <c r="C24" s="78"/>
      <c r="D24" s="78"/>
      <c r="E24" s="91"/>
    </row>
    <row r="25" spans="2:5" ht="15" customHeight="1" x14ac:dyDescent="0.3">
      <c r="B25" s="79" t="s">
        <v>184</v>
      </c>
      <c r="C25" s="80" t="s">
        <v>185</v>
      </c>
      <c r="D25" s="80" t="s">
        <v>22</v>
      </c>
      <c r="E25" s="104" t="s">
        <v>246</v>
      </c>
    </row>
    <row r="26" spans="2:5" ht="15" customHeight="1" x14ac:dyDescent="0.3">
      <c r="B26" s="77" t="s">
        <v>186</v>
      </c>
      <c r="C26" s="78" t="s">
        <v>187</v>
      </c>
      <c r="D26" s="78" t="s">
        <v>163</v>
      </c>
      <c r="E26" s="91">
        <v>138096</v>
      </c>
    </row>
    <row r="27" spans="2:5" ht="15" customHeight="1" x14ac:dyDescent="0.3">
      <c r="B27" s="77" t="s">
        <v>188</v>
      </c>
      <c r="C27" s="78" t="s">
        <v>189</v>
      </c>
      <c r="D27" s="78" t="s">
        <v>163</v>
      </c>
      <c r="E27" s="91">
        <v>180939</v>
      </c>
    </row>
    <row r="28" spans="2:5" ht="15" customHeight="1" x14ac:dyDescent="0.3">
      <c r="B28" s="77" t="s">
        <v>190</v>
      </c>
      <c r="C28" s="78" t="s">
        <v>191</v>
      </c>
      <c r="D28" s="78" t="s">
        <v>163</v>
      </c>
      <c r="E28" s="91">
        <v>178878</v>
      </c>
    </row>
    <row r="29" spans="2:5" ht="15" customHeight="1" x14ac:dyDescent="0.3">
      <c r="B29" s="77" t="s">
        <v>192</v>
      </c>
      <c r="C29" s="78" t="s">
        <v>193</v>
      </c>
      <c r="D29" s="78" t="s">
        <v>163</v>
      </c>
      <c r="E29" s="91">
        <v>232651</v>
      </c>
    </row>
    <row r="30" spans="2:5" ht="15" customHeight="1" x14ac:dyDescent="0.3">
      <c r="B30" s="77" t="s">
        <v>194</v>
      </c>
      <c r="C30" s="78" t="s">
        <v>195</v>
      </c>
      <c r="D30" s="78" t="s">
        <v>163</v>
      </c>
      <c r="E30" s="91">
        <v>263170</v>
      </c>
    </row>
    <row r="31" spans="2:5" ht="15" customHeight="1" x14ac:dyDescent="0.3">
      <c r="B31" s="77" t="s">
        <v>196</v>
      </c>
      <c r="C31" s="78" t="s">
        <v>197</v>
      </c>
      <c r="D31" s="78" t="s">
        <v>163</v>
      </c>
      <c r="E31" s="91">
        <v>13038</v>
      </c>
    </row>
    <row r="32" spans="2:5" ht="15" customHeight="1" x14ac:dyDescent="0.3">
      <c r="B32" s="77" t="s">
        <v>198</v>
      </c>
      <c r="C32" s="78" t="s">
        <v>199</v>
      </c>
      <c r="D32" s="78" t="s">
        <v>163</v>
      </c>
      <c r="E32" s="91">
        <v>14144</v>
      </c>
    </row>
    <row r="33" spans="2:5" ht="15" customHeight="1" x14ac:dyDescent="0.3">
      <c r="B33" s="77" t="s">
        <v>200</v>
      </c>
      <c r="C33" s="78" t="s">
        <v>201</v>
      </c>
      <c r="D33" s="78" t="s">
        <v>163</v>
      </c>
      <c r="E33" s="91">
        <v>15208</v>
      </c>
    </row>
    <row r="34" spans="2:5" ht="15" customHeight="1" x14ac:dyDescent="0.3">
      <c r="B34" s="77" t="s">
        <v>202</v>
      </c>
      <c r="C34" s="78" t="s">
        <v>203</v>
      </c>
      <c r="D34" s="78" t="s">
        <v>163</v>
      </c>
      <c r="E34" s="91">
        <v>132973</v>
      </c>
    </row>
    <row r="35" spans="2:5" ht="15" customHeight="1" x14ac:dyDescent="0.3">
      <c r="B35" s="77" t="s">
        <v>204</v>
      </c>
      <c r="C35" s="78" t="s">
        <v>205</v>
      </c>
      <c r="D35" s="78" t="s">
        <v>163</v>
      </c>
      <c r="E35" s="91">
        <v>41859</v>
      </c>
    </row>
    <row r="36" spans="2:5" ht="15" customHeight="1" x14ac:dyDescent="0.3">
      <c r="B36" s="77" t="s">
        <v>206</v>
      </c>
      <c r="C36" s="78" t="s">
        <v>169</v>
      </c>
      <c r="D36" s="78" t="s">
        <v>170</v>
      </c>
      <c r="E36" s="91">
        <v>327943</v>
      </c>
    </row>
    <row r="37" spans="2:5" ht="15" customHeight="1" x14ac:dyDescent="0.3">
      <c r="B37" s="77"/>
      <c r="C37" s="78"/>
      <c r="D37" s="78"/>
      <c r="E37" s="91"/>
    </row>
    <row r="38" spans="2:5" ht="15" customHeight="1" x14ac:dyDescent="0.3">
      <c r="B38" s="79" t="s">
        <v>207</v>
      </c>
      <c r="C38" s="80" t="s">
        <v>208</v>
      </c>
      <c r="D38" s="80" t="s">
        <v>22</v>
      </c>
      <c r="E38" s="90">
        <v>125000</v>
      </c>
    </row>
    <row r="39" spans="2:5" ht="15" customHeight="1" x14ac:dyDescent="0.3">
      <c r="B39" s="77" t="s">
        <v>209</v>
      </c>
      <c r="C39" s="78" t="s">
        <v>210</v>
      </c>
      <c r="D39" s="78" t="s">
        <v>156</v>
      </c>
      <c r="E39" s="91">
        <v>61863</v>
      </c>
    </row>
    <row r="40" spans="2:5" ht="15" customHeight="1" x14ac:dyDescent="0.3">
      <c r="B40" s="77" t="s">
        <v>211</v>
      </c>
      <c r="C40" s="78" t="s">
        <v>212</v>
      </c>
      <c r="D40" s="78" t="s">
        <v>156</v>
      </c>
      <c r="E40" s="91">
        <v>42286</v>
      </c>
    </row>
    <row r="41" spans="2:5" ht="15" customHeight="1" x14ac:dyDescent="0.3">
      <c r="B41" s="77" t="s">
        <v>213</v>
      </c>
      <c r="C41" s="78" t="s">
        <v>169</v>
      </c>
      <c r="D41" s="78" t="s">
        <v>170</v>
      </c>
      <c r="E41" s="91">
        <v>20851</v>
      </c>
    </row>
    <row r="42" spans="2:5" ht="15" customHeight="1" x14ac:dyDescent="0.3">
      <c r="B42" s="77"/>
      <c r="C42" s="78"/>
      <c r="D42" s="78"/>
      <c r="E42" s="91"/>
    </row>
    <row r="43" spans="2:5" ht="15" customHeight="1" x14ac:dyDescent="0.3">
      <c r="B43" s="79" t="s">
        <v>214</v>
      </c>
      <c r="C43" s="80" t="s">
        <v>77</v>
      </c>
      <c r="D43" s="80" t="s">
        <v>22</v>
      </c>
      <c r="E43" s="90">
        <v>629541</v>
      </c>
    </row>
    <row r="44" spans="2:5" ht="15" customHeight="1" x14ac:dyDescent="0.3">
      <c r="B44" s="77" t="s">
        <v>215</v>
      </c>
      <c r="C44" s="78" t="s">
        <v>77</v>
      </c>
      <c r="D44" s="78" t="s">
        <v>170</v>
      </c>
      <c r="E44" s="91">
        <v>629541</v>
      </c>
    </row>
    <row r="45" spans="2:5" ht="15" customHeight="1" x14ac:dyDescent="0.3">
      <c r="B45" s="77"/>
      <c r="C45" s="78"/>
      <c r="D45" s="78"/>
      <c r="E45" s="91"/>
    </row>
    <row r="46" spans="2:5" ht="15" customHeight="1" x14ac:dyDescent="0.3">
      <c r="B46" s="79" t="s">
        <v>216</v>
      </c>
      <c r="C46" s="80" t="s">
        <v>23</v>
      </c>
      <c r="D46" s="80" t="s">
        <v>22</v>
      </c>
      <c r="E46" s="90">
        <v>663365</v>
      </c>
    </row>
    <row r="47" spans="2:5" ht="15" customHeight="1" x14ac:dyDescent="0.3">
      <c r="B47" s="77" t="s">
        <v>217</v>
      </c>
      <c r="C47" s="78" t="s">
        <v>218</v>
      </c>
      <c r="D47" s="78" t="s">
        <v>170</v>
      </c>
      <c r="E47" s="91">
        <v>278020</v>
      </c>
    </row>
    <row r="48" spans="2:5" ht="15" customHeight="1" x14ac:dyDescent="0.3">
      <c r="B48" s="77" t="s">
        <v>219</v>
      </c>
      <c r="C48" s="78" t="s">
        <v>220</v>
      </c>
      <c r="D48" s="78" t="s">
        <v>170</v>
      </c>
      <c r="E48" s="91">
        <v>69505</v>
      </c>
    </row>
    <row r="49" spans="2:5" ht="15" customHeight="1" x14ac:dyDescent="0.3">
      <c r="B49" s="77" t="s">
        <v>221</v>
      </c>
      <c r="C49" s="78" t="s">
        <v>222</v>
      </c>
      <c r="D49" s="78" t="s">
        <v>170</v>
      </c>
      <c r="E49" s="91">
        <v>283747</v>
      </c>
    </row>
    <row r="50" spans="2:5" ht="15" customHeight="1" x14ac:dyDescent="0.3">
      <c r="B50" s="77" t="s">
        <v>223</v>
      </c>
      <c r="C50" s="78" t="s">
        <v>224</v>
      </c>
      <c r="D50" s="78" t="s">
        <v>156</v>
      </c>
      <c r="E50" s="91">
        <v>32093</v>
      </c>
    </row>
    <row r="51" spans="2:5" ht="15" customHeight="1" x14ac:dyDescent="0.3">
      <c r="B51" s="77"/>
      <c r="C51" s="78"/>
      <c r="D51" s="78"/>
      <c r="E51" s="91"/>
    </row>
    <row r="52" spans="2:5" ht="15" customHeight="1" x14ac:dyDescent="0.3">
      <c r="B52" s="79" t="s">
        <v>225</v>
      </c>
      <c r="C52" s="80" t="s">
        <v>44</v>
      </c>
      <c r="D52" s="80" t="s">
        <v>22</v>
      </c>
      <c r="E52" s="90">
        <v>91166</v>
      </c>
    </row>
    <row r="53" spans="2:5" ht="15" customHeight="1" x14ac:dyDescent="0.3">
      <c r="B53" s="77" t="s">
        <v>226</v>
      </c>
      <c r="C53" s="78" t="s">
        <v>44</v>
      </c>
      <c r="D53" s="78" t="s">
        <v>156</v>
      </c>
      <c r="E53" s="91">
        <v>91166</v>
      </c>
    </row>
    <row r="54" spans="2:5" ht="15" customHeight="1" x14ac:dyDescent="0.3">
      <c r="B54" s="77"/>
      <c r="C54" s="78"/>
      <c r="D54" s="78"/>
      <c r="E54" s="91"/>
    </row>
    <row r="55" spans="2:5" ht="15" customHeight="1" x14ac:dyDescent="0.3">
      <c r="B55" s="79" t="s">
        <v>227</v>
      </c>
      <c r="C55" s="80" t="s">
        <v>228</v>
      </c>
      <c r="D55" s="80" t="s">
        <v>22</v>
      </c>
      <c r="E55" s="90">
        <v>354617</v>
      </c>
    </row>
    <row r="56" spans="2:5" ht="15" customHeight="1" x14ac:dyDescent="0.3">
      <c r="B56" s="77" t="s">
        <v>229</v>
      </c>
      <c r="C56" s="78" t="s">
        <v>230</v>
      </c>
      <c r="D56" s="78" t="s">
        <v>170</v>
      </c>
      <c r="E56" s="91">
        <v>354617</v>
      </c>
    </row>
    <row r="57" spans="2:5" ht="15" customHeight="1" x14ac:dyDescent="0.3">
      <c r="B57" s="77"/>
      <c r="C57" s="78"/>
      <c r="D57" s="78"/>
      <c r="E57" s="91"/>
    </row>
    <row r="58" spans="2:5" ht="15" customHeight="1" x14ac:dyDescent="0.3">
      <c r="B58" s="79" t="s">
        <v>231</v>
      </c>
      <c r="C58" s="80" t="s">
        <v>24</v>
      </c>
      <c r="D58" s="80" t="s">
        <v>22</v>
      </c>
      <c r="E58" s="90">
        <v>302073</v>
      </c>
    </row>
    <row r="59" spans="2:5" ht="15" customHeight="1" x14ac:dyDescent="0.3">
      <c r="B59" s="77" t="s">
        <v>232</v>
      </c>
      <c r="C59" s="78" t="s">
        <v>233</v>
      </c>
      <c r="D59" s="78" t="s">
        <v>234</v>
      </c>
      <c r="E59" s="91">
        <v>86942</v>
      </c>
    </row>
    <row r="60" spans="2:5" ht="15" customHeight="1" x14ac:dyDescent="0.3">
      <c r="B60" s="77" t="s">
        <v>235</v>
      </c>
      <c r="C60" s="78" t="s">
        <v>46</v>
      </c>
      <c r="D60" s="78" t="s">
        <v>234</v>
      </c>
      <c r="E60" s="91">
        <v>86588</v>
      </c>
    </row>
    <row r="61" spans="2:5" ht="15" customHeight="1" x14ac:dyDescent="0.3">
      <c r="B61" s="77" t="s">
        <v>236</v>
      </c>
      <c r="C61" s="78" t="s">
        <v>237</v>
      </c>
      <c r="D61" s="78" t="s">
        <v>234</v>
      </c>
      <c r="E61" s="91">
        <v>52632</v>
      </c>
    </row>
    <row r="62" spans="2:5" ht="15" customHeight="1" x14ac:dyDescent="0.3">
      <c r="B62" s="77" t="s">
        <v>238</v>
      </c>
      <c r="C62" s="78" t="s">
        <v>45</v>
      </c>
      <c r="D62" s="78" t="s">
        <v>234</v>
      </c>
      <c r="E62" s="91">
        <v>-1469</v>
      </c>
    </row>
    <row r="63" spans="2:5" ht="15" customHeight="1" x14ac:dyDescent="0.3">
      <c r="B63" s="77" t="s">
        <v>239</v>
      </c>
      <c r="C63" s="78" t="s">
        <v>240</v>
      </c>
      <c r="D63" s="78" t="s">
        <v>234</v>
      </c>
      <c r="E63" s="91">
        <v>36775</v>
      </c>
    </row>
    <row r="64" spans="2:5" ht="15" customHeight="1" x14ac:dyDescent="0.3">
      <c r="B64" s="77" t="s">
        <v>241</v>
      </c>
      <c r="C64" s="78" t="s">
        <v>242</v>
      </c>
      <c r="D64" s="78" t="s">
        <v>234</v>
      </c>
      <c r="E64" s="91">
        <v>40605</v>
      </c>
    </row>
    <row r="65" spans="2:5" ht="15" customHeight="1" thickBot="1" x14ac:dyDescent="0.35">
      <c r="B65" s="81"/>
      <c r="C65" s="82" t="s">
        <v>243</v>
      </c>
      <c r="D65" s="82"/>
      <c r="E65" s="92">
        <v>4558924</v>
      </c>
    </row>
    <row r="66" spans="2:5" ht="19.8" customHeight="1" x14ac:dyDescent="0.3"/>
  </sheetData>
  <mergeCells count="3">
    <mergeCell ref="B6:D6"/>
    <mergeCell ref="B2:B4"/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E6F3-055F-46D3-8662-6AB9AA4873A1}">
  <sheetPr published="0"/>
  <dimension ref="B1:W98"/>
  <sheetViews>
    <sheetView zoomScale="80" zoomScaleNormal="80" workbookViewId="0">
      <pane ySplit="5" topLeftCell="A26" activePane="bottomLeft" state="frozen"/>
      <selection pane="bottomLeft" activeCell="B47" sqref="B47"/>
    </sheetView>
  </sheetViews>
  <sheetFormatPr baseColWidth="10" defaultColWidth="11.44140625" defaultRowHeight="14.4" x14ac:dyDescent="0.3"/>
  <cols>
    <col min="1" max="1" width="2.44140625" customWidth="1"/>
    <col min="2" max="2" width="8.5546875" customWidth="1"/>
    <col min="3" max="3" width="54.33203125" customWidth="1"/>
    <col min="4" max="5" width="15.109375" style="2" customWidth="1"/>
    <col min="6" max="6" width="17.109375" style="2" customWidth="1"/>
    <col min="7" max="7" width="15" style="3" customWidth="1"/>
    <col min="8" max="17" width="13.77734375" style="3" customWidth="1"/>
    <col min="18" max="20" width="13.77734375" customWidth="1"/>
    <col min="23" max="23" width="20.44140625" customWidth="1"/>
  </cols>
  <sheetData>
    <row r="1" spans="2:21" ht="23.4" x14ac:dyDescent="0.45">
      <c r="B1" s="1" t="s">
        <v>25</v>
      </c>
    </row>
    <row r="2" spans="2:21" x14ac:dyDescent="0.3">
      <c r="B2" s="133" t="s">
        <v>27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1" ht="15" thickBot="1" x14ac:dyDescent="0.35">
      <c r="D3" s="140" t="s">
        <v>50</v>
      </c>
      <c r="E3" s="140"/>
      <c r="F3" s="141"/>
      <c r="G3" s="128" t="s">
        <v>251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2:21" ht="15" customHeight="1" thickBot="1" x14ac:dyDescent="0.35">
      <c r="B4" s="4"/>
      <c r="C4" s="5"/>
      <c r="D4" s="135" t="s">
        <v>51</v>
      </c>
      <c r="E4" s="136"/>
      <c r="F4" s="38" t="s">
        <v>96</v>
      </c>
      <c r="G4" s="72" t="s">
        <v>43</v>
      </c>
      <c r="H4" s="137" t="s">
        <v>119</v>
      </c>
      <c r="I4" s="138"/>
      <c r="J4" s="139"/>
      <c r="K4" s="137" t="s">
        <v>124</v>
      </c>
      <c r="L4" s="138"/>
      <c r="M4" s="139"/>
      <c r="N4" s="137" t="s">
        <v>136</v>
      </c>
      <c r="O4" s="138"/>
      <c r="P4" s="138"/>
      <c r="Q4" s="139"/>
      <c r="R4" s="137" t="s">
        <v>129</v>
      </c>
      <c r="S4" s="138"/>
      <c r="T4" s="139"/>
      <c r="U4" s="112" t="s">
        <v>22</v>
      </c>
    </row>
    <row r="5" spans="2:21" s="25" customFormat="1" ht="44.4" customHeight="1" thickBot="1" x14ac:dyDescent="0.35">
      <c r="B5" s="154" t="s">
        <v>0</v>
      </c>
      <c r="C5" s="155"/>
      <c r="D5" s="68" t="s">
        <v>52</v>
      </c>
      <c r="E5" s="69" t="s">
        <v>77</v>
      </c>
      <c r="F5" s="69" t="s">
        <v>78</v>
      </c>
      <c r="G5" s="24" t="s">
        <v>128</v>
      </c>
      <c r="H5" s="24" t="s">
        <v>117</v>
      </c>
      <c r="I5" s="24" t="s">
        <v>118</v>
      </c>
      <c r="J5" s="24" t="s">
        <v>120</v>
      </c>
      <c r="K5" s="24" t="s">
        <v>121</v>
      </c>
      <c r="L5" s="24" t="s">
        <v>122</v>
      </c>
      <c r="M5" s="24" t="s">
        <v>123</v>
      </c>
      <c r="N5" s="24" t="s">
        <v>140</v>
      </c>
      <c r="O5" s="24" t="s">
        <v>125</v>
      </c>
      <c r="P5" s="24" t="s">
        <v>126</v>
      </c>
      <c r="Q5" s="24" t="s">
        <v>127</v>
      </c>
      <c r="R5" s="24" t="s">
        <v>130</v>
      </c>
      <c r="S5" s="24" t="s">
        <v>131</v>
      </c>
      <c r="T5" s="24" t="s">
        <v>132</v>
      </c>
    </row>
    <row r="6" spans="2:21" x14ac:dyDescent="0.3">
      <c r="B6" s="8" t="s">
        <v>1</v>
      </c>
      <c r="C6" s="9" t="s">
        <v>155</v>
      </c>
      <c r="D6" s="10">
        <v>30853</v>
      </c>
      <c r="E6" s="34">
        <f>D6*0.25</f>
        <v>7713.25</v>
      </c>
      <c r="F6" s="34">
        <f>D6+E6</f>
        <v>38566.25</v>
      </c>
      <c r="G6" s="11"/>
      <c r="H6" s="11"/>
      <c r="I6" s="11"/>
      <c r="J6" s="11"/>
      <c r="K6" s="11">
        <f>F6</f>
        <v>38566.25</v>
      </c>
      <c r="L6" s="11"/>
      <c r="M6" s="11"/>
      <c r="N6" s="11"/>
      <c r="O6" s="11"/>
      <c r="P6" s="11"/>
      <c r="Q6" s="11"/>
      <c r="R6" s="11"/>
      <c r="S6" s="11"/>
      <c r="T6" s="11"/>
      <c r="U6" s="2">
        <f>SUM(G6:T6)</f>
        <v>38566.25</v>
      </c>
    </row>
    <row r="7" spans="2:21" x14ac:dyDescent="0.3">
      <c r="B7" s="12" t="s">
        <v>2</v>
      </c>
      <c r="C7" s="13" t="s">
        <v>158</v>
      </c>
      <c r="D7" s="14">
        <v>155785</v>
      </c>
      <c r="E7" s="34">
        <f t="shared" ref="E7:E12" si="0">D7*0.25</f>
        <v>38946.25</v>
      </c>
      <c r="F7" s="34">
        <f t="shared" ref="F7:F12" si="1">D7+E7</f>
        <v>194731.25</v>
      </c>
      <c r="G7" s="11"/>
      <c r="H7" s="11"/>
      <c r="I7" s="11"/>
      <c r="J7" s="11"/>
      <c r="K7" s="11">
        <f t="shared" ref="K7:K12" si="2">F7</f>
        <v>194731.25</v>
      </c>
      <c r="L7" s="11"/>
      <c r="M7" s="11"/>
      <c r="N7" s="11"/>
      <c r="O7" s="11"/>
      <c r="P7" s="11"/>
      <c r="Q7" s="11"/>
      <c r="R7" s="11"/>
      <c r="S7" s="11"/>
      <c r="T7" s="11"/>
      <c r="U7" s="2">
        <f t="shared" ref="U7:U56" si="3">SUM(G7:T7)</f>
        <v>194731.25</v>
      </c>
    </row>
    <row r="8" spans="2:21" x14ac:dyDescent="0.3">
      <c r="B8" s="12" t="s">
        <v>79</v>
      </c>
      <c r="C8" s="13" t="s">
        <v>160</v>
      </c>
      <c r="D8" s="14">
        <v>63979</v>
      </c>
      <c r="E8" s="34">
        <f t="shared" si="0"/>
        <v>15994.75</v>
      </c>
      <c r="F8" s="34">
        <f t="shared" si="1"/>
        <v>79973.75</v>
      </c>
      <c r="G8" s="11"/>
      <c r="H8" s="11"/>
      <c r="I8" s="11"/>
      <c r="J8" s="11"/>
      <c r="K8" s="11">
        <f t="shared" si="2"/>
        <v>79973.75</v>
      </c>
      <c r="L8" s="11"/>
      <c r="M8" s="11"/>
      <c r="N8" s="11"/>
      <c r="O8" s="11"/>
      <c r="P8" s="11"/>
      <c r="Q8" s="11"/>
      <c r="R8" s="11"/>
      <c r="S8" s="11"/>
      <c r="T8" s="11"/>
      <c r="U8" s="2">
        <f t="shared" si="3"/>
        <v>79973.75</v>
      </c>
    </row>
    <row r="9" spans="2:21" x14ac:dyDescent="0.3">
      <c r="B9" s="12" t="s">
        <v>3</v>
      </c>
      <c r="C9" s="13" t="s">
        <v>162</v>
      </c>
      <c r="D9" s="14">
        <v>26407</v>
      </c>
      <c r="E9" s="34">
        <f t="shared" si="0"/>
        <v>6601.75</v>
      </c>
      <c r="F9" s="34">
        <f t="shared" si="1"/>
        <v>33008.75</v>
      </c>
      <c r="G9" s="11"/>
      <c r="H9" s="11"/>
      <c r="I9" s="11"/>
      <c r="J9" s="11"/>
      <c r="K9" s="11">
        <f t="shared" si="2"/>
        <v>33008.75</v>
      </c>
      <c r="L9" s="11"/>
      <c r="M9" s="11"/>
      <c r="N9" s="11"/>
      <c r="O9" s="11"/>
      <c r="P9" s="11"/>
      <c r="Q9" s="11"/>
      <c r="R9" s="11"/>
      <c r="S9" s="11"/>
      <c r="T9" s="11"/>
      <c r="U9" s="2">
        <f t="shared" si="3"/>
        <v>33008.75</v>
      </c>
    </row>
    <row r="10" spans="2:21" x14ac:dyDescent="0.3">
      <c r="B10" s="12" t="s">
        <v>4</v>
      </c>
      <c r="C10" s="13" t="s">
        <v>165</v>
      </c>
      <c r="D10" s="14">
        <v>80293</v>
      </c>
      <c r="E10" s="34">
        <f t="shared" si="0"/>
        <v>20073.25</v>
      </c>
      <c r="F10" s="34">
        <f t="shared" si="1"/>
        <v>100366.25</v>
      </c>
      <c r="G10" s="11"/>
      <c r="H10" s="11"/>
      <c r="I10" s="11"/>
      <c r="J10" s="11"/>
      <c r="K10" s="11">
        <f t="shared" si="2"/>
        <v>100366.25</v>
      </c>
      <c r="L10" s="11"/>
      <c r="M10" s="11"/>
      <c r="N10" s="11"/>
      <c r="O10" s="11"/>
      <c r="P10" s="11"/>
      <c r="Q10" s="11"/>
      <c r="R10" s="11"/>
      <c r="S10" s="11"/>
      <c r="T10" s="11"/>
      <c r="U10" s="2">
        <f t="shared" si="3"/>
        <v>100366.25</v>
      </c>
    </row>
    <row r="11" spans="2:21" x14ac:dyDescent="0.3">
      <c r="B11" s="12" t="s">
        <v>5</v>
      </c>
      <c r="C11" s="13" t="s">
        <v>167</v>
      </c>
      <c r="D11" s="14">
        <v>24496</v>
      </c>
      <c r="E11" s="34">
        <f t="shared" si="0"/>
        <v>6124</v>
      </c>
      <c r="F11" s="34">
        <f t="shared" si="1"/>
        <v>30620</v>
      </c>
      <c r="G11" s="11"/>
      <c r="H11" s="11"/>
      <c r="I11" s="11"/>
      <c r="J11" s="11"/>
      <c r="K11" s="11">
        <f t="shared" si="2"/>
        <v>30620</v>
      </c>
      <c r="L11" s="11"/>
      <c r="M11" s="11"/>
      <c r="N11" s="11"/>
      <c r="O11" s="11"/>
      <c r="P11" s="11"/>
      <c r="Q11" s="11"/>
      <c r="R11" s="11"/>
      <c r="S11" s="11"/>
      <c r="T11" s="11"/>
      <c r="U11" s="2">
        <f t="shared" si="3"/>
        <v>30620</v>
      </c>
    </row>
    <row r="12" spans="2:21" x14ac:dyDescent="0.3">
      <c r="B12" s="12" t="s">
        <v>6</v>
      </c>
      <c r="C12" s="13" t="s">
        <v>169</v>
      </c>
      <c r="D12" s="14">
        <v>94988</v>
      </c>
      <c r="E12" s="34">
        <f t="shared" si="0"/>
        <v>23747</v>
      </c>
      <c r="F12" s="34">
        <f t="shared" si="1"/>
        <v>118735</v>
      </c>
      <c r="G12" s="11"/>
      <c r="H12" s="11"/>
      <c r="I12" s="11"/>
      <c r="J12" s="11"/>
      <c r="K12" s="11">
        <f t="shared" si="2"/>
        <v>118735</v>
      </c>
      <c r="L12" s="11"/>
      <c r="M12" s="11"/>
      <c r="N12" s="11"/>
      <c r="O12" s="11"/>
      <c r="P12" s="11"/>
      <c r="Q12" s="11"/>
      <c r="R12" s="11"/>
      <c r="S12" s="11"/>
      <c r="T12" s="11"/>
      <c r="U12" s="2">
        <f t="shared" si="3"/>
        <v>118735</v>
      </c>
    </row>
    <row r="13" spans="2:21" s="7" customFormat="1" ht="15" thickBot="1" x14ac:dyDescent="0.35">
      <c r="B13" s="46" t="s">
        <v>64</v>
      </c>
      <c r="C13" s="47"/>
      <c r="D13" s="48">
        <f t="shared" ref="D13:T13" si="4">SUM(D6:D12)</f>
        <v>476801</v>
      </c>
      <c r="E13" s="48">
        <f t="shared" si="4"/>
        <v>119200.25</v>
      </c>
      <c r="F13" s="48">
        <f t="shared" si="4"/>
        <v>596001.25</v>
      </c>
      <c r="G13" s="48">
        <f t="shared" si="4"/>
        <v>0</v>
      </c>
      <c r="H13" s="48">
        <f t="shared" si="4"/>
        <v>0</v>
      </c>
      <c r="I13" s="48">
        <f t="shared" si="4"/>
        <v>0</v>
      </c>
      <c r="J13" s="48">
        <f t="shared" si="4"/>
        <v>0</v>
      </c>
      <c r="K13" s="48">
        <f t="shared" si="4"/>
        <v>596001.25</v>
      </c>
      <c r="L13" s="48">
        <f t="shared" si="4"/>
        <v>0</v>
      </c>
      <c r="M13" s="48">
        <f t="shared" si="4"/>
        <v>0</v>
      </c>
      <c r="N13" s="48">
        <f t="shared" si="4"/>
        <v>0</v>
      </c>
      <c r="O13" s="48">
        <f t="shared" si="4"/>
        <v>0</v>
      </c>
      <c r="P13" s="48">
        <f t="shared" si="4"/>
        <v>0</v>
      </c>
      <c r="Q13" s="48">
        <f t="shared" si="4"/>
        <v>0</v>
      </c>
      <c r="R13" s="48">
        <f t="shared" si="4"/>
        <v>0</v>
      </c>
      <c r="S13" s="48">
        <f t="shared" si="4"/>
        <v>0</v>
      </c>
      <c r="T13" s="48">
        <f t="shared" si="4"/>
        <v>0</v>
      </c>
      <c r="U13" s="2">
        <f t="shared" si="3"/>
        <v>596001.25</v>
      </c>
    </row>
    <row r="14" spans="2:21" x14ac:dyDescent="0.3">
      <c r="B14" s="26" t="s">
        <v>268</v>
      </c>
      <c r="C14" s="13" t="s">
        <v>174</v>
      </c>
      <c r="D14" s="10">
        <v>116752</v>
      </c>
      <c r="E14" s="34">
        <f>D14*0.25</f>
        <v>29188</v>
      </c>
      <c r="F14" s="34">
        <f>D14+E14</f>
        <v>145940</v>
      </c>
      <c r="G14" s="6"/>
      <c r="H14" s="70"/>
      <c r="I14" s="70"/>
      <c r="J14" s="70"/>
      <c r="K14" s="70">
        <f>F14</f>
        <v>145940</v>
      </c>
      <c r="L14" s="11"/>
      <c r="M14" s="6"/>
      <c r="N14" s="6"/>
      <c r="O14" s="6"/>
      <c r="P14" s="6"/>
      <c r="Q14" s="6"/>
      <c r="R14" s="6"/>
      <c r="S14" s="6"/>
      <c r="T14" s="6"/>
      <c r="U14" s="2">
        <f t="shared" si="3"/>
        <v>145940</v>
      </c>
    </row>
    <row r="15" spans="2:21" x14ac:dyDescent="0.3">
      <c r="B15" s="26" t="s">
        <v>34</v>
      </c>
      <c r="C15" s="13" t="s">
        <v>176</v>
      </c>
      <c r="D15" s="14">
        <v>42073</v>
      </c>
      <c r="E15" s="34">
        <f t="shared" ref="E15:E19" si="5">D15*0.25</f>
        <v>10518.25</v>
      </c>
      <c r="F15" s="34">
        <f t="shared" ref="F15:F19" si="6">D15+E15</f>
        <v>52591.25</v>
      </c>
      <c r="G15" s="11"/>
      <c r="H15" s="11"/>
      <c r="I15" s="11"/>
      <c r="J15" s="11"/>
      <c r="K15" s="70">
        <f t="shared" ref="K15:K19" si="7">F15</f>
        <v>52591.25</v>
      </c>
      <c r="L15" s="11"/>
      <c r="M15" s="11"/>
      <c r="N15" s="11"/>
      <c r="O15" s="11"/>
      <c r="P15" s="11"/>
      <c r="Q15" s="11"/>
      <c r="R15" s="11"/>
      <c r="S15" s="11"/>
      <c r="T15" s="11"/>
      <c r="U15" s="2">
        <f t="shared" si="3"/>
        <v>52591.25</v>
      </c>
    </row>
    <row r="16" spans="2:21" x14ac:dyDescent="0.3">
      <c r="B16" s="26" t="s">
        <v>55</v>
      </c>
      <c r="C16" s="13" t="s">
        <v>178</v>
      </c>
      <c r="D16" s="14">
        <v>120976</v>
      </c>
      <c r="E16" s="34">
        <f t="shared" si="5"/>
        <v>30244</v>
      </c>
      <c r="F16" s="34">
        <f t="shared" si="6"/>
        <v>151220</v>
      </c>
      <c r="G16" s="11"/>
      <c r="H16" s="11"/>
      <c r="I16" s="11"/>
      <c r="J16" s="11"/>
      <c r="K16" s="70">
        <f t="shared" si="7"/>
        <v>151220</v>
      </c>
      <c r="L16" s="11"/>
      <c r="M16" s="11"/>
      <c r="N16" s="11"/>
      <c r="O16" s="11"/>
      <c r="P16" s="11"/>
      <c r="Q16" s="11"/>
      <c r="R16" s="11"/>
      <c r="S16" s="11"/>
      <c r="T16" s="11"/>
      <c r="U16" s="2">
        <f t="shared" si="3"/>
        <v>151220</v>
      </c>
    </row>
    <row r="17" spans="2:21" x14ac:dyDescent="0.3">
      <c r="B17" s="26" t="s">
        <v>56</v>
      </c>
      <c r="C17" s="13" t="s">
        <v>180</v>
      </c>
      <c r="D17" s="14">
        <v>2816</v>
      </c>
      <c r="E17" s="34">
        <f t="shared" si="5"/>
        <v>704</v>
      </c>
      <c r="F17" s="34">
        <f t="shared" si="6"/>
        <v>3520</v>
      </c>
      <c r="G17" s="11"/>
      <c r="H17" s="11"/>
      <c r="I17" s="11"/>
      <c r="J17" s="11"/>
      <c r="K17" s="70">
        <f t="shared" si="7"/>
        <v>3520</v>
      </c>
      <c r="L17" s="11"/>
      <c r="M17" s="11"/>
      <c r="N17" s="11"/>
      <c r="O17" s="11"/>
      <c r="P17" s="11"/>
      <c r="Q17" s="11"/>
      <c r="R17" s="11"/>
      <c r="S17" s="11"/>
      <c r="T17" s="11"/>
      <c r="U17" s="2">
        <f t="shared" si="3"/>
        <v>3520</v>
      </c>
    </row>
    <row r="18" spans="2:21" x14ac:dyDescent="0.3">
      <c r="B18" s="26" t="s">
        <v>57</v>
      </c>
      <c r="C18" s="13" t="s">
        <v>182</v>
      </c>
      <c r="D18" s="14">
        <v>14968</v>
      </c>
      <c r="E18" s="34">
        <f t="shared" si="5"/>
        <v>3742</v>
      </c>
      <c r="F18" s="34">
        <f t="shared" si="6"/>
        <v>18710</v>
      </c>
      <c r="G18" s="11"/>
      <c r="H18" s="11"/>
      <c r="I18" s="11"/>
      <c r="J18" s="11"/>
      <c r="K18" s="70">
        <f t="shared" si="7"/>
        <v>18710</v>
      </c>
      <c r="L18" s="11"/>
      <c r="M18" s="11"/>
      <c r="N18" s="11"/>
      <c r="O18" s="11"/>
      <c r="P18" s="11"/>
      <c r="Q18" s="11"/>
      <c r="R18" s="11"/>
      <c r="S18" s="11"/>
      <c r="T18" s="11"/>
      <c r="U18" s="2">
        <f t="shared" si="3"/>
        <v>18710</v>
      </c>
    </row>
    <row r="19" spans="2:21" x14ac:dyDescent="0.3">
      <c r="B19" s="26" t="s">
        <v>33</v>
      </c>
      <c r="C19" s="13" t="s">
        <v>169</v>
      </c>
      <c r="D19" s="14">
        <v>79877</v>
      </c>
      <c r="E19" s="34">
        <f t="shared" si="5"/>
        <v>19969.25</v>
      </c>
      <c r="F19" s="34">
        <f t="shared" si="6"/>
        <v>99846.25</v>
      </c>
      <c r="G19" s="11"/>
      <c r="H19" s="11"/>
      <c r="I19" s="11"/>
      <c r="J19" s="11"/>
      <c r="K19" s="70">
        <f t="shared" si="7"/>
        <v>99846.25</v>
      </c>
      <c r="L19" s="11"/>
      <c r="M19" s="11"/>
      <c r="N19" s="11"/>
      <c r="O19" s="11"/>
      <c r="P19" s="11"/>
      <c r="Q19" s="11"/>
      <c r="R19" s="11"/>
      <c r="S19" s="11"/>
      <c r="T19" s="11"/>
      <c r="U19" s="2">
        <f t="shared" si="3"/>
        <v>99846.25</v>
      </c>
    </row>
    <row r="20" spans="2:21" s="7" customFormat="1" ht="15" thickBot="1" x14ac:dyDescent="0.35">
      <c r="B20" s="46" t="s">
        <v>65</v>
      </c>
      <c r="C20" s="47"/>
      <c r="D20" s="49">
        <f t="shared" ref="D20:T20" si="8">SUM(D14:D19)</f>
        <v>377462</v>
      </c>
      <c r="E20" s="50">
        <f t="shared" si="8"/>
        <v>94365.5</v>
      </c>
      <c r="F20" s="49">
        <f t="shared" si="8"/>
        <v>471827.5</v>
      </c>
      <c r="G20" s="51">
        <f t="shared" si="8"/>
        <v>0</v>
      </c>
      <c r="H20" s="51">
        <f t="shared" si="8"/>
        <v>0</v>
      </c>
      <c r="I20" s="51">
        <f t="shared" si="8"/>
        <v>0</v>
      </c>
      <c r="J20" s="51">
        <f t="shared" si="8"/>
        <v>0</v>
      </c>
      <c r="K20" s="51">
        <f t="shared" si="8"/>
        <v>471827.5</v>
      </c>
      <c r="L20" s="51">
        <f t="shared" si="8"/>
        <v>0</v>
      </c>
      <c r="M20" s="51">
        <f t="shared" si="8"/>
        <v>0</v>
      </c>
      <c r="N20" s="51">
        <f t="shared" si="8"/>
        <v>0</v>
      </c>
      <c r="O20" s="51">
        <f t="shared" si="8"/>
        <v>0</v>
      </c>
      <c r="P20" s="51">
        <f t="shared" si="8"/>
        <v>0</v>
      </c>
      <c r="Q20" s="51">
        <f t="shared" si="8"/>
        <v>0</v>
      </c>
      <c r="R20" s="51">
        <f t="shared" si="8"/>
        <v>0</v>
      </c>
      <c r="S20" s="51">
        <f t="shared" si="8"/>
        <v>0</v>
      </c>
      <c r="T20" s="51">
        <f t="shared" si="8"/>
        <v>0</v>
      </c>
      <c r="U20" s="2">
        <f t="shared" si="3"/>
        <v>471827.5</v>
      </c>
    </row>
    <row r="21" spans="2:21" x14ac:dyDescent="0.3">
      <c r="B21" s="37" t="s">
        <v>35</v>
      </c>
      <c r="C21" s="9" t="s">
        <v>187</v>
      </c>
      <c r="D21" s="10">
        <v>138096</v>
      </c>
      <c r="E21" s="34">
        <f>D21*0.25</f>
        <v>34524</v>
      </c>
      <c r="F21" s="34">
        <f>D21+E21</f>
        <v>172620</v>
      </c>
      <c r="G21" s="16"/>
      <c r="H21" s="16"/>
      <c r="I21" s="16"/>
      <c r="J21" s="16"/>
      <c r="K21" s="16"/>
      <c r="L21" s="16">
        <f>F21</f>
        <v>172620</v>
      </c>
      <c r="M21" s="16"/>
      <c r="N21" s="16"/>
      <c r="O21" s="16"/>
      <c r="P21" s="16"/>
      <c r="Q21" s="16"/>
      <c r="R21" s="16"/>
      <c r="S21" s="16"/>
      <c r="T21" s="16"/>
      <c r="U21" s="2">
        <f t="shared" si="3"/>
        <v>172620</v>
      </c>
    </row>
    <row r="22" spans="2:21" x14ac:dyDescent="0.3">
      <c r="B22" s="37" t="s">
        <v>36</v>
      </c>
      <c r="C22" s="13" t="s">
        <v>189</v>
      </c>
      <c r="D22" s="14">
        <v>180939</v>
      </c>
      <c r="E22" s="34">
        <f t="shared" ref="E22:E42" si="9">D22*0.25</f>
        <v>45234.75</v>
      </c>
      <c r="F22" s="34">
        <f t="shared" ref="F22:F31" si="10">D22+E22</f>
        <v>226173.75</v>
      </c>
      <c r="G22" s="11"/>
      <c r="H22" s="11"/>
      <c r="I22" s="11"/>
      <c r="J22" s="11"/>
      <c r="K22" s="11"/>
      <c r="L22" s="11">
        <f t="shared" ref="L22:L31" si="11">F22</f>
        <v>226173.75</v>
      </c>
      <c r="M22" s="11"/>
      <c r="N22" s="11"/>
      <c r="O22" s="11"/>
      <c r="P22" s="11"/>
      <c r="Q22" s="11"/>
      <c r="R22" s="11"/>
      <c r="S22" s="11"/>
      <c r="T22" s="11"/>
      <c r="U22" s="2">
        <f t="shared" si="3"/>
        <v>226173.75</v>
      </c>
    </row>
    <row r="23" spans="2:21" x14ac:dyDescent="0.3">
      <c r="B23" s="37" t="s">
        <v>37</v>
      </c>
      <c r="C23" s="13" t="s">
        <v>191</v>
      </c>
      <c r="D23" s="14">
        <v>178878</v>
      </c>
      <c r="E23" s="34">
        <f t="shared" si="9"/>
        <v>44719.5</v>
      </c>
      <c r="F23" s="34">
        <f t="shared" si="10"/>
        <v>223597.5</v>
      </c>
      <c r="G23" s="11"/>
      <c r="H23" s="11"/>
      <c r="I23" s="11"/>
      <c r="J23" s="11"/>
      <c r="K23" s="11"/>
      <c r="L23" s="11">
        <f t="shared" si="11"/>
        <v>223597.5</v>
      </c>
      <c r="M23" s="11"/>
      <c r="N23" s="11"/>
      <c r="O23" s="11"/>
      <c r="P23" s="11"/>
      <c r="Q23" s="11"/>
      <c r="R23" s="11"/>
      <c r="S23" s="11"/>
      <c r="T23" s="11"/>
      <c r="U23" s="2">
        <f t="shared" si="3"/>
        <v>223597.5</v>
      </c>
    </row>
    <row r="24" spans="2:21" x14ac:dyDescent="0.3">
      <c r="B24" s="37" t="s">
        <v>38</v>
      </c>
      <c r="C24" s="13" t="s">
        <v>193</v>
      </c>
      <c r="D24" s="14">
        <v>232651</v>
      </c>
      <c r="E24" s="34">
        <f t="shared" si="9"/>
        <v>58162.75</v>
      </c>
      <c r="F24" s="34">
        <f t="shared" si="10"/>
        <v>290813.75</v>
      </c>
      <c r="G24" s="11"/>
      <c r="H24" s="11"/>
      <c r="I24" s="11"/>
      <c r="J24" s="11"/>
      <c r="K24" s="11"/>
      <c r="L24" s="11">
        <f t="shared" si="11"/>
        <v>290813.75</v>
      </c>
      <c r="M24" s="11"/>
      <c r="N24" s="11"/>
      <c r="O24" s="11"/>
      <c r="P24" s="11"/>
      <c r="Q24" s="11"/>
      <c r="R24" s="11"/>
      <c r="S24" s="11"/>
      <c r="T24" s="11"/>
      <c r="U24" s="2">
        <f t="shared" si="3"/>
        <v>290813.75</v>
      </c>
    </row>
    <row r="25" spans="2:21" x14ac:dyDescent="0.3">
      <c r="B25" s="37" t="s">
        <v>39</v>
      </c>
      <c r="C25" s="13" t="s">
        <v>195</v>
      </c>
      <c r="D25" s="14">
        <v>263170</v>
      </c>
      <c r="E25" s="34">
        <f t="shared" si="9"/>
        <v>65792.5</v>
      </c>
      <c r="F25" s="34">
        <f t="shared" si="10"/>
        <v>328962.5</v>
      </c>
      <c r="G25" s="11"/>
      <c r="H25" s="11"/>
      <c r="I25" s="11"/>
      <c r="J25" s="11"/>
      <c r="K25" s="11"/>
      <c r="L25" s="11">
        <f t="shared" si="11"/>
        <v>328962.5</v>
      </c>
      <c r="M25" s="11"/>
      <c r="N25" s="11"/>
      <c r="O25" s="11"/>
      <c r="P25" s="11"/>
      <c r="Q25" s="11"/>
      <c r="R25" s="11"/>
      <c r="S25" s="11"/>
      <c r="T25" s="11"/>
      <c r="U25" s="2">
        <f t="shared" si="3"/>
        <v>328962.5</v>
      </c>
    </row>
    <row r="26" spans="2:21" x14ac:dyDescent="0.3">
      <c r="B26" s="37" t="s">
        <v>40</v>
      </c>
      <c r="C26" s="13" t="s">
        <v>197</v>
      </c>
      <c r="D26" s="14">
        <v>13038</v>
      </c>
      <c r="E26" s="34">
        <f t="shared" si="9"/>
        <v>3259.5</v>
      </c>
      <c r="F26" s="34">
        <f t="shared" si="10"/>
        <v>16297.5</v>
      </c>
      <c r="G26" s="11"/>
      <c r="H26" s="11"/>
      <c r="I26" s="11"/>
      <c r="J26" s="11"/>
      <c r="K26" s="11"/>
      <c r="L26" s="11">
        <f t="shared" si="11"/>
        <v>16297.5</v>
      </c>
      <c r="M26" s="11"/>
      <c r="N26" s="11"/>
      <c r="O26" s="11"/>
      <c r="P26" s="11"/>
      <c r="Q26" s="11"/>
      <c r="R26" s="11"/>
      <c r="S26" s="11"/>
      <c r="T26" s="11"/>
      <c r="U26" s="2">
        <f t="shared" si="3"/>
        <v>16297.5</v>
      </c>
    </row>
    <row r="27" spans="2:21" x14ac:dyDescent="0.3">
      <c r="B27" s="37" t="s">
        <v>59</v>
      </c>
      <c r="C27" s="13" t="s">
        <v>199</v>
      </c>
      <c r="D27" s="14">
        <v>14144</v>
      </c>
      <c r="E27" s="34">
        <f t="shared" si="9"/>
        <v>3536</v>
      </c>
      <c r="F27" s="34">
        <f t="shared" si="10"/>
        <v>17680</v>
      </c>
      <c r="G27" s="11"/>
      <c r="H27" s="11"/>
      <c r="I27" s="11"/>
      <c r="J27" s="11"/>
      <c r="K27" s="11"/>
      <c r="L27" s="11">
        <f t="shared" si="11"/>
        <v>17680</v>
      </c>
      <c r="M27" s="11"/>
      <c r="N27" s="11"/>
      <c r="O27" s="11"/>
      <c r="P27" s="11"/>
      <c r="Q27" s="11"/>
      <c r="R27" s="11"/>
      <c r="S27" s="11"/>
      <c r="T27" s="11"/>
      <c r="U27" s="2">
        <f t="shared" si="3"/>
        <v>17680</v>
      </c>
    </row>
    <row r="28" spans="2:21" x14ac:dyDescent="0.3">
      <c r="B28" s="37" t="s">
        <v>60</v>
      </c>
      <c r="C28" s="13" t="s">
        <v>201</v>
      </c>
      <c r="D28" s="14">
        <v>15208</v>
      </c>
      <c r="E28" s="34">
        <f t="shared" si="9"/>
        <v>3802</v>
      </c>
      <c r="F28" s="34">
        <f t="shared" si="10"/>
        <v>19010</v>
      </c>
      <c r="G28" s="11"/>
      <c r="H28" s="11"/>
      <c r="I28" s="11"/>
      <c r="J28" s="11"/>
      <c r="K28" s="11"/>
      <c r="L28" s="11">
        <f t="shared" si="11"/>
        <v>19010</v>
      </c>
      <c r="M28" s="11"/>
      <c r="N28" s="11"/>
      <c r="O28" s="11"/>
      <c r="P28" s="11"/>
      <c r="Q28" s="11"/>
      <c r="R28" s="11"/>
      <c r="S28" s="11"/>
      <c r="T28" s="11"/>
      <c r="U28" s="2">
        <f t="shared" si="3"/>
        <v>19010</v>
      </c>
    </row>
    <row r="29" spans="2:21" x14ac:dyDescent="0.3">
      <c r="B29" s="37" t="s">
        <v>61</v>
      </c>
      <c r="C29" s="13" t="s">
        <v>203</v>
      </c>
      <c r="D29" s="14">
        <v>132973</v>
      </c>
      <c r="E29" s="34">
        <f t="shared" si="9"/>
        <v>33243.25</v>
      </c>
      <c r="F29" s="34">
        <f t="shared" si="10"/>
        <v>166216.25</v>
      </c>
      <c r="G29" s="11"/>
      <c r="H29" s="11"/>
      <c r="I29" s="11"/>
      <c r="J29" s="11"/>
      <c r="K29" s="11"/>
      <c r="L29" s="11">
        <f t="shared" si="11"/>
        <v>166216.25</v>
      </c>
      <c r="M29" s="11"/>
      <c r="N29" s="11"/>
      <c r="O29" s="11"/>
      <c r="P29" s="11"/>
      <c r="Q29" s="11"/>
      <c r="R29" s="11"/>
      <c r="S29" s="11"/>
      <c r="T29" s="11"/>
      <c r="U29" s="2">
        <f t="shared" si="3"/>
        <v>166216.25</v>
      </c>
    </row>
    <row r="30" spans="2:21" x14ac:dyDescent="0.3">
      <c r="B30" s="37" t="s">
        <v>62</v>
      </c>
      <c r="C30" s="13" t="s">
        <v>205</v>
      </c>
      <c r="D30" s="14">
        <v>41859</v>
      </c>
      <c r="E30" s="34">
        <f t="shared" ref="E30" si="12">D30*0.25</f>
        <v>10464.75</v>
      </c>
      <c r="F30" s="34">
        <f t="shared" ref="F30" si="13">D30+E30</f>
        <v>52323.75</v>
      </c>
      <c r="G30" s="11"/>
      <c r="H30" s="11"/>
      <c r="I30" s="11"/>
      <c r="J30" s="11"/>
      <c r="K30" s="11"/>
      <c r="L30" s="11">
        <f t="shared" si="11"/>
        <v>52323.75</v>
      </c>
      <c r="M30" s="11"/>
      <c r="N30" s="11"/>
      <c r="O30" s="11"/>
      <c r="P30" s="11"/>
      <c r="Q30" s="11"/>
      <c r="R30" s="11"/>
      <c r="S30" s="11"/>
      <c r="T30" s="11"/>
      <c r="U30" s="2">
        <f t="shared" si="3"/>
        <v>52323.75</v>
      </c>
    </row>
    <row r="31" spans="2:21" s="15" customFormat="1" x14ac:dyDescent="0.3">
      <c r="B31" s="37" t="s">
        <v>63</v>
      </c>
      <c r="C31" s="13" t="s">
        <v>169</v>
      </c>
      <c r="D31" s="14">
        <v>327943</v>
      </c>
      <c r="E31" s="34">
        <f t="shared" si="9"/>
        <v>81985.75</v>
      </c>
      <c r="F31" s="34">
        <f t="shared" si="10"/>
        <v>409928.75</v>
      </c>
      <c r="G31" s="11"/>
      <c r="H31" s="11"/>
      <c r="I31" s="11"/>
      <c r="J31" s="11"/>
      <c r="K31" s="11"/>
      <c r="L31" s="11">
        <f t="shared" si="11"/>
        <v>409928.75</v>
      </c>
      <c r="M31" s="11"/>
      <c r="N31" s="11"/>
      <c r="O31" s="11"/>
      <c r="P31" s="11"/>
      <c r="Q31" s="11"/>
      <c r="R31" s="11"/>
      <c r="S31" s="11"/>
      <c r="T31" s="11"/>
      <c r="U31" s="2">
        <f t="shared" si="3"/>
        <v>409928.75</v>
      </c>
    </row>
    <row r="32" spans="2:21" s="7" customFormat="1" ht="15" thickBot="1" x14ac:dyDescent="0.35">
      <c r="B32" s="46" t="s">
        <v>66</v>
      </c>
      <c r="C32" s="47"/>
      <c r="D32" s="52">
        <f t="shared" ref="D32:T32" si="14">SUM(D21:D31)</f>
        <v>1538899</v>
      </c>
      <c r="E32" s="50">
        <f t="shared" si="14"/>
        <v>384724.75</v>
      </c>
      <c r="F32" s="49">
        <f t="shared" si="14"/>
        <v>1923623.75</v>
      </c>
      <c r="G32" s="49">
        <f t="shared" si="14"/>
        <v>0</v>
      </c>
      <c r="H32" s="49">
        <f t="shared" si="14"/>
        <v>0</v>
      </c>
      <c r="I32" s="49">
        <f t="shared" si="14"/>
        <v>0</v>
      </c>
      <c r="J32" s="49">
        <f t="shared" si="14"/>
        <v>0</v>
      </c>
      <c r="K32" s="49">
        <f t="shared" si="14"/>
        <v>0</v>
      </c>
      <c r="L32" s="49">
        <f t="shared" si="14"/>
        <v>1923623.75</v>
      </c>
      <c r="M32" s="49">
        <f t="shared" si="14"/>
        <v>0</v>
      </c>
      <c r="N32" s="49">
        <f t="shared" si="14"/>
        <v>0</v>
      </c>
      <c r="O32" s="49">
        <f t="shared" si="14"/>
        <v>0</v>
      </c>
      <c r="P32" s="49">
        <f t="shared" si="14"/>
        <v>0</v>
      </c>
      <c r="Q32" s="49">
        <f t="shared" si="14"/>
        <v>0</v>
      </c>
      <c r="R32" s="49">
        <f t="shared" si="14"/>
        <v>0</v>
      </c>
      <c r="S32" s="49">
        <f t="shared" si="14"/>
        <v>0</v>
      </c>
      <c r="T32" s="49">
        <f t="shared" si="14"/>
        <v>0</v>
      </c>
      <c r="U32" s="2">
        <f t="shared" si="3"/>
        <v>1923623.75</v>
      </c>
    </row>
    <row r="33" spans="2:23" x14ac:dyDescent="0.3">
      <c r="B33" s="12" t="s">
        <v>10</v>
      </c>
      <c r="C33" s="9" t="s">
        <v>26</v>
      </c>
      <c r="D33" s="10"/>
      <c r="E33" s="34">
        <f t="shared" si="9"/>
        <v>0</v>
      </c>
      <c r="F33" s="34">
        <f t="shared" ref="F33:F38" si="15">D33+E33</f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">
        <f t="shared" si="3"/>
        <v>0</v>
      </c>
    </row>
    <row r="34" spans="2:23" x14ac:dyDescent="0.3">
      <c r="B34" s="12" t="s">
        <v>11</v>
      </c>
      <c r="C34" s="13" t="s">
        <v>26</v>
      </c>
      <c r="D34" s="14"/>
      <c r="E34" s="34">
        <f t="shared" si="9"/>
        <v>0</v>
      </c>
      <c r="F34" s="34">
        <f t="shared" si="15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">
        <f t="shared" si="3"/>
        <v>0</v>
      </c>
    </row>
    <row r="35" spans="2:23" x14ac:dyDescent="0.3">
      <c r="B35" s="12" t="s">
        <v>12</v>
      </c>
      <c r="C35" s="13" t="s">
        <v>26</v>
      </c>
      <c r="D35" s="14"/>
      <c r="E35" s="34">
        <f t="shared" si="9"/>
        <v>0</v>
      </c>
      <c r="F35" s="34">
        <f t="shared" si="15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">
        <f t="shared" si="3"/>
        <v>0</v>
      </c>
    </row>
    <row r="36" spans="2:23" x14ac:dyDescent="0.3">
      <c r="B36" s="12" t="s">
        <v>13</v>
      </c>
      <c r="C36" s="13" t="s">
        <v>26</v>
      </c>
      <c r="D36" s="14"/>
      <c r="E36" s="34">
        <f t="shared" si="9"/>
        <v>0</v>
      </c>
      <c r="F36" s="34">
        <f t="shared" si="15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">
        <f t="shared" si="3"/>
        <v>0</v>
      </c>
    </row>
    <row r="37" spans="2:23" x14ac:dyDescent="0.3">
      <c r="B37" s="12" t="s">
        <v>74</v>
      </c>
      <c r="C37" s="13" t="s">
        <v>26</v>
      </c>
      <c r="D37" s="14"/>
      <c r="E37" s="34">
        <f t="shared" si="9"/>
        <v>0</v>
      </c>
      <c r="F37" s="34">
        <f t="shared" si="15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">
        <f t="shared" si="3"/>
        <v>0</v>
      </c>
    </row>
    <row r="38" spans="2:23" x14ac:dyDescent="0.3">
      <c r="B38" s="12" t="s">
        <v>75</v>
      </c>
      <c r="C38" s="13" t="s">
        <v>8</v>
      </c>
      <c r="D38" s="14"/>
      <c r="E38" s="34">
        <f t="shared" si="9"/>
        <v>0</v>
      </c>
      <c r="F38" s="34">
        <f t="shared" si="15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">
        <f t="shared" si="3"/>
        <v>0</v>
      </c>
    </row>
    <row r="39" spans="2:23" s="7" customFormat="1" ht="15" thickBot="1" x14ac:dyDescent="0.35">
      <c r="B39" s="46" t="s">
        <v>67</v>
      </c>
      <c r="C39" s="47"/>
      <c r="D39" s="52">
        <f t="shared" ref="D39:T39" si="16">SUM(D33:D38)</f>
        <v>0</v>
      </c>
      <c r="E39" s="50">
        <f t="shared" si="16"/>
        <v>0</v>
      </c>
      <c r="F39" s="50">
        <f t="shared" si="16"/>
        <v>0</v>
      </c>
      <c r="G39" s="49">
        <f t="shared" si="16"/>
        <v>0</v>
      </c>
      <c r="H39" s="49">
        <f t="shared" si="16"/>
        <v>0</v>
      </c>
      <c r="I39" s="49">
        <f t="shared" si="16"/>
        <v>0</v>
      </c>
      <c r="J39" s="49">
        <f t="shared" si="16"/>
        <v>0</v>
      </c>
      <c r="K39" s="49">
        <f t="shared" si="16"/>
        <v>0</v>
      </c>
      <c r="L39" s="49">
        <f t="shared" si="16"/>
        <v>0</v>
      </c>
      <c r="M39" s="49">
        <f t="shared" si="16"/>
        <v>0</v>
      </c>
      <c r="N39" s="49">
        <f t="shared" si="16"/>
        <v>0</v>
      </c>
      <c r="O39" s="49">
        <f t="shared" si="16"/>
        <v>0</v>
      </c>
      <c r="P39" s="49">
        <f t="shared" si="16"/>
        <v>0</v>
      </c>
      <c r="Q39" s="49">
        <f t="shared" si="16"/>
        <v>0</v>
      </c>
      <c r="R39" s="49">
        <f t="shared" si="16"/>
        <v>0</v>
      </c>
      <c r="S39" s="49">
        <f t="shared" si="16"/>
        <v>0</v>
      </c>
      <c r="T39" s="49">
        <f t="shared" si="16"/>
        <v>0</v>
      </c>
      <c r="U39" s="2">
        <f t="shared" si="3"/>
        <v>0</v>
      </c>
    </row>
    <row r="40" spans="2:23" x14ac:dyDescent="0.3">
      <c r="B40" s="12" t="s">
        <v>68</v>
      </c>
      <c r="C40" s="9" t="s">
        <v>210</v>
      </c>
      <c r="D40" s="10">
        <v>61863</v>
      </c>
      <c r="E40" s="34">
        <f t="shared" si="9"/>
        <v>15465.75</v>
      </c>
      <c r="F40" s="34">
        <f t="shared" ref="F40:F42" si="17">D40+E40</f>
        <v>77328.75</v>
      </c>
      <c r="G40" s="11"/>
      <c r="H40" s="11"/>
      <c r="I40" s="11"/>
      <c r="J40" s="11"/>
      <c r="K40" s="11"/>
      <c r="L40" s="11"/>
      <c r="M40" s="11">
        <f>F40</f>
        <v>77328.75</v>
      </c>
      <c r="N40" s="11"/>
      <c r="O40" s="11"/>
      <c r="P40" s="11"/>
      <c r="Q40" s="11"/>
      <c r="R40" s="11"/>
      <c r="S40" s="11"/>
      <c r="T40" s="11"/>
      <c r="U40" s="2">
        <f t="shared" si="3"/>
        <v>77328.75</v>
      </c>
    </row>
    <row r="41" spans="2:23" x14ac:dyDescent="0.3">
      <c r="B41" s="12" t="s">
        <v>69</v>
      </c>
      <c r="C41" s="13" t="s">
        <v>212</v>
      </c>
      <c r="D41" s="14">
        <v>42286</v>
      </c>
      <c r="E41" s="34">
        <f t="shared" si="9"/>
        <v>10571.5</v>
      </c>
      <c r="F41" s="34">
        <f t="shared" si="17"/>
        <v>52857.5</v>
      </c>
      <c r="G41" s="11"/>
      <c r="H41" s="11"/>
      <c r="I41" s="11"/>
      <c r="J41" s="11"/>
      <c r="K41" s="11"/>
      <c r="L41" s="11"/>
      <c r="M41" s="11">
        <f t="shared" ref="M41:M42" si="18">F41</f>
        <v>52857.5</v>
      </c>
      <c r="N41" s="11"/>
      <c r="O41" s="11"/>
      <c r="P41" s="11"/>
      <c r="Q41" s="11"/>
      <c r="R41" s="11"/>
      <c r="S41" s="11"/>
      <c r="T41" s="11"/>
      <c r="U41" s="2">
        <f t="shared" si="3"/>
        <v>52857.5</v>
      </c>
    </row>
    <row r="42" spans="2:23" x14ac:dyDescent="0.3">
      <c r="B42" s="12" t="s">
        <v>72</v>
      </c>
      <c r="C42" s="13" t="s">
        <v>169</v>
      </c>
      <c r="D42" s="14">
        <v>20851</v>
      </c>
      <c r="E42" s="34">
        <f t="shared" si="9"/>
        <v>5212.75</v>
      </c>
      <c r="F42" s="34">
        <f t="shared" si="17"/>
        <v>26063.75</v>
      </c>
      <c r="G42" s="11"/>
      <c r="H42" s="11"/>
      <c r="I42" s="11"/>
      <c r="J42" s="11"/>
      <c r="K42" s="11"/>
      <c r="L42" s="11"/>
      <c r="M42" s="11">
        <f t="shared" si="18"/>
        <v>26063.75</v>
      </c>
      <c r="N42" s="11"/>
      <c r="O42" s="11"/>
      <c r="P42" s="11"/>
      <c r="Q42" s="11"/>
      <c r="R42" s="11"/>
      <c r="S42" s="11"/>
      <c r="T42" s="11"/>
      <c r="U42" s="2">
        <f t="shared" si="3"/>
        <v>26063.75</v>
      </c>
    </row>
    <row r="43" spans="2:23" ht="15" thickBot="1" x14ac:dyDescent="0.35">
      <c r="B43" s="53" t="s">
        <v>100</v>
      </c>
      <c r="C43" s="47"/>
      <c r="D43" s="49">
        <f t="shared" ref="D43:T43" si="19">SUM(D40:D42)</f>
        <v>125000</v>
      </c>
      <c r="E43" s="50">
        <f t="shared" si="19"/>
        <v>31250</v>
      </c>
      <c r="F43" s="50">
        <f t="shared" si="19"/>
        <v>156250</v>
      </c>
      <c r="G43" s="49">
        <f t="shared" si="19"/>
        <v>0</v>
      </c>
      <c r="H43" s="49">
        <f t="shared" si="19"/>
        <v>0</v>
      </c>
      <c r="I43" s="49">
        <f t="shared" si="19"/>
        <v>0</v>
      </c>
      <c r="J43" s="49">
        <f t="shared" si="19"/>
        <v>0</v>
      </c>
      <c r="K43" s="49">
        <f t="shared" si="19"/>
        <v>0</v>
      </c>
      <c r="L43" s="49">
        <f t="shared" si="19"/>
        <v>0</v>
      </c>
      <c r="M43" s="49">
        <f t="shared" si="19"/>
        <v>156250</v>
      </c>
      <c r="N43" s="49">
        <f t="shared" si="19"/>
        <v>0</v>
      </c>
      <c r="O43" s="49">
        <f t="shared" si="19"/>
        <v>0</v>
      </c>
      <c r="P43" s="49">
        <f t="shared" si="19"/>
        <v>0</v>
      </c>
      <c r="Q43" s="49">
        <f t="shared" si="19"/>
        <v>0</v>
      </c>
      <c r="R43" s="49">
        <f t="shared" si="19"/>
        <v>0</v>
      </c>
      <c r="S43" s="49">
        <f t="shared" si="19"/>
        <v>0</v>
      </c>
      <c r="T43" s="49">
        <f t="shared" si="19"/>
        <v>0</v>
      </c>
      <c r="U43" s="2">
        <f t="shared" si="3"/>
        <v>156250</v>
      </c>
    </row>
    <row r="44" spans="2:23" x14ac:dyDescent="0.3">
      <c r="B44" s="12" t="s">
        <v>269</v>
      </c>
      <c r="C44" s="13" t="s">
        <v>218</v>
      </c>
      <c r="D44" s="42">
        <v>278020</v>
      </c>
      <c r="E44" s="42">
        <v>0</v>
      </c>
      <c r="F44" s="42">
        <f t="shared" ref="F44:F47" si="20">D44+E44</f>
        <v>278020</v>
      </c>
      <c r="G44" s="11"/>
      <c r="H44" s="11"/>
      <c r="I44" s="11">
        <f>F44-H44</f>
        <v>278020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">
        <f t="shared" si="3"/>
        <v>278020</v>
      </c>
      <c r="W44" t="s">
        <v>80</v>
      </c>
    </row>
    <row r="45" spans="2:23" x14ac:dyDescent="0.3">
      <c r="B45" s="12" t="s">
        <v>270</v>
      </c>
      <c r="C45" s="13" t="s">
        <v>220</v>
      </c>
      <c r="D45" s="42">
        <v>69505</v>
      </c>
      <c r="E45" s="42">
        <v>0</v>
      </c>
      <c r="F45" s="42">
        <f t="shared" si="20"/>
        <v>69505</v>
      </c>
      <c r="G45" s="11"/>
      <c r="H45" s="11"/>
      <c r="I45" s="11">
        <f>F45</f>
        <v>69505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2">
        <f t="shared" si="3"/>
        <v>69505</v>
      </c>
      <c r="W45" t="s">
        <v>80</v>
      </c>
    </row>
    <row r="46" spans="2:23" x14ac:dyDescent="0.3">
      <c r="B46" s="12" t="s">
        <v>271</v>
      </c>
      <c r="C46" s="13" t="s">
        <v>222</v>
      </c>
      <c r="D46" s="43">
        <v>283747</v>
      </c>
      <c r="E46" s="42">
        <v>0</v>
      </c>
      <c r="F46" s="42">
        <f t="shared" si="20"/>
        <v>283747</v>
      </c>
      <c r="G46" s="11">
        <v>80000</v>
      </c>
      <c r="H46" s="11">
        <f>F46-G46</f>
        <v>203747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">
        <f t="shared" si="3"/>
        <v>283747</v>
      </c>
      <c r="W46" t="s">
        <v>80</v>
      </c>
    </row>
    <row r="47" spans="2:23" x14ac:dyDescent="0.3">
      <c r="B47" s="12" t="s">
        <v>272</v>
      </c>
      <c r="C47" s="13" t="s">
        <v>224</v>
      </c>
      <c r="D47" s="43">
        <v>32093</v>
      </c>
      <c r="E47" s="42">
        <v>0</v>
      </c>
      <c r="F47" s="42">
        <f t="shared" si="20"/>
        <v>32093</v>
      </c>
      <c r="G47" s="11"/>
      <c r="H47" s="11"/>
      <c r="I47" s="11"/>
      <c r="J47" s="11">
        <f>F47</f>
        <v>32093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">
        <f t="shared" si="3"/>
        <v>32093</v>
      </c>
      <c r="W47" t="s">
        <v>80</v>
      </c>
    </row>
    <row r="48" spans="2:23" ht="15" thickBot="1" x14ac:dyDescent="0.35">
      <c r="B48" s="53" t="s">
        <v>82</v>
      </c>
      <c r="C48" s="47"/>
      <c r="D48" s="52">
        <f t="shared" ref="D48:T48" si="21">SUM(D44:D47)</f>
        <v>663365</v>
      </c>
      <c r="E48" s="52">
        <f t="shared" si="21"/>
        <v>0</v>
      </c>
      <c r="F48" s="52">
        <f t="shared" si="21"/>
        <v>663365</v>
      </c>
      <c r="G48" s="52">
        <f t="shared" si="21"/>
        <v>80000</v>
      </c>
      <c r="H48" s="52">
        <f t="shared" si="21"/>
        <v>203747</v>
      </c>
      <c r="I48" s="52">
        <f t="shared" si="21"/>
        <v>347525</v>
      </c>
      <c r="J48" s="52">
        <f t="shared" si="21"/>
        <v>32093</v>
      </c>
      <c r="K48" s="52">
        <f t="shared" si="21"/>
        <v>0</v>
      </c>
      <c r="L48" s="52">
        <f t="shared" si="21"/>
        <v>0</v>
      </c>
      <c r="M48" s="52">
        <f t="shared" si="21"/>
        <v>0</v>
      </c>
      <c r="N48" s="52">
        <f t="shared" si="21"/>
        <v>0</v>
      </c>
      <c r="O48" s="52">
        <f t="shared" si="21"/>
        <v>0</v>
      </c>
      <c r="P48" s="52">
        <f t="shared" si="21"/>
        <v>0</v>
      </c>
      <c r="Q48" s="52">
        <f t="shared" si="21"/>
        <v>0</v>
      </c>
      <c r="R48" s="52">
        <f t="shared" si="21"/>
        <v>0</v>
      </c>
      <c r="S48" s="52">
        <f t="shared" si="21"/>
        <v>0</v>
      </c>
      <c r="T48" s="52">
        <f t="shared" si="21"/>
        <v>0</v>
      </c>
      <c r="U48" s="2">
        <f t="shared" si="3"/>
        <v>663365</v>
      </c>
    </row>
    <row r="49" spans="2:23" x14ac:dyDescent="0.3">
      <c r="B49" s="35" t="s">
        <v>76</v>
      </c>
      <c r="C49" s="36" t="s">
        <v>77</v>
      </c>
      <c r="D49" s="66"/>
      <c r="E49" s="11">
        <v>629541</v>
      </c>
      <c r="F49" s="66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2"/>
      <c r="W49" s="55" t="s">
        <v>81</v>
      </c>
    </row>
    <row r="50" spans="2:23" s="7" customFormat="1" x14ac:dyDescent="0.3">
      <c r="B50" s="46" t="s">
        <v>83</v>
      </c>
      <c r="C50" s="54"/>
      <c r="D50" s="52"/>
      <c r="E50" s="52">
        <f>E13+E20+E32+E39+E43+E48</f>
        <v>629540.5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"/>
      <c r="W50" s="56" t="s">
        <v>92</v>
      </c>
    </row>
    <row r="51" spans="2:23" s="7" customFormat="1" x14ac:dyDescent="0.3">
      <c r="B51" s="12" t="s">
        <v>88</v>
      </c>
      <c r="C51" s="13" t="s">
        <v>44</v>
      </c>
      <c r="D51" s="44">
        <v>91166</v>
      </c>
      <c r="E51" s="66"/>
      <c r="F51" s="44">
        <f>D51</f>
        <v>91166</v>
      </c>
      <c r="G51" s="11"/>
      <c r="H51" s="11"/>
      <c r="I51" s="11"/>
      <c r="J51" s="11"/>
      <c r="K51" s="11"/>
      <c r="L51" s="11"/>
      <c r="M51" s="11"/>
      <c r="N51" s="11">
        <f>F51/3</f>
        <v>30388.666666666668</v>
      </c>
      <c r="O51" s="11">
        <f>F51*2/3</f>
        <v>60777.333333333336</v>
      </c>
      <c r="P51" s="11"/>
      <c r="Q51" s="11"/>
      <c r="R51" s="11"/>
      <c r="S51" s="11"/>
      <c r="T51" s="11"/>
      <c r="U51" s="2">
        <f t="shared" si="3"/>
        <v>91166</v>
      </c>
      <c r="W51" s="15"/>
    </row>
    <row r="52" spans="2:23" s="7" customFormat="1" ht="15" thickBot="1" x14ac:dyDescent="0.35">
      <c r="B52" s="53" t="s">
        <v>91</v>
      </c>
      <c r="C52" s="47"/>
      <c r="D52" s="49">
        <f>SUM(D51:D51)</f>
        <v>91166</v>
      </c>
      <c r="E52" s="58"/>
      <c r="F52" s="49">
        <f t="shared" ref="F52:T52" si="22">SUM(F51:F51)</f>
        <v>91166</v>
      </c>
      <c r="G52" s="52">
        <f t="shared" si="22"/>
        <v>0</v>
      </c>
      <c r="H52" s="52">
        <f t="shared" si="22"/>
        <v>0</v>
      </c>
      <c r="I52" s="52">
        <f t="shared" si="22"/>
        <v>0</v>
      </c>
      <c r="J52" s="52">
        <f t="shared" si="22"/>
        <v>0</v>
      </c>
      <c r="K52" s="52">
        <f t="shared" si="22"/>
        <v>0</v>
      </c>
      <c r="L52" s="52">
        <f t="shared" si="22"/>
        <v>0</v>
      </c>
      <c r="M52" s="52">
        <f t="shared" si="22"/>
        <v>0</v>
      </c>
      <c r="N52" s="52">
        <f t="shared" si="22"/>
        <v>30388.666666666668</v>
      </c>
      <c r="O52" s="52">
        <f t="shared" si="22"/>
        <v>60777.333333333336</v>
      </c>
      <c r="P52" s="52">
        <f t="shared" si="22"/>
        <v>0</v>
      </c>
      <c r="Q52" s="52">
        <f t="shared" si="22"/>
        <v>0</v>
      </c>
      <c r="R52" s="52">
        <f t="shared" si="22"/>
        <v>0</v>
      </c>
      <c r="S52" s="52">
        <f t="shared" si="22"/>
        <v>0</v>
      </c>
      <c r="T52" s="52">
        <f t="shared" si="22"/>
        <v>0</v>
      </c>
      <c r="U52" s="2">
        <f t="shared" si="3"/>
        <v>91166</v>
      </c>
      <c r="W52" s="15"/>
    </row>
    <row r="53" spans="2:23" s="7" customFormat="1" x14ac:dyDescent="0.3">
      <c r="B53" s="35" t="s">
        <v>93</v>
      </c>
      <c r="C53" s="36" t="s">
        <v>95</v>
      </c>
      <c r="D53" s="57">
        <v>354617</v>
      </c>
      <c r="E53" s="67"/>
      <c r="F53" s="57">
        <f>D53</f>
        <v>354617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>F53-S53</f>
        <v>258617</v>
      </c>
      <c r="S53" s="11">
        <f>F83</f>
        <v>96000</v>
      </c>
      <c r="T53" s="11"/>
      <c r="U53" s="2">
        <f t="shared" si="3"/>
        <v>354617</v>
      </c>
      <c r="W53" s="15"/>
    </row>
    <row r="54" spans="2:23" s="7" customFormat="1" ht="15" thickBot="1" x14ac:dyDescent="0.35">
      <c r="B54" s="46" t="s">
        <v>94</v>
      </c>
      <c r="C54" s="54"/>
      <c r="D54" s="52">
        <f>D53</f>
        <v>354617</v>
      </c>
      <c r="E54" s="52"/>
      <c r="F54" s="52">
        <f>F53</f>
        <v>354617</v>
      </c>
      <c r="G54" s="52">
        <f>G53</f>
        <v>0</v>
      </c>
      <c r="H54" s="52">
        <f t="shared" ref="H54:T54" si="23">H53</f>
        <v>0</v>
      </c>
      <c r="I54" s="52">
        <f t="shared" si="23"/>
        <v>0</v>
      </c>
      <c r="J54" s="52">
        <f t="shared" si="23"/>
        <v>0</v>
      </c>
      <c r="K54" s="52">
        <f t="shared" si="23"/>
        <v>0</v>
      </c>
      <c r="L54" s="52">
        <f t="shared" si="23"/>
        <v>0</v>
      </c>
      <c r="M54" s="52">
        <f t="shared" si="23"/>
        <v>0</v>
      </c>
      <c r="N54" s="52">
        <f t="shared" si="23"/>
        <v>0</v>
      </c>
      <c r="O54" s="52">
        <f t="shared" si="23"/>
        <v>0</v>
      </c>
      <c r="P54" s="52">
        <f t="shared" si="23"/>
        <v>0</v>
      </c>
      <c r="Q54" s="52">
        <f t="shared" si="23"/>
        <v>0</v>
      </c>
      <c r="R54" s="52">
        <f t="shared" si="23"/>
        <v>258617</v>
      </c>
      <c r="S54" s="52">
        <f t="shared" si="23"/>
        <v>96000</v>
      </c>
      <c r="T54" s="52">
        <f t="shared" si="23"/>
        <v>0</v>
      </c>
      <c r="U54" s="2">
        <f t="shared" si="3"/>
        <v>354617</v>
      </c>
      <c r="W54" s="15"/>
    </row>
    <row r="55" spans="2:23" s="15" customFormat="1" x14ac:dyDescent="0.3">
      <c r="B55" s="12" t="s">
        <v>14</v>
      </c>
      <c r="C55" s="22" t="s">
        <v>233</v>
      </c>
      <c r="D55" s="39">
        <v>86942</v>
      </c>
      <c r="E55" s="67"/>
      <c r="F55" s="40">
        <f>D55</f>
        <v>86942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>F55</f>
        <v>86942</v>
      </c>
      <c r="S55" s="11"/>
      <c r="T55" s="11"/>
      <c r="U55" s="2">
        <f t="shared" si="3"/>
        <v>86942</v>
      </c>
    </row>
    <row r="56" spans="2:23" s="15" customFormat="1" x14ac:dyDescent="0.3">
      <c r="B56" s="12" t="s">
        <v>15</v>
      </c>
      <c r="C56" s="22" t="s">
        <v>46</v>
      </c>
      <c r="D56" s="40">
        <v>86588</v>
      </c>
      <c r="E56" s="67"/>
      <c r="F56" s="40">
        <f t="shared" ref="F56:F60" si="24">D56</f>
        <v>86588</v>
      </c>
      <c r="G56" s="11"/>
      <c r="H56" s="11"/>
      <c r="I56" s="11"/>
      <c r="J56" s="11"/>
      <c r="K56" s="11">
        <f>F56*0.33</f>
        <v>28574.04</v>
      </c>
      <c r="L56" s="11">
        <f>F56*0.67</f>
        <v>58013.960000000006</v>
      </c>
      <c r="M56" s="11"/>
      <c r="N56" s="11"/>
      <c r="O56" s="11"/>
      <c r="P56" s="11"/>
      <c r="Q56" s="11"/>
      <c r="R56" s="11">
        <v>0</v>
      </c>
      <c r="S56" s="11"/>
      <c r="T56" s="11"/>
      <c r="U56" s="2">
        <f t="shared" si="3"/>
        <v>86588</v>
      </c>
    </row>
    <row r="57" spans="2:23" s="15" customFormat="1" x14ac:dyDescent="0.3">
      <c r="B57" s="12" t="s">
        <v>16</v>
      </c>
      <c r="C57" s="22" t="s">
        <v>237</v>
      </c>
      <c r="D57" s="40">
        <v>52632</v>
      </c>
      <c r="E57" s="67"/>
      <c r="F57" s="40">
        <f t="shared" si="24"/>
        <v>52632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>F57</f>
        <v>52632</v>
      </c>
      <c r="S57" s="11"/>
      <c r="T57" s="11"/>
      <c r="U57" s="2">
        <f t="shared" ref="U57:U65" si="25">SUM(G57:T57)</f>
        <v>52632</v>
      </c>
    </row>
    <row r="58" spans="2:23" s="15" customFormat="1" x14ac:dyDescent="0.3">
      <c r="B58" s="12" t="s">
        <v>17</v>
      </c>
      <c r="C58" s="22" t="s">
        <v>45</v>
      </c>
      <c r="D58" s="40">
        <v>-1469</v>
      </c>
      <c r="E58" s="67"/>
      <c r="F58" s="40">
        <f t="shared" si="24"/>
        <v>-1469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ref="R58:R60" si="26">F58</f>
        <v>-1469</v>
      </c>
      <c r="S58" s="11"/>
      <c r="T58" s="11"/>
      <c r="U58" s="2">
        <f t="shared" si="25"/>
        <v>-1469</v>
      </c>
    </row>
    <row r="59" spans="2:23" s="15" customFormat="1" x14ac:dyDescent="0.3">
      <c r="B59" s="12" t="s">
        <v>84</v>
      </c>
      <c r="C59" s="22" t="s">
        <v>240</v>
      </c>
      <c r="D59" s="40">
        <v>36775</v>
      </c>
      <c r="E59" s="67"/>
      <c r="F59" s="40">
        <f t="shared" si="24"/>
        <v>36775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f t="shared" si="26"/>
        <v>36775</v>
      </c>
      <c r="S59" s="11"/>
      <c r="T59" s="11"/>
      <c r="U59" s="2">
        <f t="shared" si="25"/>
        <v>36775</v>
      </c>
    </row>
    <row r="60" spans="2:23" s="15" customFormat="1" x14ac:dyDescent="0.3">
      <c r="B60" s="12" t="s">
        <v>18</v>
      </c>
      <c r="C60" s="22" t="s">
        <v>242</v>
      </c>
      <c r="D60" s="40">
        <v>40605</v>
      </c>
      <c r="E60" s="67"/>
      <c r="F60" s="40">
        <f t="shared" si="24"/>
        <v>40605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f t="shared" si="26"/>
        <v>40605</v>
      </c>
      <c r="S60" s="11"/>
      <c r="T60" s="11"/>
      <c r="U60" s="2">
        <f t="shared" si="25"/>
        <v>40605</v>
      </c>
    </row>
    <row r="61" spans="2:23" s="15" customFormat="1" x14ac:dyDescent="0.3">
      <c r="B61" s="100"/>
      <c r="C61" s="101" t="s">
        <v>248</v>
      </c>
      <c r="D61" s="98"/>
      <c r="E61" s="98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2">
        <v>-45924</v>
      </c>
      <c r="S61" s="99"/>
      <c r="T61" s="99"/>
      <c r="U61" s="2">
        <f t="shared" si="25"/>
        <v>-45924</v>
      </c>
    </row>
    <row r="62" spans="2:23" s="7" customFormat="1" x14ac:dyDescent="0.3">
      <c r="B62" s="46" t="s">
        <v>86</v>
      </c>
      <c r="C62" s="54"/>
      <c r="D62" s="52">
        <f>SUM(D55:D60)</f>
        <v>302073</v>
      </c>
      <c r="E62" s="52"/>
      <c r="F62" s="52">
        <f t="shared" ref="F62:Q62" si="27">SUM(F55:F60)</f>
        <v>302073</v>
      </c>
      <c r="G62" s="52">
        <f t="shared" si="27"/>
        <v>0</v>
      </c>
      <c r="H62" s="52">
        <f t="shared" si="27"/>
        <v>0</v>
      </c>
      <c r="I62" s="52">
        <f t="shared" si="27"/>
        <v>0</v>
      </c>
      <c r="J62" s="52">
        <f t="shared" si="27"/>
        <v>0</v>
      </c>
      <c r="K62" s="52">
        <f t="shared" si="27"/>
        <v>28574.04</v>
      </c>
      <c r="L62" s="52">
        <f t="shared" si="27"/>
        <v>58013.960000000006</v>
      </c>
      <c r="M62" s="52">
        <f t="shared" si="27"/>
        <v>0</v>
      </c>
      <c r="N62" s="52">
        <f t="shared" si="27"/>
        <v>0</v>
      </c>
      <c r="O62" s="52">
        <f t="shared" si="27"/>
        <v>0</v>
      </c>
      <c r="P62" s="52">
        <f t="shared" si="27"/>
        <v>0</v>
      </c>
      <c r="Q62" s="52">
        <f t="shared" si="27"/>
        <v>0</v>
      </c>
      <c r="R62" s="52">
        <f>SUM(R55:R61)</f>
        <v>169561</v>
      </c>
      <c r="S62" s="52">
        <f>SUM(S55:S60)</f>
        <v>0</v>
      </c>
      <c r="T62" s="52">
        <f>SUM(T55:T60)</f>
        <v>0</v>
      </c>
      <c r="U62" s="2">
        <f t="shared" si="25"/>
        <v>256149</v>
      </c>
    </row>
    <row r="63" spans="2:23" s="7" customFormat="1" x14ac:dyDescent="0.3">
      <c r="B63" s="35" t="s">
        <v>97</v>
      </c>
      <c r="C63" s="36" t="s">
        <v>98</v>
      </c>
      <c r="D63" s="59">
        <v>0</v>
      </c>
      <c r="E63" s="67"/>
      <c r="F63" s="59">
        <f>D63</f>
        <v>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v>0</v>
      </c>
      <c r="S63" s="11"/>
      <c r="T63" s="11"/>
      <c r="U63" s="2">
        <f t="shared" si="25"/>
        <v>0</v>
      </c>
    </row>
    <row r="64" spans="2:23" s="7" customFormat="1" ht="15" thickBot="1" x14ac:dyDescent="0.35">
      <c r="B64" s="46" t="s">
        <v>99</v>
      </c>
      <c r="C64" s="54"/>
      <c r="D64" s="52"/>
      <c r="E64" s="52"/>
      <c r="F64" s="52">
        <f>F63</f>
        <v>0</v>
      </c>
      <c r="G64" s="52">
        <f>G63</f>
        <v>0</v>
      </c>
      <c r="H64" s="52">
        <f t="shared" ref="H64:T64" si="28">H63</f>
        <v>0</v>
      </c>
      <c r="I64" s="52">
        <f t="shared" si="28"/>
        <v>0</v>
      </c>
      <c r="J64" s="52">
        <f t="shared" si="28"/>
        <v>0</v>
      </c>
      <c r="K64" s="52">
        <f t="shared" si="28"/>
        <v>0</v>
      </c>
      <c r="L64" s="52">
        <f t="shared" si="28"/>
        <v>0</v>
      </c>
      <c r="M64" s="52">
        <f t="shared" si="28"/>
        <v>0</v>
      </c>
      <c r="N64" s="52">
        <f t="shared" si="28"/>
        <v>0</v>
      </c>
      <c r="O64" s="52">
        <f t="shared" si="28"/>
        <v>0</v>
      </c>
      <c r="P64" s="52">
        <f t="shared" si="28"/>
        <v>0</v>
      </c>
      <c r="Q64" s="52">
        <f t="shared" si="28"/>
        <v>0</v>
      </c>
      <c r="R64" s="52">
        <f t="shared" si="28"/>
        <v>0</v>
      </c>
      <c r="S64" s="52">
        <f t="shared" si="28"/>
        <v>0</v>
      </c>
      <c r="T64" s="52">
        <f t="shared" si="28"/>
        <v>0</v>
      </c>
      <c r="U64" s="2">
        <f t="shared" si="25"/>
        <v>0</v>
      </c>
    </row>
    <row r="65" spans="2:21" s="7" customFormat="1" ht="15" thickBot="1" x14ac:dyDescent="0.35">
      <c r="B65" s="17" t="s">
        <v>21</v>
      </c>
      <c r="C65" s="18"/>
      <c r="D65" s="19">
        <f>+D62+D48+D39+D32+D20+D13</f>
        <v>3358600</v>
      </c>
      <c r="E65" s="19"/>
      <c r="F65" s="19">
        <f>F13+F20+F32+F39+F43+F48+F52+F54+F62+F64</f>
        <v>4558923.5</v>
      </c>
      <c r="G65" s="19">
        <f t="shared" ref="G65:T65" si="29">+G62+G52+G54+G64+G48+G43+G39+G32+G20+G13</f>
        <v>80000</v>
      </c>
      <c r="H65" s="19">
        <f t="shared" si="29"/>
        <v>203747</v>
      </c>
      <c r="I65" s="19">
        <f t="shared" si="29"/>
        <v>347525</v>
      </c>
      <c r="J65" s="19">
        <f t="shared" si="29"/>
        <v>32093</v>
      </c>
      <c r="K65" s="19">
        <f t="shared" si="29"/>
        <v>1096402.79</v>
      </c>
      <c r="L65" s="19">
        <f t="shared" si="29"/>
        <v>1981637.71</v>
      </c>
      <c r="M65" s="19">
        <f t="shared" si="29"/>
        <v>156250</v>
      </c>
      <c r="N65" s="19">
        <f t="shared" si="29"/>
        <v>30388.666666666668</v>
      </c>
      <c r="O65" s="19">
        <f t="shared" si="29"/>
        <v>60777.333333333336</v>
      </c>
      <c r="P65" s="19">
        <f t="shared" si="29"/>
        <v>0</v>
      </c>
      <c r="Q65" s="19">
        <f t="shared" si="29"/>
        <v>0</v>
      </c>
      <c r="R65" s="19">
        <f t="shared" si="29"/>
        <v>428178</v>
      </c>
      <c r="S65" s="19">
        <f t="shared" si="29"/>
        <v>96000</v>
      </c>
      <c r="T65" s="19">
        <f t="shared" si="29"/>
        <v>0</v>
      </c>
      <c r="U65" s="2">
        <f t="shared" si="25"/>
        <v>4512999.5</v>
      </c>
    </row>
    <row r="66" spans="2:21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21" ht="15" thickBot="1" x14ac:dyDescent="0.35">
      <c r="B67" s="32" t="s">
        <v>143</v>
      </c>
      <c r="C67" s="15"/>
      <c r="D67" s="15"/>
      <c r="E67" s="15"/>
      <c r="F67" s="15"/>
      <c r="L67" s="32" t="s">
        <v>142</v>
      </c>
      <c r="M67" s="15"/>
      <c r="N67" s="15"/>
      <c r="O67" s="15"/>
      <c r="P67" s="15"/>
      <c r="Q67" s="15"/>
      <c r="R67" s="15"/>
    </row>
    <row r="68" spans="2:21" x14ac:dyDescent="0.3">
      <c r="B68" s="8" t="s">
        <v>22</v>
      </c>
      <c r="C68" s="20" t="s">
        <v>101</v>
      </c>
      <c r="D68" s="106">
        <f>D13</f>
        <v>476801</v>
      </c>
      <c r="E68" s="106">
        <f>E13</f>
        <v>119200.25</v>
      </c>
      <c r="F68" s="107">
        <f>F13</f>
        <v>596001.25</v>
      </c>
      <c r="L68" s="27" t="s">
        <v>41</v>
      </c>
      <c r="M68" s="142" t="s">
        <v>128</v>
      </c>
      <c r="N68" s="142"/>
      <c r="O68" s="28">
        <f>G65</f>
        <v>80000</v>
      </c>
      <c r="P68"/>
      <c r="Q68"/>
    </row>
    <row r="69" spans="2:21" x14ac:dyDescent="0.3">
      <c r="B69" s="12" t="s">
        <v>22</v>
      </c>
      <c r="C69" s="22" t="s">
        <v>102</v>
      </c>
      <c r="D69" s="61">
        <f>D20</f>
        <v>377462</v>
      </c>
      <c r="E69" s="61">
        <f>E20</f>
        <v>94365.5</v>
      </c>
      <c r="F69" s="108">
        <f>F20</f>
        <v>471827.5</v>
      </c>
      <c r="L69" s="29" t="s">
        <v>41</v>
      </c>
      <c r="M69" s="143" t="s">
        <v>119</v>
      </c>
      <c r="N69" s="143"/>
      <c r="O69" s="30">
        <f>H65+I65+J65</f>
        <v>583365</v>
      </c>
      <c r="P69" s="2"/>
      <c r="Q69"/>
    </row>
    <row r="70" spans="2:21" x14ac:dyDescent="0.3">
      <c r="B70" s="12" t="s">
        <v>22</v>
      </c>
      <c r="C70" s="22" t="s">
        <v>103</v>
      </c>
      <c r="D70" s="61">
        <f>D32</f>
        <v>1538899</v>
      </c>
      <c r="E70" s="61">
        <f>E32</f>
        <v>384724.75</v>
      </c>
      <c r="F70" s="108">
        <f>F32</f>
        <v>1923623.75</v>
      </c>
      <c r="L70" s="29" t="s">
        <v>41</v>
      </c>
      <c r="M70" s="143" t="s">
        <v>134</v>
      </c>
      <c r="N70" s="143"/>
      <c r="O70" s="30">
        <f>K65</f>
        <v>1096402.79</v>
      </c>
      <c r="P70"/>
      <c r="Q70"/>
    </row>
    <row r="71" spans="2:21" x14ac:dyDescent="0.3">
      <c r="B71" s="12" t="s">
        <v>22</v>
      </c>
      <c r="C71" s="22" t="s">
        <v>104</v>
      </c>
      <c r="D71" s="61">
        <f>D39</f>
        <v>0</v>
      </c>
      <c r="E71" s="61">
        <f>E39</f>
        <v>0</v>
      </c>
      <c r="F71" s="108">
        <f>F39</f>
        <v>0</v>
      </c>
      <c r="L71" s="29" t="s">
        <v>41</v>
      </c>
      <c r="M71" s="143" t="s">
        <v>141</v>
      </c>
      <c r="N71" s="143"/>
      <c r="O71" s="30">
        <f>L65</f>
        <v>1981637.71</v>
      </c>
      <c r="P71"/>
      <c r="Q71"/>
    </row>
    <row r="72" spans="2:21" x14ac:dyDescent="0.3">
      <c r="B72" s="12" t="s">
        <v>22</v>
      </c>
      <c r="C72" s="22" t="s">
        <v>105</v>
      </c>
      <c r="D72" s="61">
        <f>D43</f>
        <v>125000</v>
      </c>
      <c r="E72" s="61">
        <f>E43</f>
        <v>31250</v>
      </c>
      <c r="F72" s="108">
        <f>F43</f>
        <v>156250</v>
      </c>
      <c r="L72" s="29" t="s">
        <v>41</v>
      </c>
      <c r="M72" s="143" t="s">
        <v>135</v>
      </c>
      <c r="N72" s="143"/>
      <c r="O72" s="30">
        <f>M65</f>
        <v>156250</v>
      </c>
      <c r="P72"/>
      <c r="Q72"/>
    </row>
    <row r="73" spans="2:21" x14ac:dyDescent="0.3">
      <c r="B73" s="12" t="s">
        <v>22</v>
      </c>
      <c r="C73" s="22" t="s">
        <v>106</v>
      </c>
      <c r="D73" s="61">
        <f>D48</f>
        <v>663365</v>
      </c>
      <c r="E73" s="61">
        <f t="shared" ref="E73:F73" si="30">E48</f>
        <v>0</v>
      </c>
      <c r="F73" s="108">
        <f t="shared" si="30"/>
        <v>663365</v>
      </c>
      <c r="L73" s="29" t="s">
        <v>41</v>
      </c>
      <c r="M73" s="143" t="s">
        <v>136</v>
      </c>
      <c r="N73" s="143"/>
      <c r="O73" s="30">
        <f>N65+O65+P65+Q65</f>
        <v>91166</v>
      </c>
      <c r="P73"/>
      <c r="Q73"/>
    </row>
    <row r="74" spans="2:21" x14ac:dyDescent="0.3">
      <c r="B74" s="12" t="s">
        <v>22</v>
      </c>
      <c r="C74" s="22" t="s">
        <v>107</v>
      </c>
      <c r="D74" s="66"/>
      <c r="E74" s="61">
        <f>E68+E69+E70+E71+E72+E73</f>
        <v>629540.5</v>
      </c>
      <c r="F74" s="109"/>
      <c r="L74" s="29" t="s">
        <v>41</v>
      </c>
      <c r="M74" s="143" t="s">
        <v>137</v>
      </c>
      <c r="N74" s="143"/>
      <c r="O74" s="30">
        <f>R65</f>
        <v>428178</v>
      </c>
      <c r="P74"/>
      <c r="Q74"/>
    </row>
    <row r="75" spans="2:21" x14ac:dyDescent="0.3">
      <c r="B75" s="12" t="s">
        <v>22</v>
      </c>
      <c r="C75" s="22" t="s">
        <v>108</v>
      </c>
      <c r="D75" s="61">
        <f>D52</f>
        <v>91166</v>
      </c>
      <c r="E75" s="66"/>
      <c r="F75" s="108">
        <f>F52</f>
        <v>91166</v>
      </c>
      <c r="L75" s="29" t="s">
        <v>41</v>
      </c>
      <c r="M75" s="143" t="s">
        <v>138</v>
      </c>
      <c r="N75" s="143"/>
      <c r="O75" s="30">
        <f>S65</f>
        <v>96000</v>
      </c>
      <c r="P75"/>
      <c r="Q75"/>
    </row>
    <row r="76" spans="2:21" x14ac:dyDescent="0.3">
      <c r="B76" s="12" t="s">
        <v>22</v>
      </c>
      <c r="C76" s="22" t="s">
        <v>109</v>
      </c>
      <c r="D76" s="61">
        <f>D54</f>
        <v>354617</v>
      </c>
      <c r="E76" s="66"/>
      <c r="F76" s="108">
        <f>F54</f>
        <v>354617</v>
      </c>
      <c r="L76" s="29" t="s">
        <v>41</v>
      </c>
      <c r="M76" s="143" t="s">
        <v>139</v>
      </c>
      <c r="N76" s="143"/>
      <c r="O76" s="30">
        <f>T65</f>
        <v>0</v>
      </c>
      <c r="P76"/>
      <c r="Q76"/>
    </row>
    <row r="77" spans="2:21" ht="15" thickBot="1" x14ac:dyDescent="0.35">
      <c r="B77" s="12" t="s">
        <v>22</v>
      </c>
      <c r="C77" s="22" t="s">
        <v>110</v>
      </c>
      <c r="D77" s="61">
        <f>D62</f>
        <v>302073</v>
      </c>
      <c r="E77" s="66"/>
      <c r="F77" s="108">
        <f>F62</f>
        <v>302073</v>
      </c>
      <c r="L77" s="65" t="s">
        <v>42</v>
      </c>
      <c r="M77" s="144"/>
      <c r="N77" s="145"/>
      <c r="O77" s="23">
        <f>SUM(O68:O76)</f>
        <v>4512999.5</v>
      </c>
      <c r="P77"/>
      <c r="Q77"/>
    </row>
    <row r="78" spans="2:21" x14ac:dyDescent="0.3">
      <c r="B78" s="12" t="s">
        <v>22</v>
      </c>
      <c r="C78" s="60" t="s">
        <v>111</v>
      </c>
      <c r="D78" s="61">
        <f>D64</f>
        <v>0</v>
      </c>
      <c r="E78" s="66"/>
      <c r="F78" s="108">
        <f>F64</f>
        <v>0</v>
      </c>
    </row>
    <row r="79" spans="2:21" s="15" customFormat="1" ht="15" thickBot="1" x14ac:dyDescent="0.35">
      <c r="B79" s="62" t="s">
        <v>112</v>
      </c>
      <c r="C79" s="63"/>
      <c r="D79" s="110">
        <f>D68+D69+D70+D71+D72+D73+D75+D76+D77+D78</f>
        <v>3929383</v>
      </c>
      <c r="E79" s="110">
        <f>E49</f>
        <v>629541</v>
      </c>
      <c r="F79" s="111">
        <f>F68+F69+F70+F71+F72+F73+F75+F76+F77+F78</f>
        <v>4558923.5</v>
      </c>
      <c r="L79" s="75" t="s">
        <v>144</v>
      </c>
      <c r="M79" s="76"/>
      <c r="N79" s="76"/>
      <c r="O79" s="76">
        <f>F81-O77</f>
        <v>0.5</v>
      </c>
      <c r="P79" s="3"/>
      <c r="Q79" s="3"/>
      <c r="R79"/>
    </row>
    <row r="80" spans="2:21" s="15" customFormat="1" x14ac:dyDescent="0.3">
      <c r="B80"/>
      <c r="C80" s="31"/>
      <c r="D80" s="21"/>
      <c r="E80" s="21"/>
      <c r="F80" s="21"/>
      <c r="M80" s="3"/>
      <c r="N80" s="3"/>
      <c r="O80" s="3"/>
      <c r="P80" s="3"/>
      <c r="Q80" s="3"/>
      <c r="R80"/>
    </row>
    <row r="81" spans="2:20" x14ac:dyDescent="0.3">
      <c r="B81" t="s">
        <v>113</v>
      </c>
      <c r="C81" s="32" t="s">
        <v>114</v>
      </c>
      <c r="F81" s="64">
        <v>4513000</v>
      </c>
      <c r="T81" s="2"/>
    </row>
    <row r="82" spans="2:20" x14ac:dyDescent="0.3">
      <c r="C82" s="32" t="s">
        <v>133</v>
      </c>
      <c r="F82" s="71">
        <f>F79-F81</f>
        <v>45923.5</v>
      </c>
    </row>
    <row r="83" spans="2:20" x14ac:dyDescent="0.3">
      <c r="B83" t="s">
        <v>115</v>
      </c>
      <c r="C83" s="32" t="s">
        <v>116</v>
      </c>
      <c r="F83" s="64">
        <v>96000</v>
      </c>
    </row>
    <row r="85" spans="2:20" x14ac:dyDescent="0.3">
      <c r="R85" s="15"/>
    </row>
    <row r="86" spans="2:20" x14ac:dyDescent="0.3">
      <c r="R86" s="15"/>
    </row>
    <row r="87" spans="2:20" s="15" customFormat="1" x14ac:dyDescent="0.3">
      <c r="B87"/>
      <c r="C87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/>
    </row>
    <row r="88" spans="2:20" s="15" customFormat="1" x14ac:dyDescent="0.3">
      <c r="B88"/>
      <c r="C88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/>
    </row>
    <row r="95" spans="2:20" x14ac:dyDescent="0.3">
      <c r="R95" s="15"/>
    </row>
    <row r="96" spans="2:20" x14ac:dyDescent="0.3">
      <c r="R96" s="15"/>
    </row>
    <row r="97" spans="2:18" s="15" customFormat="1" x14ac:dyDescent="0.3">
      <c r="B97"/>
      <c r="C97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/>
    </row>
    <row r="98" spans="2:18" s="15" customFormat="1" x14ac:dyDescent="0.3">
      <c r="B98"/>
      <c r="C98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/>
    </row>
  </sheetData>
  <mergeCells count="19">
    <mergeCell ref="M73:N73"/>
    <mergeCell ref="M74:N74"/>
    <mergeCell ref="M75:N75"/>
    <mergeCell ref="M76:N76"/>
    <mergeCell ref="M77:N77"/>
    <mergeCell ref="M72:N72"/>
    <mergeCell ref="B2:T2"/>
    <mergeCell ref="D3:F3"/>
    <mergeCell ref="G3:T3"/>
    <mergeCell ref="D4:E4"/>
    <mergeCell ref="H4:J4"/>
    <mergeCell ref="K4:M4"/>
    <mergeCell ref="N4:Q4"/>
    <mergeCell ref="R4:T4"/>
    <mergeCell ref="B5:C5"/>
    <mergeCell ref="M68:N68"/>
    <mergeCell ref="M69:N69"/>
    <mergeCell ref="M70:N70"/>
    <mergeCell ref="M71:N71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Forklaring</vt:lpstr>
      <vt:lpstr>Mal</vt:lpstr>
      <vt:lpstr>Anslag</vt:lpstr>
      <vt:lpstr>Eksempel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21-0299 HB R764 Vedlegg 5</dc:title>
  <dc:subject/>
  <dc:creator>Sandvin Bettina</dc:creator>
  <cp:keywords/>
  <dc:description/>
  <cp:lastModifiedBy>Geir Enersen</cp:lastModifiedBy>
  <dcterms:created xsi:type="dcterms:W3CDTF">2019-05-24T04:36:19Z</dcterms:created>
  <dcterms:modified xsi:type="dcterms:W3CDTF">2023-12-01T07:22:18Z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etDate">
    <vt:lpwstr>2021-03-26T08:21:08Z</vt:lpwstr>
  </property>
  <property fmtid="{D5CDD505-2E9C-101B-9397-08002B2CF9AE}" pid="4" name="MSIP_Label_e5fbf486-f09d-4a86-8810-b4add863c98a_Method">
    <vt:lpwstr>Privileged</vt:lpwstr>
  </property>
  <property fmtid="{D5CDD505-2E9C-101B-9397-08002B2CF9AE}" pid="5" name="MSIP_Label_e5fbf486-f09d-4a86-8810-b4add863c98a_Name">
    <vt:lpwstr>Public</vt:lpwstr>
  </property>
  <property fmtid="{D5CDD505-2E9C-101B-9397-08002B2CF9AE}" pid="6" name="MSIP_Label_e5fbf486-f09d-4a86-8810-b4add863c98a_SiteId">
    <vt:lpwstr>38856954-ed55-49f7-8bdd-738ffbbfd390</vt:lpwstr>
  </property>
  <property fmtid="{D5CDD505-2E9C-101B-9397-08002B2CF9AE}" pid="7" name="MSIP_Label_e5fbf486-f09d-4a86-8810-b4add863c98a_ActionId">
    <vt:lpwstr/>
  </property>
  <property fmtid="{D5CDD505-2E9C-101B-9397-08002B2CF9AE}" pid="8" name="MSIP_Label_e5fbf486-f09d-4a86-8810-b4add863c98a_ContentBits">
    <vt:lpwstr>0</vt:lpwstr>
  </property>
</Properties>
</file>